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https://d.docs.live.net/e6c015083446c205/Escritorio/"/>
    </mc:Choice>
  </mc:AlternateContent>
  <xr:revisionPtr revIDLastSave="0" documentId="8_{2C7B40A9-9C0C-4EB8-875D-1093EAD902E3}" xr6:coauthVersionLast="47" xr6:coauthVersionMax="47" xr10:uidLastSave="{00000000-0000-0000-0000-000000000000}"/>
  <bookViews>
    <workbookView showSheetTabs="0" xWindow="-108" yWindow="-108" windowWidth="23256" windowHeight="12456" firstSheet="2" activeTab="2" xr2:uid="{00000000-000D-0000-FFFF-FFFF00000000}"/>
  </bookViews>
  <sheets>
    <sheet name="CRED-ANEMIA 23" sheetId="3" state="hidden" r:id="rId1"/>
    <sheet name="CRED-ANEMIA porrateo (2)" sheetId="4" state="hidden" r:id="rId2"/>
    <sheet name="nominal red" sheetId="10" r:id="rId3"/>
    <sheet name="EESS" sheetId="6" state="hidden" r:id="rId4"/>
    <sheet name="PN-RANGOS" sheetId="7" state="hidden" r:id="rId5"/>
  </sheets>
  <definedNames>
    <definedName name="_xlnm._FilterDatabase" localSheetId="0" hidden="1">'CRED-ANEMIA 23'!$B$5:$P$422</definedName>
    <definedName name="_xlnm._FilterDatabase" localSheetId="1" hidden="1">'CRED-ANEMIA porrateo (2)'!$B$5:$P$422</definedName>
    <definedName name="_xlnm._FilterDatabase" localSheetId="2" hidden="1">'nominal red'!$D$9:$E$417</definedName>
    <definedName name="_xlnm._FilterDatabase" localSheetId="4" hidden="1">'PN-RANGOS'!$A$4:$G$4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17" i="10" l="1"/>
  <c r="AV416" i="10"/>
  <c r="AU416" i="10"/>
  <c r="AT416" i="10"/>
  <c r="AS416" i="10"/>
  <c r="AR416" i="10"/>
  <c r="AQ416" i="10"/>
  <c r="AP416" i="10"/>
  <c r="AO416" i="10"/>
  <c r="AN416" i="10"/>
  <c r="AM416" i="10"/>
  <c r="AL416" i="10"/>
  <c r="AK416" i="10"/>
  <c r="AJ416" i="10"/>
  <c r="AI416" i="10"/>
  <c r="AH416" i="10"/>
  <c r="AG416" i="10"/>
  <c r="AF416" i="10"/>
  <c r="AE416" i="10"/>
  <c r="AD416" i="10"/>
  <c r="AC416" i="10"/>
  <c r="AB416" i="10"/>
  <c r="AA416" i="10"/>
  <c r="Z416" i="10"/>
  <c r="Z397" i="10" s="1"/>
  <c r="Y416" i="10"/>
  <c r="X416" i="10"/>
  <c r="W416" i="10"/>
  <c r="V416" i="10"/>
  <c r="U416" i="10"/>
  <c r="T416" i="10"/>
  <c r="S416" i="10"/>
  <c r="R416" i="10"/>
  <c r="Q416" i="10"/>
  <c r="P416" i="10"/>
  <c r="O416" i="10"/>
  <c r="N416" i="10"/>
  <c r="M416" i="10"/>
  <c r="L416" i="10"/>
  <c r="K416" i="10"/>
  <c r="J416" i="10"/>
  <c r="I416" i="10"/>
  <c r="H416" i="10"/>
  <c r="G415" i="10"/>
  <c r="A415" i="10"/>
  <c r="G414" i="10"/>
  <c r="G413" i="10"/>
  <c r="G412" i="10"/>
  <c r="G411" i="10"/>
  <c r="A411" i="10"/>
  <c r="A412" i="10" s="1"/>
  <c r="A413" i="10" s="1"/>
  <c r="A414" i="10" s="1"/>
  <c r="G410" i="10"/>
  <c r="AV409" i="10"/>
  <c r="AU409" i="10"/>
  <c r="AT409" i="10"/>
  <c r="AS409" i="10"/>
  <c r="AR409" i="10"/>
  <c r="AQ409" i="10"/>
  <c r="AP409" i="10"/>
  <c r="AO409" i="10"/>
  <c r="AN409" i="10"/>
  <c r="AM409" i="10"/>
  <c r="AM397" i="10" s="1"/>
  <c r="AL409" i="10"/>
  <c r="AK409" i="10"/>
  <c r="AJ409" i="10"/>
  <c r="AI409" i="10"/>
  <c r="AH409" i="10"/>
  <c r="AG409" i="10"/>
  <c r="AF409" i="10"/>
  <c r="AE409" i="10"/>
  <c r="AD409" i="10"/>
  <c r="AC409" i="10"/>
  <c r="AB409" i="10"/>
  <c r="AA409" i="10"/>
  <c r="AA397" i="10" s="1"/>
  <c r="Z409" i="10"/>
  <c r="Y409" i="10"/>
  <c r="X409" i="10"/>
  <c r="W409" i="10"/>
  <c r="V409" i="10"/>
  <c r="U409" i="10"/>
  <c r="T409" i="10"/>
  <c r="S409" i="10"/>
  <c r="R409" i="10"/>
  <c r="Q409" i="10"/>
  <c r="P409" i="10"/>
  <c r="O409" i="10"/>
  <c r="O397" i="10" s="1"/>
  <c r="N409" i="10"/>
  <c r="M409" i="10"/>
  <c r="L409" i="10"/>
  <c r="K409" i="10"/>
  <c r="J409" i="10"/>
  <c r="I409" i="10"/>
  <c r="H409" i="10"/>
  <c r="G408" i="10"/>
  <c r="G407" i="10"/>
  <c r="G406" i="10"/>
  <c r="G405" i="10"/>
  <c r="G404" i="10"/>
  <c r="G403" i="10"/>
  <c r="G402" i="10"/>
  <c r="G401" i="10"/>
  <c r="G400" i="10"/>
  <c r="A400" i="10"/>
  <c r="A401" i="10" s="1"/>
  <c r="A402" i="10" s="1"/>
  <c r="A403" i="10" s="1"/>
  <c r="A404" i="10" s="1"/>
  <c r="A405" i="10" s="1"/>
  <c r="A406" i="10" s="1"/>
  <c r="A407" i="10" s="1"/>
  <c r="A408" i="10" s="1"/>
  <c r="G399" i="10"/>
  <c r="AV398" i="10"/>
  <c r="AV397" i="10" s="1"/>
  <c r="AU398" i="10"/>
  <c r="AT398" i="10"/>
  <c r="AT397" i="10" s="1"/>
  <c r="AS398" i="10"/>
  <c r="AR398" i="10"/>
  <c r="AR397" i="10" s="1"/>
  <c r="AQ398" i="10"/>
  <c r="AP398" i="10"/>
  <c r="AO398" i="10"/>
  <c r="AN398" i="10"/>
  <c r="AM398" i="10"/>
  <c r="AL398" i="10"/>
  <c r="AL397" i="10" s="1"/>
  <c r="AK398" i="10"/>
  <c r="AJ398" i="10"/>
  <c r="AI398" i="10"/>
  <c r="AH398" i="10"/>
  <c r="AH397" i="10" s="1"/>
  <c r="AG398" i="10"/>
  <c r="AG397" i="10" s="1"/>
  <c r="AF398" i="10"/>
  <c r="AF397" i="10" s="1"/>
  <c r="AE398" i="10"/>
  <c r="AD398" i="10"/>
  <c r="AC398" i="10"/>
  <c r="AB398" i="10"/>
  <c r="AA398" i="10"/>
  <c r="Z398" i="10"/>
  <c r="Y398" i="10"/>
  <c r="X398" i="10"/>
  <c r="W398" i="10"/>
  <c r="V398" i="10"/>
  <c r="V397" i="10" s="1"/>
  <c r="U398" i="10"/>
  <c r="U397" i="10" s="1"/>
  <c r="T398" i="10"/>
  <c r="T397" i="10" s="1"/>
  <c r="S398" i="10"/>
  <c r="R398" i="10"/>
  <c r="Q398" i="10"/>
  <c r="P398" i="10"/>
  <c r="O398" i="10"/>
  <c r="N398" i="10"/>
  <c r="M398" i="10"/>
  <c r="L398" i="10"/>
  <c r="K398" i="10"/>
  <c r="J398" i="10"/>
  <c r="I398" i="10"/>
  <c r="I397" i="10" s="1"/>
  <c r="H398" i="10"/>
  <c r="H397" i="10" s="1"/>
  <c r="X397" i="10"/>
  <c r="W397" i="10"/>
  <c r="G396" i="10"/>
  <c r="G395" i="10"/>
  <c r="G394" i="10"/>
  <c r="A394" i="10"/>
  <c r="A395" i="10" s="1"/>
  <c r="A396" i="10" s="1"/>
  <c r="G393" i="10"/>
  <c r="AV392" i="10"/>
  <c r="AU392" i="10"/>
  <c r="AT392" i="10"/>
  <c r="AS392" i="10"/>
  <c r="AR392" i="10"/>
  <c r="AQ392" i="10"/>
  <c r="AP392" i="10"/>
  <c r="AO392" i="10"/>
  <c r="AN392" i="10"/>
  <c r="AM392" i="10"/>
  <c r="AL392" i="10"/>
  <c r="AK392" i="10"/>
  <c r="AJ392" i="10"/>
  <c r="AI392" i="10"/>
  <c r="AH392" i="10"/>
  <c r="AG392" i="10"/>
  <c r="AF392" i="10"/>
  <c r="AE392" i="10"/>
  <c r="AD392" i="10"/>
  <c r="AC392" i="10"/>
  <c r="AB392" i="10"/>
  <c r="AA392" i="10"/>
  <c r="Z392" i="10"/>
  <c r="Y392" i="10"/>
  <c r="X392" i="10"/>
  <c r="W392" i="10"/>
  <c r="V392" i="10"/>
  <c r="U392" i="10"/>
  <c r="T392" i="10"/>
  <c r="S392" i="10"/>
  <c r="R392" i="10"/>
  <c r="R376" i="10" s="1"/>
  <c r="Q392" i="10"/>
  <c r="Q376" i="10" s="1"/>
  <c r="P392" i="10"/>
  <c r="O392" i="10"/>
  <c r="N392" i="10"/>
  <c r="M392" i="10"/>
  <c r="L392" i="10"/>
  <c r="K392" i="10"/>
  <c r="J392" i="10"/>
  <c r="I392" i="10"/>
  <c r="H392" i="10"/>
  <c r="G391" i="10"/>
  <c r="G390" i="10"/>
  <c r="G389" i="10"/>
  <c r="AV388" i="10"/>
  <c r="AU388" i="10"/>
  <c r="AT388" i="10"/>
  <c r="AS388" i="10"/>
  <c r="AR388" i="10"/>
  <c r="AQ388" i="10"/>
  <c r="AP388" i="10"/>
  <c r="AO388" i="10"/>
  <c r="AN388" i="10"/>
  <c r="AM388" i="10"/>
  <c r="AL388" i="10"/>
  <c r="AK388" i="10"/>
  <c r="AJ388" i="10"/>
  <c r="AI388" i="10"/>
  <c r="AH388" i="10"/>
  <c r="AG388" i="10"/>
  <c r="AF388" i="10"/>
  <c r="AE388" i="10"/>
  <c r="AD388" i="10"/>
  <c r="AC388" i="10"/>
  <c r="AB388" i="10"/>
  <c r="AA388" i="10"/>
  <c r="Z388" i="10"/>
  <c r="Y388" i="10"/>
  <c r="X388" i="10"/>
  <c r="W388" i="10"/>
  <c r="V388" i="10"/>
  <c r="U388" i="10"/>
  <c r="T388" i="10"/>
  <c r="S388" i="10"/>
  <c r="R388" i="10"/>
  <c r="Q388" i="10"/>
  <c r="P388" i="10"/>
  <c r="O388" i="10"/>
  <c r="N388" i="10"/>
  <c r="M388" i="10"/>
  <c r="L388" i="10"/>
  <c r="K388" i="10"/>
  <c r="J388" i="10"/>
  <c r="I388" i="10"/>
  <c r="H388" i="10"/>
  <c r="G387" i="10"/>
  <c r="G386" i="10"/>
  <c r="G385" i="10"/>
  <c r="G384" i="10"/>
  <c r="A384" i="10"/>
  <c r="A385" i="10" s="1"/>
  <c r="A386" i="10" s="1"/>
  <c r="A387" i="10" s="1"/>
  <c r="G383" i="10"/>
  <c r="AV382" i="10"/>
  <c r="AU382" i="10"/>
  <c r="AT382" i="10"/>
  <c r="AS382" i="10"/>
  <c r="AR382" i="10"/>
  <c r="AQ382" i="10"/>
  <c r="AQ376" i="10" s="1"/>
  <c r="AP382" i="10"/>
  <c r="AO382" i="10"/>
  <c r="AN382" i="10"/>
  <c r="AM382" i="10"/>
  <c r="AL382" i="10"/>
  <c r="AK382" i="10"/>
  <c r="AJ382" i="10"/>
  <c r="AI382" i="10"/>
  <c r="AH382" i="10"/>
  <c r="AG382" i="10"/>
  <c r="AF382" i="10"/>
  <c r="AE382" i="10"/>
  <c r="AD382" i="10"/>
  <c r="AC382" i="10"/>
  <c r="AB382" i="10"/>
  <c r="AA382" i="10"/>
  <c r="Z382" i="10"/>
  <c r="Y382" i="10"/>
  <c r="X382" i="10"/>
  <c r="W382" i="10"/>
  <c r="V382" i="10"/>
  <c r="U382" i="10"/>
  <c r="T382" i="10"/>
  <c r="S382" i="10"/>
  <c r="R382" i="10"/>
  <c r="Q382" i="10"/>
  <c r="P382" i="10"/>
  <c r="P376" i="10" s="1"/>
  <c r="O382" i="10"/>
  <c r="N382" i="10"/>
  <c r="M382" i="10"/>
  <c r="L382" i="10"/>
  <c r="K382" i="10"/>
  <c r="J382" i="10"/>
  <c r="I382" i="10"/>
  <c r="H382" i="10"/>
  <c r="G381" i="10"/>
  <c r="G380" i="10"/>
  <c r="G379" i="10"/>
  <c r="A379" i="10"/>
  <c r="A380" i="10" s="1"/>
  <c r="A381" i="10" s="1"/>
  <c r="G378" i="10"/>
  <c r="AV377" i="10"/>
  <c r="AU377" i="10"/>
  <c r="AT377" i="10"/>
  <c r="AS377" i="10"/>
  <c r="AR377" i="10"/>
  <c r="AQ377" i="10"/>
  <c r="AP377" i="10"/>
  <c r="AP376" i="10" s="1"/>
  <c r="AO377" i="10"/>
  <c r="AN377" i="10"/>
  <c r="AM377" i="10"/>
  <c r="AL377" i="10"/>
  <c r="AK377" i="10"/>
  <c r="AJ377" i="10"/>
  <c r="AI377" i="10"/>
  <c r="AH377" i="10"/>
  <c r="AG377" i="10"/>
  <c r="AF377" i="10"/>
  <c r="AE377" i="10"/>
  <c r="AD377" i="10"/>
  <c r="AC377" i="10"/>
  <c r="AB377" i="10"/>
  <c r="AA377" i="10"/>
  <c r="Z377" i="10"/>
  <c r="Y377" i="10"/>
  <c r="X377" i="10"/>
  <c r="W377" i="10"/>
  <c r="V377" i="10"/>
  <c r="U377" i="10"/>
  <c r="T377" i="10"/>
  <c r="S377" i="10"/>
  <c r="R377" i="10"/>
  <c r="Q377" i="10"/>
  <c r="P377" i="10"/>
  <c r="O377" i="10"/>
  <c r="N377" i="10"/>
  <c r="M377" i="10"/>
  <c r="L377" i="10"/>
  <c r="K377" i="10"/>
  <c r="J377" i="10"/>
  <c r="I377" i="10"/>
  <c r="H377" i="10"/>
  <c r="G375" i="10"/>
  <c r="G374" i="10"/>
  <c r="G373" i="10"/>
  <c r="A373" i="10"/>
  <c r="A374" i="10" s="1"/>
  <c r="A375" i="10" s="1"/>
  <c r="G372" i="10"/>
  <c r="AV371" i="10"/>
  <c r="AU371" i="10"/>
  <c r="AT371" i="10"/>
  <c r="AS371" i="10"/>
  <c r="AR371" i="10"/>
  <c r="AQ371" i="10"/>
  <c r="AP371" i="10"/>
  <c r="AO371" i="10"/>
  <c r="AN371" i="10"/>
  <c r="AM371" i="10"/>
  <c r="AL371" i="10"/>
  <c r="AK371" i="10"/>
  <c r="AJ371" i="10"/>
  <c r="AI371" i="10"/>
  <c r="AH371" i="10"/>
  <c r="AG371" i="10"/>
  <c r="AF371" i="10"/>
  <c r="AE371" i="10"/>
  <c r="AD371" i="10"/>
  <c r="AC371" i="10"/>
  <c r="AB371" i="10"/>
  <c r="AA371" i="10"/>
  <c r="Z371" i="10"/>
  <c r="Y371" i="10"/>
  <c r="X371" i="10"/>
  <c r="W371" i="10"/>
  <c r="V371" i="10"/>
  <c r="U371" i="10"/>
  <c r="T371" i="10"/>
  <c r="S371" i="10"/>
  <c r="R371" i="10"/>
  <c r="Q371" i="10"/>
  <c r="P371" i="10"/>
  <c r="O371" i="10"/>
  <c r="N371" i="10"/>
  <c r="M371" i="10"/>
  <c r="L371" i="10"/>
  <c r="K371" i="10"/>
  <c r="J371" i="10"/>
  <c r="I371" i="10"/>
  <c r="H371" i="10"/>
  <c r="G370" i="10"/>
  <c r="G369" i="10"/>
  <c r="A369" i="10"/>
  <c r="A370" i="10" s="1"/>
  <c r="G368" i="10"/>
  <c r="AV367" i="10"/>
  <c r="AU367" i="10"/>
  <c r="AT367" i="10"/>
  <c r="AS367" i="10"/>
  <c r="AR367" i="10"/>
  <c r="AQ367" i="10"/>
  <c r="AP367" i="10"/>
  <c r="AO367" i="10"/>
  <c r="AN367" i="10"/>
  <c r="AM367" i="10"/>
  <c r="AL367" i="10"/>
  <c r="AK367" i="10"/>
  <c r="AJ367" i="10"/>
  <c r="AI367" i="10"/>
  <c r="AH367" i="10"/>
  <c r="AG367" i="10"/>
  <c r="AF367" i="10"/>
  <c r="AE367" i="10"/>
  <c r="AD367" i="10"/>
  <c r="AC367" i="10"/>
  <c r="AB367" i="10"/>
  <c r="AA367" i="10"/>
  <c r="Z367" i="10"/>
  <c r="Y367" i="10"/>
  <c r="X367" i="10"/>
  <c r="W367" i="10"/>
  <c r="V367" i="10"/>
  <c r="U367" i="10"/>
  <c r="T367" i="10"/>
  <c r="S367" i="10"/>
  <c r="R367" i="10"/>
  <c r="Q367" i="10"/>
  <c r="P367" i="10"/>
  <c r="O367" i="10"/>
  <c r="N367" i="10"/>
  <c r="M367" i="10"/>
  <c r="L367" i="10"/>
  <c r="K367" i="10"/>
  <c r="J367" i="10"/>
  <c r="I367" i="10"/>
  <c r="H367" i="10"/>
  <c r="G366" i="10"/>
  <c r="G365" i="10"/>
  <c r="G364" i="10"/>
  <c r="G363" i="10"/>
  <c r="G362" i="10"/>
  <c r="A362" i="10"/>
  <c r="A363" i="10" s="1"/>
  <c r="A364" i="10" s="1"/>
  <c r="A365" i="10" s="1"/>
  <c r="A366" i="10" s="1"/>
  <c r="G361" i="10"/>
  <c r="A361" i="10"/>
  <c r="G360" i="10"/>
  <c r="AV359" i="10"/>
  <c r="AU359" i="10"/>
  <c r="AT359" i="10"/>
  <c r="AS359" i="10"/>
  <c r="AR359" i="10"/>
  <c r="AQ359" i="10"/>
  <c r="AP359" i="10"/>
  <c r="AO359" i="10"/>
  <c r="AN359" i="10"/>
  <c r="AM359" i="10"/>
  <c r="AL359" i="10"/>
  <c r="AK359" i="10"/>
  <c r="AJ359" i="10"/>
  <c r="AI359" i="10"/>
  <c r="AH359" i="10"/>
  <c r="AG359" i="10"/>
  <c r="AF359" i="10"/>
  <c r="AE359" i="10"/>
  <c r="AD359" i="10"/>
  <c r="AC359" i="10"/>
  <c r="AB359" i="10"/>
  <c r="AA359" i="10"/>
  <c r="Z359" i="10"/>
  <c r="Y359" i="10"/>
  <c r="X359" i="10"/>
  <c r="W359" i="10"/>
  <c r="V359" i="10"/>
  <c r="U359" i="10"/>
  <c r="T359" i="10"/>
  <c r="S359" i="10"/>
  <c r="R359" i="10"/>
  <c r="Q359" i="10"/>
  <c r="P359" i="10"/>
  <c r="O359" i="10"/>
  <c r="N359" i="10"/>
  <c r="M359" i="10"/>
  <c r="L359" i="10"/>
  <c r="K359" i="10"/>
  <c r="J359" i="10"/>
  <c r="I359" i="10"/>
  <c r="H359" i="10"/>
  <c r="G358" i="10"/>
  <c r="G357" i="10"/>
  <c r="AV356" i="10"/>
  <c r="AU356" i="10"/>
  <c r="AT356" i="10"/>
  <c r="AS356" i="10"/>
  <c r="AR356" i="10"/>
  <c r="AQ356" i="10"/>
  <c r="AP356" i="10"/>
  <c r="AO356" i="10"/>
  <c r="AN356" i="10"/>
  <c r="AM356" i="10"/>
  <c r="AL356" i="10"/>
  <c r="AK356" i="10"/>
  <c r="AJ356" i="10"/>
  <c r="AI356" i="10"/>
  <c r="AH356" i="10"/>
  <c r="AG356" i="10"/>
  <c r="AF356" i="10"/>
  <c r="AE356" i="10"/>
  <c r="AD356" i="10"/>
  <c r="AC356" i="10"/>
  <c r="AB356" i="10"/>
  <c r="AA356" i="10"/>
  <c r="Z356" i="10"/>
  <c r="Y356" i="10"/>
  <c r="X356" i="10"/>
  <c r="W356" i="10"/>
  <c r="V356" i="10"/>
  <c r="U356" i="10"/>
  <c r="T356" i="10"/>
  <c r="S356" i="10"/>
  <c r="R356" i="10"/>
  <c r="Q356" i="10"/>
  <c r="P356" i="10"/>
  <c r="O356" i="10"/>
  <c r="N356" i="10"/>
  <c r="M356" i="10"/>
  <c r="L356" i="10"/>
  <c r="K356" i="10"/>
  <c r="J356" i="10"/>
  <c r="I356" i="10"/>
  <c r="H356" i="10"/>
  <c r="G355" i="10"/>
  <c r="A355" i="10"/>
  <c r="G354" i="10"/>
  <c r="AV353" i="10"/>
  <c r="AU353" i="10"/>
  <c r="AT353" i="10"/>
  <c r="AS353" i="10"/>
  <c r="AR353" i="10"/>
  <c r="AQ353" i="10"/>
  <c r="AP353" i="10"/>
  <c r="AO353" i="10"/>
  <c r="AN353" i="10"/>
  <c r="AM353" i="10"/>
  <c r="AL353" i="10"/>
  <c r="AK353" i="10"/>
  <c r="AJ353" i="10"/>
  <c r="AI353" i="10"/>
  <c r="AH353" i="10"/>
  <c r="AG353" i="10"/>
  <c r="AF353" i="10"/>
  <c r="AE353" i="10"/>
  <c r="AD353" i="10"/>
  <c r="AC353" i="10"/>
  <c r="AB353" i="10"/>
  <c r="AA353" i="10"/>
  <c r="Z353" i="10"/>
  <c r="Y353" i="10"/>
  <c r="X353" i="10"/>
  <c r="W353" i="10"/>
  <c r="V353" i="10"/>
  <c r="U353" i="10"/>
  <c r="T353" i="10"/>
  <c r="S353" i="10"/>
  <c r="R353" i="10"/>
  <c r="Q353" i="10"/>
  <c r="P353" i="10"/>
  <c r="O353" i="10"/>
  <c r="N353" i="10"/>
  <c r="M353" i="10"/>
  <c r="L353" i="10"/>
  <c r="K353" i="10"/>
  <c r="J353" i="10"/>
  <c r="I353" i="10"/>
  <c r="H353" i="10"/>
  <c r="G352" i="10"/>
  <c r="AV351" i="10"/>
  <c r="AU351" i="10"/>
  <c r="AT351" i="10"/>
  <c r="AS351" i="10"/>
  <c r="AR351" i="10"/>
  <c r="AQ351" i="10"/>
  <c r="AP351" i="10"/>
  <c r="AO351" i="10"/>
  <c r="AN351" i="10"/>
  <c r="AM351" i="10"/>
  <c r="AL351" i="10"/>
  <c r="AK351" i="10"/>
  <c r="AJ351" i="10"/>
  <c r="AI351" i="10"/>
  <c r="AH351" i="10"/>
  <c r="AG351" i="10"/>
  <c r="AF351" i="10"/>
  <c r="AE351" i="10"/>
  <c r="AD351" i="10"/>
  <c r="AC351" i="10"/>
  <c r="AB351" i="10"/>
  <c r="AA351" i="10"/>
  <c r="Z351" i="10"/>
  <c r="Y351" i="10"/>
  <c r="X351" i="10"/>
  <c r="W351" i="10"/>
  <c r="V351" i="10"/>
  <c r="U351" i="10"/>
  <c r="T351" i="10"/>
  <c r="S351" i="10"/>
  <c r="R351" i="10"/>
  <c r="Q351" i="10"/>
  <c r="P351" i="10"/>
  <c r="O351" i="10"/>
  <c r="N351" i="10"/>
  <c r="M351" i="10"/>
  <c r="L351" i="10"/>
  <c r="K351" i="10"/>
  <c r="J351" i="10"/>
  <c r="I351" i="10"/>
  <c r="H351" i="10"/>
  <c r="G350" i="10"/>
  <c r="AV349" i="10"/>
  <c r="AU349" i="10"/>
  <c r="AT349" i="10"/>
  <c r="AS349" i="10"/>
  <c r="AR349" i="10"/>
  <c r="AR338" i="10" s="1"/>
  <c r="AQ349" i="10"/>
  <c r="AQ338" i="10" s="1"/>
  <c r="AP349" i="10"/>
  <c r="AO349" i="10"/>
  <c r="AN349" i="10"/>
  <c r="AM349" i="10"/>
  <c r="AL349" i="10"/>
  <c r="AK349" i="10"/>
  <c r="AJ349" i="10"/>
  <c r="AI349" i="10"/>
  <c r="AH349" i="10"/>
  <c r="AG349" i="10"/>
  <c r="AF349" i="10"/>
  <c r="AF338" i="10" s="1"/>
  <c r="AE349" i="10"/>
  <c r="AD349" i="10"/>
  <c r="AC349" i="10"/>
  <c r="AB349" i="10"/>
  <c r="AA349" i="10"/>
  <c r="Z349" i="10"/>
  <c r="Y349" i="10"/>
  <c r="X349" i="10"/>
  <c r="W349" i="10"/>
  <c r="V349" i="10"/>
  <c r="U349" i="10"/>
  <c r="U338" i="10" s="1"/>
  <c r="T349" i="10"/>
  <c r="T338" i="10" s="1"/>
  <c r="S349" i="10"/>
  <c r="R349" i="10"/>
  <c r="Q349" i="10"/>
  <c r="P349" i="10"/>
  <c r="O349" i="10"/>
  <c r="N349" i="10"/>
  <c r="M349" i="10"/>
  <c r="L349" i="10"/>
  <c r="K349" i="10"/>
  <c r="J349" i="10"/>
  <c r="I349" i="10"/>
  <c r="I338" i="10" s="1"/>
  <c r="H349" i="10"/>
  <c r="G348" i="10"/>
  <c r="G347" i="10"/>
  <c r="G346" i="10"/>
  <c r="G345" i="10"/>
  <c r="G344" i="10"/>
  <c r="G343" i="10"/>
  <c r="G342" i="10"/>
  <c r="G341" i="10"/>
  <c r="A341" i="10"/>
  <c r="A342" i="10" s="1"/>
  <c r="A343" i="10" s="1"/>
  <c r="A344" i="10" s="1"/>
  <c r="A345" i="10" s="1"/>
  <c r="A346" i="10" s="1"/>
  <c r="A347" i="10" s="1"/>
  <c r="A348" i="10" s="1"/>
  <c r="G340" i="10"/>
  <c r="AV339" i="10"/>
  <c r="AU339" i="10"/>
  <c r="AT339" i="10"/>
  <c r="AS339" i="10"/>
  <c r="AR339" i="10"/>
  <c r="AQ339" i="10"/>
  <c r="AP339" i="10"/>
  <c r="AO339" i="10"/>
  <c r="AN339" i="10"/>
  <c r="AM339" i="10"/>
  <c r="AL339" i="10"/>
  <c r="AK339" i="10"/>
  <c r="AJ339" i="10"/>
  <c r="AI339" i="10"/>
  <c r="AH339" i="10"/>
  <c r="AH338" i="10" s="1"/>
  <c r="AG339" i="10"/>
  <c r="AF339" i="10"/>
  <c r="AE339" i="10"/>
  <c r="AD339" i="10"/>
  <c r="AC339" i="10"/>
  <c r="AB339" i="10"/>
  <c r="AA339" i="10"/>
  <c r="Z339" i="10"/>
  <c r="Y339" i="10"/>
  <c r="X339" i="10"/>
  <c r="W339" i="10"/>
  <c r="V339" i="10"/>
  <c r="U339" i="10"/>
  <c r="T339" i="10"/>
  <c r="S339" i="10"/>
  <c r="R339" i="10"/>
  <c r="Q339" i="10"/>
  <c r="P339" i="10"/>
  <c r="O339" i="10"/>
  <c r="N339" i="10"/>
  <c r="M339" i="10"/>
  <c r="L339" i="10"/>
  <c r="K339" i="10"/>
  <c r="J339" i="10"/>
  <c r="J338" i="10" s="1"/>
  <c r="I339" i="10"/>
  <c r="H339" i="10"/>
  <c r="G337" i="10"/>
  <c r="G336" i="10"/>
  <c r="G335" i="10"/>
  <c r="A335" i="10"/>
  <c r="A336" i="10" s="1"/>
  <c r="A337" i="10" s="1"/>
  <c r="G334" i="10"/>
  <c r="AV333" i="10"/>
  <c r="AU333" i="10"/>
  <c r="AT333" i="10"/>
  <c r="AS333" i="10"/>
  <c r="AR333" i="10"/>
  <c r="AQ333" i="10"/>
  <c r="AP333" i="10"/>
  <c r="AO333" i="10"/>
  <c r="AN333" i="10"/>
  <c r="AM333" i="10"/>
  <c r="AL333" i="10"/>
  <c r="AK333" i="10"/>
  <c r="AJ333" i="10"/>
  <c r="AI333" i="10"/>
  <c r="AH333" i="10"/>
  <c r="AG333" i="10"/>
  <c r="AF333" i="10"/>
  <c r="AE333" i="10"/>
  <c r="AD333" i="10"/>
  <c r="AC333" i="10"/>
  <c r="AB333" i="10"/>
  <c r="AA333" i="10"/>
  <c r="Z333" i="10"/>
  <c r="Y333" i="10"/>
  <c r="X333" i="10"/>
  <c r="W333" i="10"/>
  <c r="V333" i="10"/>
  <c r="U333" i="10"/>
  <c r="T333" i="10"/>
  <c r="S333" i="10"/>
  <c r="R333" i="10"/>
  <c r="Q333" i="10"/>
  <c r="P333" i="10"/>
  <c r="O333" i="10"/>
  <c r="N333" i="10"/>
  <c r="M333" i="10"/>
  <c r="L333" i="10"/>
  <c r="K333" i="10"/>
  <c r="J333" i="10"/>
  <c r="I333" i="10"/>
  <c r="H333" i="10"/>
  <c r="G332" i="10"/>
  <c r="G331" i="10"/>
  <c r="G330" i="10"/>
  <c r="G329" i="10"/>
  <c r="A329" i="10"/>
  <c r="A330" i="10" s="1"/>
  <c r="A331" i="10" s="1"/>
  <c r="A332" i="10" s="1"/>
  <c r="G328" i="10"/>
  <c r="AV327" i="10"/>
  <c r="AU327" i="10"/>
  <c r="AT327" i="10"/>
  <c r="AS327" i="10"/>
  <c r="AR327" i="10"/>
  <c r="AQ327" i="10"/>
  <c r="AP327" i="10"/>
  <c r="AO327" i="10"/>
  <c r="AN327" i="10"/>
  <c r="AM327" i="10"/>
  <c r="AL327" i="10"/>
  <c r="AK327" i="10"/>
  <c r="AJ327" i="10"/>
  <c r="AI327" i="10"/>
  <c r="AH327" i="10"/>
  <c r="AG327" i="10"/>
  <c r="AF327" i="10"/>
  <c r="AE327" i="10"/>
  <c r="AD327" i="10"/>
  <c r="AC327" i="10"/>
  <c r="AB327" i="10"/>
  <c r="AA327" i="10"/>
  <c r="Z327" i="10"/>
  <c r="Y327" i="10"/>
  <c r="X327" i="10"/>
  <c r="W327" i="10"/>
  <c r="V327" i="10"/>
  <c r="U327" i="10"/>
  <c r="T327" i="10"/>
  <c r="S327" i="10"/>
  <c r="R327" i="10"/>
  <c r="Q327" i="10"/>
  <c r="P327" i="10"/>
  <c r="O327" i="10"/>
  <c r="N327" i="10"/>
  <c r="M327" i="10"/>
  <c r="L327" i="10"/>
  <c r="K327" i="10"/>
  <c r="J327" i="10"/>
  <c r="I327" i="10"/>
  <c r="H327" i="10"/>
  <c r="G326" i="10"/>
  <c r="G325" i="10"/>
  <c r="G324" i="10"/>
  <c r="G323" i="10"/>
  <c r="A323" i="10"/>
  <c r="A324" i="10" s="1"/>
  <c r="A325" i="10" s="1"/>
  <c r="A326" i="10" s="1"/>
  <c r="G322" i="10"/>
  <c r="AV321" i="10"/>
  <c r="AU321" i="10"/>
  <c r="AT321" i="10"/>
  <c r="AS321" i="10"/>
  <c r="AR321" i="10"/>
  <c r="AQ321" i="10"/>
  <c r="AP321" i="10"/>
  <c r="AO321" i="10"/>
  <c r="AN321" i="10"/>
  <c r="AM321" i="10"/>
  <c r="AL321" i="10"/>
  <c r="AK321" i="10"/>
  <c r="AJ321" i="10"/>
  <c r="AI321" i="10"/>
  <c r="AH321" i="10"/>
  <c r="AG321" i="10"/>
  <c r="AF321" i="10"/>
  <c r="AE321" i="10"/>
  <c r="AD321" i="10"/>
  <c r="AC321" i="10"/>
  <c r="AB321" i="10"/>
  <c r="AA321" i="10"/>
  <c r="Z321" i="10"/>
  <c r="Y321" i="10"/>
  <c r="X321" i="10"/>
  <c r="W321" i="10"/>
  <c r="V321" i="10"/>
  <c r="U321" i="10"/>
  <c r="T321" i="10"/>
  <c r="S321" i="10"/>
  <c r="R321" i="10"/>
  <c r="Q321" i="10"/>
  <c r="P321" i="10"/>
  <c r="O321" i="10"/>
  <c r="N321" i="10"/>
  <c r="M321" i="10"/>
  <c r="L321" i="10"/>
  <c r="K321" i="10"/>
  <c r="J321" i="10"/>
  <c r="I321" i="10"/>
  <c r="H321" i="10"/>
  <c r="G320" i="10"/>
  <c r="G319" i="10"/>
  <c r="G318" i="10"/>
  <c r="G317" i="10"/>
  <c r="G316" i="10"/>
  <c r="A316" i="10"/>
  <c r="A317" i="10" s="1"/>
  <c r="A318" i="10" s="1"/>
  <c r="A319" i="10" s="1"/>
  <c r="A320" i="10" s="1"/>
  <c r="G315" i="10"/>
  <c r="AV314" i="10"/>
  <c r="AU314" i="10"/>
  <c r="AT314" i="10"/>
  <c r="AS314" i="10"/>
  <c r="AR314" i="10"/>
  <c r="AQ314" i="10"/>
  <c r="AP314" i="10"/>
  <c r="AO314" i="10"/>
  <c r="AN314" i="10"/>
  <c r="AM314" i="10"/>
  <c r="AL314" i="10"/>
  <c r="AK314" i="10"/>
  <c r="AJ314" i="10"/>
  <c r="AI314" i="10"/>
  <c r="AH314" i="10"/>
  <c r="AG314" i="10"/>
  <c r="AF314" i="10"/>
  <c r="AE314" i="10"/>
  <c r="AD314" i="10"/>
  <c r="AC314" i="10"/>
  <c r="AB314" i="10"/>
  <c r="AA314" i="10"/>
  <c r="Z314" i="10"/>
  <c r="Y314" i="10"/>
  <c r="X314" i="10"/>
  <c r="W314" i="10"/>
  <c r="V314" i="10"/>
  <c r="U314" i="10"/>
  <c r="T314" i="10"/>
  <c r="S314" i="10"/>
  <c r="R314" i="10"/>
  <c r="Q314" i="10"/>
  <c r="P314" i="10"/>
  <c r="O314" i="10"/>
  <c r="N314" i="10"/>
  <c r="M314" i="10"/>
  <c r="L314" i="10"/>
  <c r="K314" i="10"/>
  <c r="J314" i="10"/>
  <c r="I314" i="10"/>
  <c r="H314" i="10"/>
  <c r="G313" i="10"/>
  <c r="G312" i="10"/>
  <c r="A312" i="10"/>
  <c r="A313" i="10" s="1"/>
  <c r="G311" i="10"/>
  <c r="AV310" i="10"/>
  <c r="AU310" i="10"/>
  <c r="AT310" i="10"/>
  <c r="AS310" i="10"/>
  <c r="AR310" i="10"/>
  <c r="AQ310" i="10"/>
  <c r="AP310" i="10"/>
  <c r="AO310" i="10"/>
  <c r="AN310" i="10"/>
  <c r="AM310" i="10"/>
  <c r="AL310" i="10"/>
  <c r="AK310" i="10"/>
  <c r="AJ310" i="10"/>
  <c r="AI310" i="10"/>
  <c r="AH310" i="10"/>
  <c r="AG310" i="10"/>
  <c r="AF310" i="10"/>
  <c r="AE310" i="10"/>
  <c r="AD310" i="10"/>
  <c r="AC310" i="10"/>
  <c r="AB310" i="10"/>
  <c r="AA310" i="10"/>
  <c r="Z310" i="10"/>
  <c r="Y310" i="10"/>
  <c r="X310" i="10"/>
  <c r="W310" i="10"/>
  <c r="V310" i="10"/>
  <c r="U310" i="10"/>
  <c r="T310" i="10"/>
  <c r="S310" i="10"/>
  <c r="R310" i="10"/>
  <c r="Q310" i="10"/>
  <c r="P310" i="10"/>
  <c r="O310" i="10"/>
  <c r="N310" i="10"/>
  <c r="M310" i="10"/>
  <c r="L310" i="10"/>
  <c r="K310" i="10"/>
  <c r="J310" i="10"/>
  <c r="I310" i="10"/>
  <c r="H310" i="10"/>
  <c r="G309" i="10"/>
  <c r="G308" i="10"/>
  <c r="G307" i="10"/>
  <c r="G306" i="10"/>
  <c r="A306" i="10"/>
  <c r="A307" i="10" s="1"/>
  <c r="A308" i="10" s="1"/>
  <c r="A309" i="10" s="1"/>
  <c r="G305" i="10"/>
  <c r="AV304" i="10"/>
  <c r="AU304" i="10"/>
  <c r="AT304" i="10"/>
  <c r="AS304" i="10"/>
  <c r="AR304" i="10"/>
  <c r="AQ304" i="10"/>
  <c r="AP304" i="10"/>
  <c r="AO304" i="10"/>
  <c r="AN304" i="10"/>
  <c r="AM304" i="10"/>
  <c r="AL304" i="10"/>
  <c r="AK304" i="10"/>
  <c r="AJ304" i="10"/>
  <c r="AI304" i="10"/>
  <c r="AH304" i="10"/>
  <c r="AG304" i="10"/>
  <c r="AF304" i="10"/>
  <c r="AE304" i="10"/>
  <c r="AD304" i="10"/>
  <c r="AC304" i="10"/>
  <c r="AB304" i="10"/>
  <c r="AA304" i="10"/>
  <c r="Z304" i="10"/>
  <c r="Y304" i="10"/>
  <c r="X304" i="10"/>
  <c r="W304" i="10"/>
  <c r="V304" i="10"/>
  <c r="U304" i="10"/>
  <c r="T304" i="10"/>
  <c r="S304" i="10"/>
  <c r="R304" i="10"/>
  <c r="Q304" i="10"/>
  <c r="P304" i="10"/>
  <c r="O304" i="10"/>
  <c r="N304" i="10"/>
  <c r="M304" i="10"/>
  <c r="M285" i="10" s="1"/>
  <c r="L304" i="10"/>
  <c r="K304" i="10"/>
  <c r="J304" i="10"/>
  <c r="I304" i="10"/>
  <c r="H304" i="10"/>
  <c r="G303" i="10"/>
  <c r="G302" i="10"/>
  <c r="G301" i="10"/>
  <c r="G300" i="10"/>
  <c r="G299" i="10"/>
  <c r="A299" i="10"/>
  <c r="A300" i="10" s="1"/>
  <c r="A301" i="10" s="1"/>
  <c r="A302" i="10" s="1"/>
  <c r="A303" i="10" s="1"/>
  <c r="G298" i="10"/>
  <c r="G297" i="10"/>
  <c r="G296" i="10"/>
  <c r="A296" i="10"/>
  <c r="A297" i="10" s="1"/>
  <c r="A298" i="10" s="1"/>
  <c r="G295" i="10"/>
  <c r="AV294" i="10"/>
  <c r="AU294" i="10"/>
  <c r="AT294" i="10"/>
  <c r="AS294" i="10"/>
  <c r="AR294" i="10"/>
  <c r="AQ294" i="10"/>
  <c r="AP294" i="10"/>
  <c r="AO294" i="10"/>
  <c r="AN294" i="10"/>
  <c r="AM294" i="10"/>
  <c r="AM285" i="10" s="1"/>
  <c r="AL294" i="10"/>
  <c r="AK294" i="10"/>
  <c r="AJ294" i="10"/>
  <c r="AI294" i="10"/>
  <c r="AH294" i="10"/>
  <c r="AG294" i="10"/>
  <c r="AF294" i="10"/>
  <c r="AE294" i="10"/>
  <c r="AD294" i="10"/>
  <c r="AC294" i="10"/>
  <c r="AB294" i="10"/>
  <c r="AA294" i="10"/>
  <c r="Z294" i="10"/>
  <c r="Y294" i="10"/>
  <c r="X294" i="10"/>
  <c r="W294" i="10"/>
  <c r="V294" i="10"/>
  <c r="U294" i="10"/>
  <c r="T294" i="10"/>
  <c r="S294" i="10"/>
  <c r="R294" i="10"/>
  <c r="Q294" i="10"/>
  <c r="P294" i="10"/>
  <c r="O294" i="10"/>
  <c r="O285" i="10" s="1"/>
  <c r="N294" i="10"/>
  <c r="M294" i="10"/>
  <c r="L294" i="10"/>
  <c r="K294" i="10"/>
  <c r="J294" i="10"/>
  <c r="I294" i="10"/>
  <c r="H294" i="10"/>
  <c r="G293" i="10"/>
  <c r="G292" i="10"/>
  <c r="G291" i="10"/>
  <c r="G290" i="10"/>
  <c r="G289" i="10"/>
  <c r="G288" i="10"/>
  <c r="A288" i="10"/>
  <c r="A289" i="10" s="1"/>
  <c r="A290" i="10" s="1"/>
  <c r="A291" i="10" s="1"/>
  <c r="A292" i="10" s="1"/>
  <c r="A293" i="10" s="1"/>
  <c r="G287" i="10"/>
  <c r="AV286" i="10"/>
  <c r="AU286" i="10"/>
  <c r="AT286" i="10"/>
  <c r="AS286" i="10"/>
  <c r="AR286" i="10"/>
  <c r="AQ286" i="10"/>
  <c r="AP286" i="10"/>
  <c r="AP285" i="10" s="1"/>
  <c r="AO286" i="10"/>
  <c r="AO285" i="10" s="1"/>
  <c r="AN286" i="10"/>
  <c r="AM286" i="10"/>
  <c r="AL286" i="10"/>
  <c r="AK286" i="10"/>
  <c r="AJ286" i="10"/>
  <c r="AI286" i="10"/>
  <c r="AH286" i="10"/>
  <c r="AG286" i="10"/>
  <c r="AF286" i="10"/>
  <c r="AE286" i="10"/>
  <c r="AD286" i="10"/>
  <c r="AD285" i="10" s="1"/>
  <c r="AC286" i="10"/>
  <c r="AC285" i="10" s="1"/>
  <c r="AB286" i="10"/>
  <c r="AA286" i="10"/>
  <c r="Z286" i="10"/>
  <c r="Y286" i="10"/>
  <c r="X286" i="10"/>
  <c r="W286" i="10"/>
  <c r="V286" i="10"/>
  <c r="U286" i="10"/>
  <c r="T286" i="10"/>
  <c r="S286" i="10"/>
  <c r="R286" i="10"/>
  <c r="Q286" i="10"/>
  <c r="G286" i="10" s="1"/>
  <c r="P286" i="10"/>
  <c r="O286" i="10"/>
  <c r="N286" i="10"/>
  <c r="M286" i="10"/>
  <c r="L286" i="10"/>
  <c r="K286" i="10"/>
  <c r="J286" i="10"/>
  <c r="I286" i="10"/>
  <c r="H286" i="10"/>
  <c r="G284" i="10"/>
  <c r="G283" i="10"/>
  <c r="AV282" i="10"/>
  <c r="AU282" i="10"/>
  <c r="AT282" i="10"/>
  <c r="AS282" i="10"/>
  <c r="AR282" i="10"/>
  <c r="AQ282" i="10"/>
  <c r="AP282" i="10"/>
  <c r="AO282" i="10"/>
  <c r="AN282" i="10"/>
  <c r="AM282" i="10"/>
  <c r="AL282" i="10"/>
  <c r="AK282" i="10"/>
  <c r="AJ282" i="10"/>
  <c r="AI282" i="10"/>
  <c r="AH282" i="10"/>
  <c r="AG282" i="10"/>
  <c r="AF282" i="10"/>
  <c r="AE282" i="10"/>
  <c r="AD282" i="10"/>
  <c r="AC282" i="10"/>
  <c r="AB282" i="10"/>
  <c r="AA282" i="10"/>
  <c r="Z282" i="10"/>
  <c r="Y282" i="10"/>
  <c r="X282" i="10"/>
  <c r="W282" i="10"/>
  <c r="V282" i="10"/>
  <c r="U282" i="10"/>
  <c r="T282" i="10"/>
  <c r="S282" i="10"/>
  <c r="R282" i="10"/>
  <c r="Q282" i="10"/>
  <c r="P282" i="10"/>
  <c r="O282" i="10"/>
  <c r="N282" i="10"/>
  <c r="M282" i="10"/>
  <c r="L282" i="10"/>
  <c r="K282" i="10"/>
  <c r="J282" i="10"/>
  <c r="I282" i="10"/>
  <c r="H282" i="10"/>
  <c r="G281" i="10"/>
  <c r="AV280" i="10"/>
  <c r="AU280" i="10"/>
  <c r="AT280" i="10"/>
  <c r="AS280" i="10"/>
  <c r="AR280" i="10"/>
  <c r="AQ280" i="10"/>
  <c r="AP280" i="10"/>
  <c r="AO280" i="10"/>
  <c r="AN280" i="10"/>
  <c r="AM280" i="10"/>
  <c r="AL280" i="10"/>
  <c r="AK280" i="10"/>
  <c r="AJ280" i="10"/>
  <c r="AI280" i="10"/>
  <c r="AH280" i="10"/>
  <c r="AG280" i="10"/>
  <c r="AF280" i="10"/>
  <c r="AE280" i="10"/>
  <c r="AD280" i="10"/>
  <c r="AC280" i="10"/>
  <c r="AB280" i="10"/>
  <c r="AA280" i="10"/>
  <c r="Z280" i="10"/>
  <c r="Y280" i="10"/>
  <c r="X280" i="10"/>
  <c r="W280" i="10"/>
  <c r="V280" i="10"/>
  <c r="U280" i="10"/>
  <c r="T280" i="10"/>
  <c r="S280" i="10"/>
  <c r="R280" i="10"/>
  <c r="Q280" i="10"/>
  <c r="P280" i="10"/>
  <c r="O280" i="10"/>
  <c r="N280" i="10"/>
  <c r="M280" i="10"/>
  <c r="L280" i="10"/>
  <c r="K280" i="10"/>
  <c r="J280" i="10"/>
  <c r="I280" i="10"/>
  <c r="H280" i="10"/>
  <c r="G279" i="10"/>
  <c r="G278" i="10"/>
  <c r="AV277" i="10"/>
  <c r="AU277" i="10"/>
  <c r="AT277" i="10"/>
  <c r="AS277" i="10"/>
  <c r="AR277" i="10"/>
  <c r="AQ277" i="10"/>
  <c r="AP277" i="10"/>
  <c r="AO277" i="10"/>
  <c r="AN277" i="10"/>
  <c r="AM277" i="10"/>
  <c r="AL277" i="10"/>
  <c r="AK277" i="10"/>
  <c r="AJ277" i="10"/>
  <c r="AI277" i="10"/>
  <c r="AH277" i="10"/>
  <c r="AG277" i="10"/>
  <c r="AF277" i="10"/>
  <c r="AE277" i="10"/>
  <c r="AD277" i="10"/>
  <c r="AC277" i="10"/>
  <c r="AB277" i="10"/>
  <c r="AA277" i="10"/>
  <c r="Z277" i="10"/>
  <c r="Y277" i="10"/>
  <c r="X277" i="10"/>
  <c r="W277" i="10"/>
  <c r="V277" i="10"/>
  <c r="U277" i="10"/>
  <c r="T277" i="10"/>
  <c r="S277" i="10"/>
  <c r="R277" i="10"/>
  <c r="Q277" i="10"/>
  <c r="P277" i="10"/>
  <c r="O277" i="10"/>
  <c r="N277" i="10"/>
  <c r="M277" i="10"/>
  <c r="L277" i="10"/>
  <c r="K277" i="10"/>
  <c r="J277" i="10"/>
  <c r="I277" i="10"/>
  <c r="H277" i="10"/>
  <c r="G276" i="10"/>
  <c r="AV275" i="10"/>
  <c r="AU275" i="10"/>
  <c r="AT275" i="10"/>
  <c r="AS275" i="10"/>
  <c r="AR275" i="10"/>
  <c r="AQ275" i="10"/>
  <c r="AP275" i="10"/>
  <c r="AO275" i="10"/>
  <c r="AN275" i="10"/>
  <c r="AM275" i="10"/>
  <c r="AL275" i="10"/>
  <c r="AK275" i="10"/>
  <c r="AJ275" i="10"/>
  <c r="AI275" i="10"/>
  <c r="AH275" i="10"/>
  <c r="AG275" i="10"/>
  <c r="AF275" i="10"/>
  <c r="AE275" i="10"/>
  <c r="AD275" i="10"/>
  <c r="AC275" i="10"/>
  <c r="AB275" i="10"/>
  <c r="AA275" i="10"/>
  <c r="Z275" i="10"/>
  <c r="Y275" i="10"/>
  <c r="X275" i="10"/>
  <c r="W275" i="10"/>
  <c r="V275" i="10"/>
  <c r="U275" i="10"/>
  <c r="T275" i="10"/>
  <c r="S275" i="10"/>
  <c r="R275" i="10"/>
  <c r="Q275" i="10"/>
  <c r="P275" i="10"/>
  <c r="O275" i="10"/>
  <c r="N275" i="10"/>
  <c r="G275" i="10" s="1"/>
  <c r="M275" i="10"/>
  <c r="L275" i="10"/>
  <c r="K275" i="10"/>
  <c r="J275" i="10"/>
  <c r="I275" i="10"/>
  <c r="H275" i="10"/>
  <c r="G274" i="10"/>
  <c r="G273" i="10"/>
  <c r="G272" i="10"/>
  <c r="G271" i="10"/>
  <c r="A271" i="10"/>
  <c r="A272" i="10" s="1"/>
  <c r="A273" i="10" s="1"/>
  <c r="A274" i="10" s="1"/>
  <c r="G270" i="10"/>
  <c r="AV269" i="10"/>
  <c r="AU269" i="10"/>
  <c r="AT269" i="10"/>
  <c r="AS269" i="10"/>
  <c r="AR269" i="10"/>
  <c r="AQ269" i="10"/>
  <c r="AP269" i="10"/>
  <c r="AO269" i="10"/>
  <c r="AN269" i="10"/>
  <c r="AM269" i="10"/>
  <c r="AL269" i="10"/>
  <c r="AK269" i="10"/>
  <c r="AJ269" i="10"/>
  <c r="AI269" i="10"/>
  <c r="AH269" i="10"/>
  <c r="AG269" i="10"/>
  <c r="AF269" i="10"/>
  <c r="AE269" i="10"/>
  <c r="AD269" i="10"/>
  <c r="AC269" i="10"/>
  <c r="AB269" i="10"/>
  <c r="AA269" i="10"/>
  <c r="Z269" i="10"/>
  <c r="Y269" i="10"/>
  <c r="X269" i="10"/>
  <c r="W269" i="10"/>
  <c r="V269" i="10"/>
  <c r="U269" i="10"/>
  <c r="T269" i="10"/>
  <c r="S269" i="10"/>
  <c r="R269" i="10"/>
  <c r="Q269" i="10"/>
  <c r="P269" i="10"/>
  <c r="O269" i="10"/>
  <c r="N269" i="10"/>
  <c r="M269" i="10"/>
  <c r="L269" i="10"/>
  <c r="K269" i="10"/>
  <c r="J269" i="10"/>
  <c r="I269" i="10"/>
  <c r="H269" i="10"/>
  <c r="G268" i="10"/>
  <c r="G267" i="10"/>
  <c r="G266" i="10"/>
  <c r="G265" i="10"/>
  <c r="A265" i="10"/>
  <c r="A266" i="10" s="1"/>
  <c r="A267" i="10" s="1"/>
  <c r="A268" i="10" s="1"/>
  <c r="G264" i="10"/>
  <c r="AV263" i="10"/>
  <c r="AU263" i="10"/>
  <c r="AT263" i="10"/>
  <c r="AS263" i="10"/>
  <c r="AR263" i="10"/>
  <c r="AQ263" i="10"/>
  <c r="AP263" i="10"/>
  <c r="AO263" i="10"/>
  <c r="AN263" i="10"/>
  <c r="AM263" i="10"/>
  <c r="AL263" i="10"/>
  <c r="AK263" i="10"/>
  <c r="AJ263" i="10"/>
  <c r="AI263" i="10"/>
  <c r="AH263" i="10"/>
  <c r="AG263" i="10"/>
  <c r="AF263" i="10"/>
  <c r="AE263" i="10"/>
  <c r="AD263" i="10"/>
  <c r="AC263" i="10"/>
  <c r="AB263" i="10"/>
  <c r="AA263" i="10"/>
  <c r="Z263" i="10"/>
  <c r="Y263" i="10"/>
  <c r="X263" i="10"/>
  <c r="W263" i="10"/>
  <c r="V263" i="10"/>
  <c r="U263" i="10"/>
  <c r="T263" i="10"/>
  <c r="S263" i="10"/>
  <c r="R263" i="10"/>
  <c r="Q263" i="10"/>
  <c r="P263" i="10"/>
  <c r="O263" i="10"/>
  <c r="N263" i="10"/>
  <c r="M263" i="10"/>
  <c r="L263" i="10"/>
  <c r="K263" i="10"/>
  <c r="J263" i="10"/>
  <c r="I263" i="10"/>
  <c r="H263" i="10"/>
  <c r="G262" i="10"/>
  <c r="G261" i="10"/>
  <c r="AV260" i="10"/>
  <c r="AU260" i="10"/>
  <c r="AT260" i="10"/>
  <c r="AS260" i="10"/>
  <c r="AR260" i="10"/>
  <c r="AQ260" i="10"/>
  <c r="AP260" i="10"/>
  <c r="AO260" i="10"/>
  <c r="AN260" i="10"/>
  <c r="AM260" i="10"/>
  <c r="AL260" i="10"/>
  <c r="AK260" i="10"/>
  <c r="AJ260" i="10"/>
  <c r="AI260" i="10"/>
  <c r="AH260" i="10"/>
  <c r="AG260" i="10"/>
  <c r="AF260" i="10"/>
  <c r="AE260" i="10"/>
  <c r="AD260" i="10"/>
  <c r="AC260" i="10"/>
  <c r="AB260" i="10"/>
  <c r="AA260" i="10"/>
  <c r="Z260" i="10"/>
  <c r="Y260" i="10"/>
  <c r="X260" i="10"/>
  <c r="W260" i="10"/>
  <c r="V260" i="10"/>
  <c r="U260" i="10"/>
  <c r="T260" i="10"/>
  <c r="S260" i="10"/>
  <c r="R260" i="10"/>
  <c r="Q260" i="10"/>
  <c r="P260" i="10"/>
  <c r="O260" i="10"/>
  <c r="N260" i="10"/>
  <c r="M260" i="10"/>
  <c r="L260" i="10"/>
  <c r="K260" i="10"/>
  <c r="J260" i="10"/>
  <c r="I260" i="10"/>
  <c r="H260" i="10"/>
  <c r="G259" i="10"/>
  <c r="G258" i="10"/>
  <c r="A258" i="10"/>
  <c r="A259" i="10" s="1"/>
  <c r="G257" i="10"/>
  <c r="AV256" i="10"/>
  <c r="AU256" i="10"/>
  <c r="AT256" i="10"/>
  <c r="AS256" i="10"/>
  <c r="AR256" i="10"/>
  <c r="AQ256" i="10"/>
  <c r="AP256" i="10"/>
  <c r="AO256" i="10"/>
  <c r="AN256" i="10"/>
  <c r="AM256" i="10"/>
  <c r="AL256" i="10"/>
  <c r="AK256" i="10"/>
  <c r="AJ256" i="10"/>
  <c r="AI256" i="10"/>
  <c r="AH256" i="10"/>
  <c r="AG256" i="10"/>
  <c r="AF256" i="10"/>
  <c r="AE256" i="10"/>
  <c r="AD256" i="10"/>
  <c r="AC256" i="10"/>
  <c r="AB256" i="10"/>
  <c r="AA256" i="10"/>
  <c r="Z256" i="10"/>
  <c r="Y256" i="10"/>
  <c r="X256" i="10"/>
  <c r="W256" i="10"/>
  <c r="V256" i="10"/>
  <c r="U256" i="10"/>
  <c r="T256" i="10"/>
  <c r="S256" i="10"/>
  <c r="R256" i="10"/>
  <c r="Q256" i="10"/>
  <c r="P256" i="10"/>
  <c r="O256" i="10"/>
  <c r="N256" i="10"/>
  <c r="M256" i="10"/>
  <c r="L256" i="10"/>
  <c r="K256" i="10"/>
  <c r="J256" i="10"/>
  <c r="I256" i="10"/>
  <c r="H256" i="10"/>
  <c r="G255" i="10"/>
  <c r="AV254" i="10"/>
  <c r="AU254" i="10"/>
  <c r="AT254" i="10"/>
  <c r="AS254" i="10"/>
  <c r="AR254" i="10"/>
  <c r="AQ254" i="10"/>
  <c r="AP254" i="10"/>
  <c r="AO254" i="10"/>
  <c r="AN254" i="10"/>
  <c r="AM254" i="10"/>
  <c r="AL254" i="10"/>
  <c r="AK254" i="10"/>
  <c r="AJ254" i="10"/>
  <c r="AI254" i="10"/>
  <c r="AH254" i="10"/>
  <c r="AG254" i="10"/>
  <c r="AF254" i="10"/>
  <c r="AE254" i="10"/>
  <c r="AD254" i="10"/>
  <c r="AC254" i="10"/>
  <c r="AB254" i="10"/>
  <c r="AA254" i="10"/>
  <c r="Z254" i="10"/>
  <c r="Y254" i="10"/>
  <c r="X254" i="10"/>
  <c r="W254" i="10"/>
  <c r="V254" i="10"/>
  <c r="U254" i="10"/>
  <c r="T254" i="10"/>
  <c r="S254" i="10"/>
  <c r="R254" i="10"/>
  <c r="Q254" i="10"/>
  <c r="P254" i="10"/>
  <c r="O254" i="10"/>
  <c r="N254" i="10"/>
  <c r="M254" i="10"/>
  <c r="L254" i="10"/>
  <c r="K254" i="10"/>
  <c r="J254" i="10"/>
  <c r="I254" i="10"/>
  <c r="H254" i="10"/>
  <c r="G253" i="10"/>
  <c r="G252" i="10"/>
  <c r="A252" i="10"/>
  <c r="A253" i="10" s="1"/>
  <c r="G251" i="10"/>
  <c r="AV250" i="10"/>
  <c r="AU250" i="10"/>
  <c r="AT250" i="10"/>
  <c r="AS250" i="10"/>
  <c r="AR250" i="10"/>
  <c r="AQ250" i="10"/>
  <c r="AP250" i="10"/>
  <c r="AO250" i="10"/>
  <c r="AN250" i="10"/>
  <c r="AM250" i="10"/>
  <c r="AL250" i="10"/>
  <c r="AK250" i="10"/>
  <c r="AJ250" i="10"/>
  <c r="AI250" i="10"/>
  <c r="AH250" i="10"/>
  <c r="AG250" i="10"/>
  <c r="AF250" i="10"/>
  <c r="AE250" i="10"/>
  <c r="AD250" i="10"/>
  <c r="AC250" i="10"/>
  <c r="AB250" i="10"/>
  <c r="AA250" i="10"/>
  <c r="Z250" i="10"/>
  <c r="Y250" i="10"/>
  <c r="X250" i="10"/>
  <c r="W250" i="10"/>
  <c r="V250" i="10"/>
  <c r="U250" i="10"/>
  <c r="T250" i="10"/>
  <c r="S250" i="10"/>
  <c r="R250" i="10"/>
  <c r="Q250" i="10"/>
  <c r="P250" i="10"/>
  <c r="O250" i="10"/>
  <c r="N250" i="10"/>
  <c r="M250" i="10"/>
  <c r="L250" i="10"/>
  <c r="K250" i="10"/>
  <c r="J250" i="10"/>
  <c r="I250" i="10"/>
  <c r="H250" i="10"/>
  <c r="G249" i="10"/>
  <c r="G248" i="10"/>
  <c r="G247" i="10"/>
  <c r="G246" i="10"/>
  <c r="A246" i="10"/>
  <c r="A247" i="10" s="1"/>
  <c r="A248" i="10" s="1"/>
  <c r="A249" i="10" s="1"/>
  <c r="G245" i="10"/>
  <c r="AV244" i="10"/>
  <c r="AU244" i="10"/>
  <c r="AT244" i="10"/>
  <c r="AS244" i="10"/>
  <c r="AR244" i="10"/>
  <c r="AQ244" i="10"/>
  <c r="AP244" i="10"/>
  <c r="AO244" i="10"/>
  <c r="AN244" i="10"/>
  <c r="AM244" i="10"/>
  <c r="AL244" i="10"/>
  <c r="AK244" i="10"/>
  <c r="AJ244" i="10"/>
  <c r="AI244" i="10"/>
  <c r="AH244" i="10"/>
  <c r="AG244" i="10"/>
  <c r="AF244" i="10"/>
  <c r="AE244" i="10"/>
  <c r="AD244" i="10"/>
  <c r="AC244" i="10"/>
  <c r="AB244" i="10"/>
  <c r="AA244" i="10"/>
  <c r="Z244" i="10"/>
  <c r="Y244" i="10"/>
  <c r="X244" i="10"/>
  <c r="W244" i="10"/>
  <c r="V244" i="10"/>
  <c r="U244" i="10"/>
  <c r="T244" i="10"/>
  <c r="S244" i="10"/>
  <c r="R244" i="10"/>
  <c r="Q244" i="10"/>
  <c r="P244" i="10"/>
  <c r="O244" i="10"/>
  <c r="N244" i="10"/>
  <c r="M244" i="10"/>
  <c r="L244" i="10"/>
  <c r="K244" i="10"/>
  <c r="J244" i="10"/>
  <c r="I244" i="10"/>
  <c r="H244" i="10"/>
  <c r="G244" i="10" s="1"/>
  <c r="G243" i="10"/>
  <c r="G242" i="10"/>
  <c r="G241" i="10"/>
  <c r="A241" i="10"/>
  <c r="A242" i="10" s="1"/>
  <c r="A243" i="10" s="1"/>
  <c r="G240" i="10"/>
  <c r="AV239" i="10"/>
  <c r="AU239" i="10"/>
  <c r="AT239" i="10"/>
  <c r="AS239" i="10"/>
  <c r="AR239" i="10"/>
  <c r="AQ239" i="10"/>
  <c r="AP239" i="10"/>
  <c r="AO239" i="10"/>
  <c r="AN239" i="10"/>
  <c r="AM239" i="10"/>
  <c r="AL239" i="10"/>
  <c r="AK239" i="10"/>
  <c r="AJ239" i="10"/>
  <c r="AI239" i="10"/>
  <c r="AH239" i="10"/>
  <c r="AG239" i="10"/>
  <c r="AF239" i="10"/>
  <c r="AE239" i="10"/>
  <c r="AD239" i="10"/>
  <c r="AC239" i="10"/>
  <c r="AB239" i="10"/>
  <c r="AA239" i="10"/>
  <c r="Z239" i="10"/>
  <c r="Y239" i="10"/>
  <c r="X239" i="10"/>
  <c r="W239" i="10"/>
  <c r="V239" i="10"/>
  <c r="U239" i="10"/>
  <c r="T239" i="10"/>
  <c r="S239" i="10"/>
  <c r="R239" i="10"/>
  <c r="Q239" i="10"/>
  <c r="P239" i="10"/>
  <c r="O239" i="10"/>
  <c r="N239" i="10"/>
  <c r="M239" i="10"/>
  <c r="L239" i="10"/>
  <c r="K239" i="10"/>
  <c r="J239" i="10"/>
  <c r="I239" i="10"/>
  <c r="H239" i="10"/>
  <c r="G238" i="10"/>
  <c r="G237" i="10"/>
  <c r="G236" i="10"/>
  <c r="AV235" i="10"/>
  <c r="AU235" i="10"/>
  <c r="AT235" i="10"/>
  <c r="AS235" i="10"/>
  <c r="AR235" i="10"/>
  <c r="AQ235" i="10"/>
  <c r="AQ234" i="10" s="1"/>
  <c r="AP235" i="10"/>
  <c r="AO235" i="10"/>
  <c r="AN235" i="10"/>
  <c r="AM235" i="10"/>
  <c r="AL235" i="10"/>
  <c r="AK235" i="10"/>
  <c r="AJ235" i="10"/>
  <c r="AI235" i="10"/>
  <c r="AH235" i="10"/>
  <c r="AG235" i="10"/>
  <c r="AF235" i="10"/>
  <c r="AF234" i="10" s="1"/>
  <c r="AE235" i="10"/>
  <c r="AD235" i="10"/>
  <c r="AC235" i="10"/>
  <c r="AB235" i="10"/>
  <c r="AA235" i="10"/>
  <c r="Z235" i="10"/>
  <c r="Y235" i="10"/>
  <c r="X235" i="10"/>
  <c r="W235" i="10"/>
  <c r="V235" i="10"/>
  <c r="U235" i="10"/>
  <c r="T235" i="10"/>
  <c r="T234" i="10" s="1"/>
  <c r="S235" i="10"/>
  <c r="R235" i="10"/>
  <c r="Q235" i="10"/>
  <c r="P235" i="10"/>
  <c r="O235" i="10"/>
  <c r="N235" i="10"/>
  <c r="M235" i="10"/>
  <c r="L235" i="10"/>
  <c r="K235" i="10"/>
  <c r="J235" i="10"/>
  <c r="I235" i="10"/>
  <c r="H235" i="10"/>
  <c r="AC234" i="10"/>
  <c r="G233" i="10"/>
  <c r="G232" i="10"/>
  <c r="AV231" i="10"/>
  <c r="AU231" i="10"/>
  <c r="AT231" i="10"/>
  <c r="AS231" i="10"/>
  <c r="AR231" i="10"/>
  <c r="AQ231" i="10"/>
  <c r="AP231" i="10"/>
  <c r="AO231" i="10"/>
  <c r="AN231" i="10"/>
  <c r="AM231" i="10"/>
  <c r="AL231" i="10"/>
  <c r="AK231" i="10"/>
  <c r="AJ231" i="10"/>
  <c r="AI231" i="10"/>
  <c r="AH231" i="10"/>
  <c r="AG231" i="10"/>
  <c r="AF231" i="10"/>
  <c r="AE231" i="10"/>
  <c r="AD231" i="10"/>
  <c r="AC231" i="10"/>
  <c r="AB231" i="10"/>
  <c r="AA231" i="10"/>
  <c r="Z231" i="10"/>
  <c r="Y231" i="10"/>
  <c r="X231" i="10"/>
  <c r="W231" i="10"/>
  <c r="V231" i="10"/>
  <c r="U231" i="10"/>
  <c r="T231" i="10"/>
  <c r="S231" i="10"/>
  <c r="R231" i="10"/>
  <c r="Q231" i="10"/>
  <c r="P231" i="10"/>
  <c r="O231" i="10"/>
  <c r="N231" i="10"/>
  <c r="M231" i="10"/>
  <c r="L231" i="10"/>
  <c r="K231" i="10"/>
  <c r="J231" i="10"/>
  <c r="I231" i="10"/>
  <c r="H231" i="10"/>
  <c r="G230" i="10"/>
  <c r="AS229" i="10"/>
  <c r="AR229" i="10"/>
  <c r="AQ229" i="10"/>
  <c r="AP229" i="10"/>
  <c r="AO229" i="10"/>
  <c r="AN229" i="10"/>
  <c r="AM229" i="10"/>
  <c r="AL229" i="10"/>
  <c r="AK229" i="10"/>
  <c r="AJ229" i="10"/>
  <c r="AI229" i="10"/>
  <c r="AH229" i="10"/>
  <c r="AG229" i="10"/>
  <c r="AF229" i="10"/>
  <c r="AE229" i="10"/>
  <c r="AD229" i="10"/>
  <c r="AC229" i="10"/>
  <c r="AB229" i="10"/>
  <c r="AA229" i="10"/>
  <c r="Z229" i="10"/>
  <c r="Y229" i="10"/>
  <c r="X229" i="10"/>
  <c r="W229" i="10"/>
  <c r="V229" i="10"/>
  <c r="U229" i="10"/>
  <c r="T229" i="10"/>
  <c r="S229" i="10"/>
  <c r="R229" i="10"/>
  <c r="G229" i="10" s="1"/>
  <c r="Q229" i="10"/>
  <c r="P229" i="10"/>
  <c r="O229" i="10"/>
  <c r="N229" i="10"/>
  <c r="M229" i="10"/>
  <c r="L229" i="10"/>
  <c r="K229" i="10"/>
  <c r="J229" i="10"/>
  <c r="I229" i="10"/>
  <c r="H229" i="10"/>
  <c r="G228" i="10"/>
  <c r="AV227" i="10"/>
  <c r="AU227" i="10"/>
  <c r="AT227" i="10"/>
  <c r="AS227" i="10"/>
  <c r="AR227" i="10"/>
  <c r="AQ227" i="10"/>
  <c r="AP227" i="10"/>
  <c r="AO227" i="10"/>
  <c r="AN227" i="10"/>
  <c r="AM227" i="10"/>
  <c r="AL227" i="10"/>
  <c r="AK227" i="10"/>
  <c r="AJ227" i="10"/>
  <c r="AI227" i="10"/>
  <c r="AH227" i="10"/>
  <c r="AG227" i="10"/>
  <c r="AF227" i="10"/>
  <c r="AE227" i="10"/>
  <c r="AD227" i="10"/>
  <c r="AC227" i="10"/>
  <c r="AB227" i="10"/>
  <c r="AA227" i="10"/>
  <c r="Z227" i="10"/>
  <c r="Y227" i="10"/>
  <c r="X227" i="10"/>
  <c r="W227" i="10"/>
  <c r="V227" i="10"/>
  <c r="U227" i="10"/>
  <c r="T227" i="10"/>
  <c r="S227" i="10"/>
  <c r="R227" i="10"/>
  <c r="Q227" i="10"/>
  <c r="P227" i="10"/>
  <c r="O227" i="10"/>
  <c r="N227" i="10"/>
  <c r="M227" i="10"/>
  <c r="M217" i="10" s="1"/>
  <c r="L227" i="10"/>
  <c r="K227" i="10"/>
  <c r="J227" i="10"/>
  <c r="I227" i="10"/>
  <c r="H227" i="10"/>
  <c r="G226" i="10"/>
  <c r="G225" i="10"/>
  <c r="G224" i="10"/>
  <c r="G223" i="10"/>
  <c r="AV222" i="10"/>
  <c r="AU222" i="10"/>
  <c r="AT222" i="10"/>
  <c r="AS222" i="10"/>
  <c r="AR222" i="10"/>
  <c r="AQ222" i="10"/>
  <c r="AP222" i="10"/>
  <c r="AO222" i="10"/>
  <c r="AN222" i="10"/>
  <c r="AM222" i="10"/>
  <c r="AL222" i="10"/>
  <c r="AK222" i="10"/>
  <c r="AJ222" i="10"/>
  <c r="AI222" i="10"/>
  <c r="AH222" i="10"/>
  <c r="AG222" i="10"/>
  <c r="AF222" i="10"/>
  <c r="AE222" i="10"/>
  <c r="AD222" i="10"/>
  <c r="AC222" i="10"/>
  <c r="AB222" i="10"/>
  <c r="AA222" i="10"/>
  <c r="Z222" i="10"/>
  <c r="Y222" i="10"/>
  <c r="X222" i="10"/>
  <c r="X217" i="10" s="1"/>
  <c r="W222" i="10"/>
  <c r="W217" i="10" s="1"/>
  <c r="V222" i="10"/>
  <c r="V217" i="10" s="1"/>
  <c r="U222" i="10"/>
  <c r="T222" i="10"/>
  <c r="S222" i="10"/>
  <c r="R222" i="10"/>
  <c r="Q222" i="10"/>
  <c r="P222" i="10"/>
  <c r="O222" i="10"/>
  <c r="N222" i="10"/>
  <c r="M222" i="10"/>
  <c r="L222" i="10"/>
  <c r="K222" i="10"/>
  <c r="K217" i="10" s="1"/>
  <c r="J222" i="10"/>
  <c r="I222" i="10"/>
  <c r="H222" i="10"/>
  <c r="G221" i="10"/>
  <c r="G220" i="10"/>
  <c r="G219" i="10"/>
  <c r="AV218" i="10"/>
  <c r="AU218" i="10"/>
  <c r="AT218" i="10"/>
  <c r="AS218" i="10"/>
  <c r="AR218" i="10"/>
  <c r="AQ218" i="10"/>
  <c r="AP218" i="10"/>
  <c r="AO218" i="10"/>
  <c r="AN218" i="10"/>
  <c r="AM218" i="10"/>
  <c r="AL218" i="10"/>
  <c r="AK218" i="10"/>
  <c r="AJ218" i="10"/>
  <c r="AJ217" i="10" s="1"/>
  <c r="AI218" i="10"/>
  <c r="AH218" i="10"/>
  <c r="AG218" i="10"/>
  <c r="AF218" i="10"/>
  <c r="AE218" i="10"/>
  <c r="AD218" i="10"/>
  <c r="AC218" i="10"/>
  <c r="AB218" i="10"/>
  <c r="AA218" i="10"/>
  <c r="Z218" i="10"/>
  <c r="Y218" i="10"/>
  <c r="X218" i="10"/>
  <c r="W218" i="10"/>
  <c r="V218" i="10"/>
  <c r="U218" i="10"/>
  <c r="T218" i="10"/>
  <c r="S218" i="10"/>
  <c r="R218" i="10"/>
  <c r="Q218" i="10"/>
  <c r="P218" i="10"/>
  <c r="O218" i="10"/>
  <c r="N218" i="10"/>
  <c r="M218" i="10"/>
  <c r="L218" i="10"/>
  <c r="K218" i="10"/>
  <c r="J218" i="10"/>
  <c r="I218" i="10"/>
  <c r="H218" i="10"/>
  <c r="AU217" i="10"/>
  <c r="AT217" i="10"/>
  <c r="AS217" i="10"/>
  <c r="AR217" i="10"/>
  <c r="L217" i="10"/>
  <c r="G216" i="10"/>
  <c r="G215" i="10"/>
  <c r="G214" i="10"/>
  <c r="G213" i="10"/>
  <c r="G212" i="10"/>
  <c r="G211" i="10"/>
  <c r="G210" i="10"/>
  <c r="G209" i="10"/>
  <c r="G208" i="10"/>
  <c r="G207" i="10"/>
  <c r="A207" i="10"/>
  <c r="A208" i="10" s="1"/>
  <c r="A209" i="10" s="1"/>
  <c r="A210" i="10" s="1"/>
  <c r="A211" i="10" s="1"/>
  <c r="A212" i="10" s="1"/>
  <c r="A213" i="10" s="1"/>
  <c r="A214" i="10" s="1"/>
  <c r="A215" i="10" s="1"/>
  <c r="A216" i="10" s="1"/>
  <c r="AV206" i="10"/>
  <c r="AU206" i="10"/>
  <c r="AT206" i="10"/>
  <c r="AS206" i="10"/>
  <c r="AR206" i="10"/>
  <c r="AQ206" i="10"/>
  <c r="AP206" i="10"/>
  <c r="AO206" i="10"/>
  <c r="AN206" i="10"/>
  <c r="AM206" i="10"/>
  <c r="AL206" i="10"/>
  <c r="AK206" i="10"/>
  <c r="AJ206" i="10"/>
  <c r="AI206" i="10"/>
  <c r="AH206" i="10"/>
  <c r="AG206" i="10"/>
  <c r="AF206" i="10"/>
  <c r="AE206" i="10"/>
  <c r="AD206" i="10"/>
  <c r="AC206" i="10"/>
  <c r="AB206" i="10"/>
  <c r="AA206" i="10"/>
  <c r="Z206" i="10"/>
  <c r="Y206" i="10"/>
  <c r="X206" i="10"/>
  <c r="W206" i="10"/>
  <c r="V206" i="10"/>
  <c r="U206" i="10"/>
  <c r="T206" i="10"/>
  <c r="S206" i="10"/>
  <c r="R206" i="10"/>
  <c r="Q206" i="10"/>
  <c r="P206" i="10"/>
  <c r="O206" i="10"/>
  <c r="N206" i="10"/>
  <c r="M206" i="10"/>
  <c r="L206" i="10"/>
  <c r="K206" i="10"/>
  <c r="J206" i="10"/>
  <c r="I206" i="10"/>
  <c r="H206" i="10"/>
  <c r="G205" i="10"/>
  <c r="G204" i="10"/>
  <c r="G203" i="10"/>
  <c r="AV202" i="10"/>
  <c r="AU202" i="10"/>
  <c r="AT202" i="10"/>
  <c r="AS202" i="10"/>
  <c r="AR202" i="10"/>
  <c r="AQ202" i="10"/>
  <c r="AP202" i="10"/>
  <c r="AO202" i="10"/>
  <c r="AN202" i="10"/>
  <c r="AM202" i="10"/>
  <c r="AL202" i="10"/>
  <c r="AK202" i="10"/>
  <c r="AJ202" i="10"/>
  <c r="AI202" i="10"/>
  <c r="AH202" i="10"/>
  <c r="AG202" i="10"/>
  <c r="AF202" i="10"/>
  <c r="AE202" i="10"/>
  <c r="AD202" i="10"/>
  <c r="AC202" i="10"/>
  <c r="AB202" i="10"/>
  <c r="AA202" i="10"/>
  <c r="Z202" i="10"/>
  <c r="Y202" i="10"/>
  <c r="X202" i="10"/>
  <c r="W202" i="10"/>
  <c r="V202" i="10"/>
  <c r="U202" i="10"/>
  <c r="T202" i="10"/>
  <c r="S202" i="10"/>
  <c r="R202" i="10"/>
  <c r="Q202" i="10"/>
  <c r="P202" i="10"/>
  <c r="O202" i="10"/>
  <c r="N202" i="10"/>
  <c r="M202" i="10"/>
  <c r="L202" i="10"/>
  <c r="K202" i="10"/>
  <c r="J202" i="10"/>
  <c r="I202" i="10"/>
  <c r="H202" i="10"/>
  <c r="G201" i="10"/>
  <c r="G200" i="10"/>
  <c r="G199" i="10"/>
  <c r="G198" i="10"/>
  <c r="G197" i="10"/>
  <c r="AV196" i="10"/>
  <c r="AU196" i="10"/>
  <c r="AT196" i="10"/>
  <c r="AS196" i="10"/>
  <c r="AR196" i="10"/>
  <c r="AQ196" i="10"/>
  <c r="AP196" i="10"/>
  <c r="AO196" i="10"/>
  <c r="AN196" i="10"/>
  <c r="AM196" i="10"/>
  <c r="AL196" i="10"/>
  <c r="AK196" i="10"/>
  <c r="AJ196" i="10"/>
  <c r="AI196" i="10"/>
  <c r="AH196" i="10"/>
  <c r="AG196" i="10"/>
  <c r="AF196" i="10"/>
  <c r="AE196" i="10"/>
  <c r="AD196" i="10"/>
  <c r="AC196" i="10"/>
  <c r="AB196" i="10"/>
  <c r="AA196" i="10"/>
  <c r="Z196" i="10"/>
  <c r="Y196" i="10"/>
  <c r="X196" i="10"/>
  <c r="W196" i="10"/>
  <c r="V196" i="10"/>
  <c r="U196" i="10"/>
  <c r="T196" i="10"/>
  <c r="S196" i="10"/>
  <c r="R196" i="10"/>
  <c r="Q196" i="10"/>
  <c r="P196" i="10"/>
  <c r="O196" i="10"/>
  <c r="N196" i="10"/>
  <c r="M196" i="10"/>
  <c r="L196" i="10"/>
  <c r="K196" i="10"/>
  <c r="J196" i="10"/>
  <c r="I196" i="10"/>
  <c r="H196" i="10"/>
  <c r="G195" i="10"/>
  <c r="AV194" i="10"/>
  <c r="AU194" i="10"/>
  <c r="AT194" i="10"/>
  <c r="AS194" i="10"/>
  <c r="AR194" i="10"/>
  <c r="AQ194" i="10"/>
  <c r="AP194" i="10"/>
  <c r="AO194" i="10"/>
  <c r="AN194" i="10"/>
  <c r="AM194" i="10"/>
  <c r="AL194" i="10"/>
  <c r="AK194" i="10"/>
  <c r="AJ194" i="10"/>
  <c r="AI194" i="10"/>
  <c r="AH194" i="10"/>
  <c r="AG194" i="10"/>
  <c r="AF194" i="10"/>
  <c r="AE194" i="10"/>
  <c r="AD194" i="10"/>
  <c r="AC194" i="10"/>
  <c r="AB194" i="10"/>
  <c r="AA194" i="10"/>
  <c r="Z194" i="10"/>
  <c r="Y194" i="10"/>
  <c r="X194" i="10"/>
  <c r="W194" i="10"/>
  <c r="V194" i="10"/>
  <c r="U194" i="10"/>
  <c r="T194" i="10"/>
  <c r="S194" i="10"/>
  <c r="R194" i="10"/>
  <c r="Q194" i="10"/>
  <c r="P194" i="10"/>
  <c r="O194" i="10"/>
  <c r="N194" i="10"/>
  <c r="M194" i="10"/>
  <c r="L194" i="10"/>
  <c r="K194" i="10"/>
  <c r="J194" i="10"/>
  <c r="I194" i="10"/>
  <c r="H194" i="10"/>
  <c r="G193" i="10"/>
  <c r="G192" i="10"/>
  <c r="G191" i="10"/>
  <c r="AV190" i="10"/>
  <c r="AU190" i="10"/>
  <c r="AT190" i="10"/>
  <c r="AS190" i="10"/>
  <c r="AR190" i="10"/>
  <c r="AQ190" i="10"/>
  <c r="AP190" i="10"/>
  <c r="AO190" i="10"/>
  <c r="AN190" i="10"/>
  <c r="AM190" i="10"/>
  <c r="AL190" i="10"/>
  <c r="AK190" i="10"/>
  <c r="AJ190" i="10"/>
  <c r="AI190" i="10"/>
  <c r="AH190" i="10"/>
  <c r="AG190" i="10"/>
  <c r="AF190" i="10"/>
  <c r="AE190" i="10"/>
  <c r="AD190" i="10"/>
  <c r="AC190" i="10"/>
  <c r="AB190" i="10"/>
  <c r="AA190" i="10"/>
  <c r="Z190" i="10"/>
  <c r="Y190" i="10"/>
  <c r="X190" i="10"/>
  <c r="W190" i="10"/>
  <c r="V190" i="10"/>
  <c r="U190" i="10"/>
  <c r="T190" i="10"/>
  <c r="S190" i="10"/>
  <c r="R190" i="10"/>
  <c r="Q190" i="10"/>
  <c r="P190" i="10"/>
  <c r="O190" i="10"/>
  <c r="N190" i="10"/>
  <c r="M190" i="10"/>
  <c r="L190" i="10"/>
  <c r="K190" i="10"/>
  <c r="J190" i="10"/>
  <c r="I190" i="10"/>
  <c r="H190" i="10"/>
  <c r="G189" i="10"/>
  <c r="AV188" i="10"/>
  <c r="AU188" i="10"/>
  <c r="AT188" i="10"/>
  <c r="AS188" i="10"/>
  <c r="AR188" i="10"/>
  <c r="AQ188" i="10"/>
  <c r="AP188" i="10"/>
  <c r="AO188" i="10"/>
  <c r="AN188" i="10"/>
  <c r="AM188" i="10"/>
  <c r="AL188" i="10"/>
  <c r="AK188" i="10"/>
  <c r="AJ188" i="10"/>
  <c r="AI188" i="10"/>
  <c r="AH188" i="10"/>
  <c r="AG188" i="10"/>
  <c r="AF188" i="10"/>
  <c r="AE188" i="10"/>
  <c r="AD188" i="10"/>
  <c r="AC188" i="10"/>
  <c r="AB188" i="10"/>
  <c r="AA188" i="10"/>
  <c r="Z188" i="10"/>
  <c r="Y188" i="10"/>
  <c r="X188" i="10"/>
  <c r="W188" i="10"/>
  <c r="V188" i="10"/>
  <c r="U188" i="10"/>
  <c r="T188" i="10"/>
  <c r="S188" i="10"/>
  <c r="R188" i="10"/>
  <c r="Q188" i="10"/>
  <c r="P188" i="10"/>
  <c r="O188" i="10"/>
  <c r="N188" i="10"/>
  <c r="M188" i="10"/>
  <c r="L188" i="10"/>
  <c r="K188" i="10"/>
  <c r="J188" i="10"/>
  <c r="I188" i="10"/>
  <c r="H188" i="10"/>
  <c r="G187" i="10"/>
  <c r="G186" i="10"/>
  <c r="AV185" i="10"/>
  <c r="AU185" i="10"/>
  <c r="AT185" i="10"/>
  <c r="AS185" i="10"/>
  <c r="AR185" i="10"/>
  <c r="AQ185" i="10"/>
  <c r="AP185" i="10"/>
  <c r="AO185" i="10"/>
  <c r="AN185" i="10"/>
  <c r="AM185" i="10"/>
  <c r="AL185" i="10"/>
  <c r="AK185" i="10"/>
  <c r="AJ185" i="10"/>
  <c r="AI185" i="10"/>
  <c r="AH185" i="10"/>
  <c r="AG185" i="10"/>
  <c r="AF185" i="10"/>
  <c r="AE185" i="10"/>
  <c r="AD185" i="10"/>
  <c r="AC185" i="10"/>
  <c r="AB185" i="10"/>
  <c r="AA185" i="10"/>
  <c r="Z185" i="10"/>
  <c r="Y185" i="10"/>
  <c r="X185" i="10"/>
  <c r="W185" i="10"/>
  <c r="V185" i="10"/>
  <c r="U185" i="10"/>
  <c r="T185" i="10"/>
  <c r="S185" i="10"/>
  <c r="R185" i="10"/>
  <c r="Q185" i="10"/>
  <c r="P185" i="10"/>
  <c r="O185" i="10"/>
  <c r="N185" i="10"/>
  <c r="M185" i="10"/>
  <c r="L185" i="10"/>
  <c r="K185" i="10"/>
  <c r="J185" i="10"/>
  <c r="I185" i="10"/>
  <c r="H185" i="10"/>
  <c r="G184" i="10"/>
  <c r="G183" i="10"/>
  <c r="G182" i="10"/>
  <c r="G181" i="10"/>
  <c r="AV180" i="10"/>
  <c r="AU180" i="10"/>
  <c r="AT180" i="10"/>
  <c r="AS180" i="10"/>
  <c r="AR180" i="10"/>
  <c r="AQ180" i="10"/>
  <c r="AP180" i="10"/>
  <c r="AO180" i="10"/>
  <c r="AN180" i="10"/>
  <c r="AM180" i="10"/>
  <c r="AL180" i="10"/>
  <c r="AK180" i="10"/>
  <c r="AJ180" i="10"/>
  <c r="AI180" i="10"/>
  <c r="AH180" i="10"/>
  <c r="AG180" i="10"/>
  <c r="AF180" i="10"/>
  <c r="AE180" i="10"/>
  <c r="AD180" i="10"/>
  <c r="AC180" i="10"/>
  <c r="AB180" i="10"/>
  <c r="AA180" i="10"/>
  <c r="Z180" i="10"/>
  <c r="Y180" i="10"/>
  <c r="X180" i="10"/>
  <c r="W180" i="10"/>
  <c r="V180" i="10"/>
  <c r="U180" i="10"/>
  <c r="T180" i="10"/>
  <c r="S180" i="10"/>
  <c r="R180" i="10"/>
  <c r="Q180" i="10"/>
  <c r="P180" i="10"/>
  <c r="O180" i="10"/>
  <c r="N180" i="10"/>
  <c r="M180" i="10"/>
  <c r="L180" i="10"/>
  <c r="K180" i="10"/>
  <c r="J180" i="10"/>
  <c r="I180" i="10"/>
  <c r="H180" i="10"/>
  <c r="G179" i="10"/>
  <c r="G178" i="10"/>
  <c r="G177" i="10"/>
  <c r="G176" i="10"/>
  <c r="G175" i="10"/>
  <c r="G174" i="10"/>
  <c r="G173" i="10"/>
  <c r="G172" i="10"/>
  <c r="G171" i="10"/>
  <c r="G170" i="10"/>
  <c r="G169" i="10"/>
  <c r="AV168" i="10"/>
  <c r="AU168" i="10"/>
  <c r="AT168" i="10"/>
  <c r="AS168" i="10"/>
  <c r="AR168" i="10"/>
  <c r="AQ168" i="10"/>
  <c r="AP168" i="10"/>
  <c r="AO168" i="10"/>
  <c r="AN168" i="10"/>
  <c r="AM168" i="10"/>
  <c r="AL168" i="10"/>
  <c r="AK168" i="10"/>
  <c r="AJ168" i="10"/>
  <c r="AI168" i="10"/>
  <c r="AH168" i="10"/>
  <c r="AG168" i="10"/>
  <c r="AF168" i="10"/>
  <c r="AE168" i="10"/>
  <c r="AD168" i="10"/>
  <c r="AC168" i="10"/>
  <c r="AB168" i="10"/>
  <c r="AA168" i="10"/>
  <c r="Z168" i="10"/>
  <c r="Y168" i="10"/>
  <c r="X168" i="10"/>
  <c r="W168" i="10"/>
  <c r="V168" i="10"/>
  <c r="U168" i="10"/>
  <c r="T168" i="10"/>
  <c r="S168" i="10"/>
  <c r="R168" i="10"/>
  <c r="Q168" i="10"/>
  <c r="P168" i="10"/>
  <c r="O168" i="10"/>
  <c r="N168" i="10"/>
  <c r="M168" i="10"/>
  <c r="L168" i="10"/>
  <c r="K168" i="10"/>
  <c r="J168" i="10"/>
  <c r="I168" i="10"/>
  <c r="H168" i="10"/>
  <c r="G167" i="10"/>
  <c r="G166" i="10"/>
  <c r="G165" i="10"/>
  <c r="G164" i="10"/>
  <c r="G163" i="10"/>
  <c r="G162" i="10"/>
  <c r="G161" i="10"/>
  <c r="G160" i="10"/>
  <c r="G159" i="10"/>
  <c r="AV158" i="10"/>
  <c r="AU158" i="10"/>
  <c r="AT158" i="10"/>
  <c r="AS158" i="10"/>
  <c r="AR158" i="10"/>
  <c r="AQ158" i="10"/>
  <c r="AP158" i="10"/>
  <c r="AO158" i="10"/>
  <c r="AN158" i="10"/>
  <c r="AM158" i="10"/>
  <c r="AL158" i="10"/>
  <c r="AK158" i="10"/>
  <c r="AJ158" i="10"/>
  <c r="AI158" i="10"/>
  <c r="AH158" i="10"/>
  <c r="AH157" i="10" s="1"/>
  <c r="AG158" i="10"/>
  <c r="AF158" i="10"/>
  <c r="AE158" i="10"/>
  <c r="AD158" i="10"/>
  <c r="AC158" i="10"/>
  <c r="AC157" i="10" s="1"/>
  <c r="AB158" i="10"/>
  <c r="AA158" i="10"/>
  <c r="Z158" i="10"/>
  <c r="Y158" i="10"/>
  <c r="X158" i="10"/>
  <c r="W158" i="10"/>
  <c r="V158" i="10"/>
  <c r="V157" i="10" s="1"/>
  <c r="U158" i="10"/>
  <c r="T158" i="10"/>
  <c r="S158" i="10"/>
  <c r="R158" i="10"/>
  <c r="Q158" i="10"/>
  <c r="P158" i="10"/>
  <c r="O158" i="10"/>
  <c r="N158" i="10"/>
  <c r="M158" i="10"/>
  <c r="L158" i="10"/>
  <c r="K158" i="10"/>
  <c r="J158" i="10"/>
  <c r="J157" i="10" s="1"/>
  <c r="I158" i="10"/>
  <c r="H158" i="10"/>
  <c r="G156" i="10"/>
  <c r="G155" i="10"/>
  <c r="G154" i="10"/>
  <c r="G153" i="10"/>
  <c r="G152" i="10"/>
  <c r="G151" i="10"/>
  <c r="G150" i="10"/>
  <c r="AV149" i="10"/>
  <c r="AU149" i="10"/>
  <c r="AT149" i="10"/>
  <c r="AS149" i="10"/>
  <c r="AR149" i="10"/>
  <c r="AQ149" i="10"/>
  <c r="AP149" i="10"/>
  <c r="AP130" i="10" s="1"/>
  <c r="AO149" i="10"/>
  <c r="AN149" i="10"/>
  <c r="AM149" i="10"/>
  <c r="AL149" i="10"/>
  <c r="AK149" i="10"/>
  <c r="AJ149" i="10"/>
  <c r="AI149" i="10"/>
  <c r="AH149" i="10"/>
  <c r="AG149" i="10"/>
  <c r="AF149" i="10"/>
  <c r="AE149" i="10"/>
  <c r="AD149" i="10"/>
  <c r="AC149" i="10"/>
  <c r="AB149" i="10"/>
  <c r="AA149" i="10"/>
  <c r="Z149" i="10"/>
  <c r="Y149" i="10"/>
  <c r="X149" i="10"/>
  <c r="W149" i="10"/>
  <c r="V149" i="10"/>
  <c r="U149" i="10"/>
  <c r="T149" i="10"/>
  <c r="S149" i="10"/>
  <c r="R149" i="10"/>
  <c r="Q149" i="10"/>
  <c r="P149" i="10"/>
  <c r="P130" i="10" s="1"/>
  <c r="O149" i="10"/>
  <c r="N149" i="10"/>
  <c r="M149" i="10"/>
  <c r="L149" i="10"/>
  <c r="K149" i="10"/>
  <c r="J149" i="10"/>
  <c r="I149" i="10"/>
  <c r="H149" i="10"/>
  <c r="G148" i="10"/>
  <c r="G147" i="10"/>
  <c r="G146" i="10"/>
  <c r="AV145" i="10"/>
  <c r="AV130" i="10" s="1"/>
  <c r="AU145" i="10"/>
  <c r="AT145" i="10"/>
  <c r="AS145" i="10"/>
  <c r="AR145" i="10"/>
  <c r="AQ145" i="10"/>
  <c r="AP145" i="10"/>
  <c r="AO145" i="10"/>
  <c r="AO130" i="10" s="1"/>
  <c r="AN145" i="10"/>
  <c r="AM145" i="10"/>
  <c r="AM130" i="10" s="1"/>
  <c r="AL145" i="10"/>
  <c r="AK145" i="10"/>
  <c r="AJ145" i="10"/>
  <c r="AI145" i="10"/>
  <c r="AH145" i="10"/>
  <c r="AG145" i="10"/>
  <c r="AF145" i="10"/>
  <c r="AE145" i="10"/>
  <c r="AD145" i="10"/>
  <c r="AC145" i="10"/>
  <c r="AB145" i="10"/>
  <c r="AA145" i="10"/>
  <c r="Z145" i="10"/>
  <c r="Z130" i="10" s="1"/>
  <c r="Y145" i="10"/>
  <c r="X145" i="10"/>
  <c r="W145" i="10"/>
  <c r="V145" i="10"/>
  <c r="U145" i="10"/>
  <c r="T145" i="10"/>
  <c r="S145" i="10"/>
  <c r="R145" i="10"/>
  <c r="Q145" i="10"/>
  <c r="P145" i="10"/>
  <c r="O145" i="10"/>
  <c r="N145" i="10"/>
  <c r="M145" i="10"/>
  <c r="L145" i="10"/>
  <c r="K145" i="10"/>
  <c r="J145" i="10"/>
  <c r="I145" i="10"/>
  <c r="H145" i="10"/>
  <c r="G144" i="10"/>
  <c r="G143" i="10"/>
  <c r="G142" i="10"/>
  <c r="G141" i="10"/>
  <c r="G140" i="10"/>
  <c r="AV139" i="10"/>
  <c r="AU139" i="10"/>
  <c r="AT139" i="10"/>
  <c r="AS139" i="10"/>
  <c r="AR139" i="10"/>
  <c r="AQ139" i="10"/>
  <c r="AP139" i="10"/>
  <c r="AO139" i="10"/>
  <c r="AN139" i="10"/>
  <c r="AM139" i="10"/>
  <c r="AL139" i="10"/>
  <c r="AK139" i="10"/>
  <c r="AJ139" i="10"/>
  <c r="AI139" i="10"/>
  <c r="AH139" i="10"/>
  <c r="AG139" i="10"/>
  <c r="AF139" i="10"/>
  <c r="AE139" i="10"/>
  <c r="AD139" i="10"/>
  <c r="AC139" i="10"/>
  <c r="AB139" i="10"/>
  <c r="AA139" i="10"/>
  <c r="Z139" i="10"/>
  <c r="Y139" i="10"/>
  <c r="X139" i="10"/>
  <c r="W139" i="10"/>
  <c r="V139" i="10"/>
  <c r="U139" i="10"/>
  <c r="T139" i="10"/>
  <c r="S139" i="10"/>
  <c r="R139" i="10"/>
  <c r="Q139" i="10"/>
  <c r="P139" i="10"/>
  <c r="O139" i="10"/>
  <c r="N139" i="10"/>
  <c r="M139" i="10"/>
  <c r="L139" i="10"/>
  <c r="K139" i="10"/>
  <c r="J139" i="10"/>
  <c r="I139" i="10"/>
  <c r="H139" i="10"/>
  <c r="G138" i="10"/>
  <c r="G137" i="10"/>
  <c r="G136" i="10"/>
  <c r="G135" i="10"/>
  <c r="G134" i="10"/>
  <c r="G133" i="10"/>
  <c r="G132" i="10"/>
  <c r="AV131" i="10"/>
  <c r="AU131" i="10"/>
  <c r="AT131" i="10"/>
  <c r="AT130" i="10" s="1"/>
  <c r="AS131" i="10"/>
  <c r="AR131" i="10"/>
  <c r="AR130" i="10" s="1"/>
  <c r="AQ131" i="10"/>
  <c r="AQ130" i="10" s="1"/>
  <c r="AP131" i="10"/>
  <c r="AO131" i="10"/>
  <c r="AN131" i="10"/>
  <c r="AM131" i="10"/>
  <c r="AL131" i="10"/>
  <c r="AK131" i="10"/>
  <c r="AJ131" i="10"/>
  <c r="AI131" i="10"/>
  <c r="AH131" i="10"/>
  <c r="AH130" i="10" s="1"/>
  <c r="AG131" i="10"/>
  <c r="AF131" i="10"/>
  <c r="AF130" i="10" s="1"/>
  <c r="AE131" i="10"/>
  <c r="AE130" i="10" s="1"/>
  <c r="AD131" i="10"/>
  <c r="AC131" i="10"/>
  <c r="AB131" i="10"/>
  <c r="AA131" i="10"/>
  <c r="Z131" i="10"/>
  <c r="Y131" i="10"/>
  <c r="X131" i="10"/>
  <c r="W131" i="10"/>
  <c r="V131" i="10"/>
  <c r="V130" i="10" s="1"/>
  <c r="U131" i="10"/>
  <c r="T131" i="10"/>
  <c r="T130" i="10" s="1"/>
  <c r="S131" i="10"/>
  <c r="S130" i="10" s="1"/>
  <c r="R131" i="10"/>
  <c r="Q131" i="10"/>
  <c r="P131" i="10"/>
  <c r="O131" i="10"/>
  <c r="N131" i="10"/>
  <c r="M131" i="10"/>
  <c r="L131" i="10"/>
  <c r="K131" i="10"/>
  <c r="J131" i="10"/>
  <c r="J130" i="10" s="1"/>
  <c r="I131" i="10"/>
  <c r="H131" i="10"/>
  <c r="H130" i="10" s="1"/>
  <c r="R130" i="10"/>
  <c r="Q130" i="10"/>
  <c r="O130" i="10"/>
  <c r="G129" i="10"/>
  <c r="G128" i="10"/>
  <c r="G127" i="10"/>
  <c r="AV126" i="10"/>
  <c r="AU126" i="10"/>
  <c r="AT126" i="10"/>
  <c r="AS126" i="10"/>
  <c r="AR126" i="10"/>
  <c r="AQ126" i="10"/>
  <c r="AP126" i="10"/>
  <c r="AO126" i="10"/>
  <c r="AN126" i="10"/>
  <c r="AM126" i="10"/>
  <c r="AL126" i="10"/>
  <c r="AK126" i="10"/>
  <c r="AJ126" i="10"/>
  <c r="AI126" i="10"/>
  <c r="AH126" i="10"/>
  <c r="AG126" i="10"/>
  <c r="AF126" i="10"/>
  <c r="AE126" i="10"/>
  <c r="AD126" i="10"/>
  <c r="AC126" i="10"/>
  <c r="AB126" i="10"/>
  <c r="AA126" i="10"/>
  <c r="Z126" i="10"/>
  <c r="Y126" i="10"/>
  <c r="X126" i="10"/>
  <c r="W126" i="10"/>
  <c r="V126" i="10"/>
  <c r="U126" i="10"/>
  <c r="T126" i="10"/>
  <c r="S126" i="10"/>
  <c r="R126" i="10"/>
  <c r="Q126" i="10"/>
  <c r="P126" i="10"/>
  <c r="O126" i="10"/>
  <c r="N126" i="10"/>
  <c r="M126" i="10"/>
  <c r="L126" i="10"/>
  <c r="K126" i="10"/>
  <c r="J126" i="10"/>
  <c r="I126" i="10"/>
  <c r="H126" i="10"/>
  <c r="G125" i="10"/>
  <c r="G124" i="10"/>
  <c r="AV123" i="10"/>
  <c r="AU123" i="10"/>
  <c r="AT123" i="10"/>
  <c r="AS123" i="10"/>
  <c r="AR123" i="10"/>
  <c r="AQ123" i="10"/>
  <c r="AP123" i="10"/>
  <c r="AO123" i="10"/>
  <c r="AN123" i="10"/>
  <c r="AM123" i="10"/>
  <c r="AL123" i="10"/>
  <c r="AK123" i="10"/>
  <c r="AJ123" i="10"/>
  <c r="AI123" i="10"/>
  <c r="AH123" i="10"/>
  <c r="AG123" i="10"/>
  <c r="AF123" i="10"/>
  <c r="AE123" i="10"/>
  <c r="AD123" i="10"/>
  <c r="AC123" i="10"/>
  <c r="AB123" i="10"/>
  <c r="AA123" i="10"/>
  <c r="Z123" i="10"/>
  <c r="Y123" i="10"/>
  <c r="X123" i="10"/>
  <c r="W123" i="10"/>
  <c r="V123" i="10"/>
  <c r="U123" i="10"/>
  <c r="T123" i="10"/>
  <c r="S123" i="10"/>
  <c r="R123" i="10"/>
  <c r="Q123" i="10"/>
  <c r="P123" i="10"/>
  <c r="O123" i="10"/>
  <c r="N123" i="10"/>
  <c r="M123" i="10"/>
  <c r="L123" i="10"/>
  <c r="K123" i="10"/>
  <c r="J123" i="10"/>
  <c r="I123" i="10"/>
  <c r="G123" i="10" s="1"/>
  <c r="H123" i="10"/>
  <c r="G122" i="10"/>
  <c r="G121" i="10"/>
  <c r="AV120" i="10"/>
  <c r="AU120" i="10"/>
  <c r="AT120" i="10"/>
  <c r="AS120" i="10"/>
  <c r="AR120" i="10"/>
  <c r="AQ120" i="10"/>
  <c r="AP120" i="10"/>
  <c r="AO120" i="10"/>
  <c r="AN120" i="10"/>
  <c r="AM120" i="10"/>
  <c r="AL120" i="10"/>
  <c r="AK120" i="10"/>
  <c r="AJ120" i="10"/>
  <c r="AI120" i="10"/>
  <c r="AH120" i="10"/>
  <c r="AG120" i="10"/>
  <c r="AF120" i="10"/>
  <c r="AF119" i="10" s="1"/>
  <c r="AE120" i="10"/>
  <c r="AE119" i="10" s="1"/>
  <c r="AD120" i="10"/>
  <c r="AD119" i="10" s="1"/>
  <c r="AC120" i="10"/>
  <c r="AC119" i="10" s="1"/>
  <c r="AB120" i="10"/>
  <c r="AA120" i="10"/>
  <c r="Z120" i="10"/>
  <c r="Y120" i="10"/>
  <c r="X120" i="10"/>
  <c r="W120" i="10"/>
  <c r="V120" i="10"/>
  <c r="U120" i="10"/>
  <c r="T120" i="10"/>
  <c r="T119" i="10" s="1"/>
  <c r="S120" i="10"/>
  <c r="S119" i="10" s="1"/>
  <c r="R120" i="10"/>
  <c r="Q120" i="10"/>
  <c r="P120" i="10"/>
  <c r="O120" i="10"/>
  <c r="N120" i="10"/>
  <c r="M120" i="10"/>
  <c r="L120" i="10"/>
  <c r="K120" i="10"/>
  <c r="J120" i="10"/>
  <c r="I120" i="10"/>
  <c r="H120" i="10"/>
  <c r="AR119" i="10"/>
  <c r="AQ119" i="10"/>
  <c r="AP119" i="10"/>
  <c r="AO119" i="10"/>
  <c r="R119" i="10"/>
  <c r="Q119" i="10"/>
  <c r="H119" i="10"/>
  <c r="G118" i="10"/>
  <c r="H117" i="10"/>
  <c r="G117" i="10" s="1"/>
  <c r="G116" i="10"/>
  <c r="H115" i="10"/>
  <c r="G115" i="10" s="1"/>
  <c r="G114" i="10"/>
  <c r="G113" i="10"/>
  <c r="AV112" i="10"/>
  <c r="AU112" i="10"/>
  <c r="AT112" i="10"/>
  <c r="AS112" i="10"/>
  <c r="AR112" i="10"/>
  <c r="AQ112" i="10"/>
  <c r="AP112" i="10"/>
  <c r="AO112" i="10"/>
  <c r="AN112" i="10"/>
  <c r="AM112" i="10"/>
  <c r="AL112" i="10"/>
  <c r="AK112" i="10"/>
  <c r="AJ112" i="10"/>
  <c r="AI112" i="10"/>
  <c r="AH112" i="10"/>
  <c r="AG112" i="10"/>
  <c r="AF112" i="10"/>
  <c r="AE112" i="10"/>
  <c r="AD112" i="10"/>
  <c r="AC112" i="10"/>
  <c r="AB112" i="10"/>
  <c r="AA112" i="10"/>
  <c r="Z112" i="10"/>
  <c r="Y112" i="10"/>
  <c r="X112" i="10"/>
  <c r="W112" i="10"/>
  <c r="V112" i="10"/>
  <c r="U112" i="10"/>
  <c r="T112" i="10"/>
  <c r="S112" i="10"/>
  <c r="R112" i="10"/>
  <c r="Q112" i="10"/>
  <c r="P112" i="10"/>
  <c r="O112" i="10"/>
  <c r="N112" i="10"/>
  <c r="M112" i="10"/>
  <c r="L112" i="10"/>
  <c r="K112" i="10"/>
  <c r="J112" i="10"/>
  <c r="I112" i="10"/>
  <c r="H112" i="10"/>
  <c r="G111" i="10"/>
  <c r="AV110" i="10"/>
  <c r="AU110" i="10"/>
  <c r="AT110" i="10"/>
  <c r="AS110" i="10"/>
  <c r="AR110" i="10"/>
  <c r="AQ110" i="10"/>
  <c r="AP110" i="10"/>
  <c r="AO110" i="10"/>
  <c r="AN110" i="10"/>
  <c r="AM110" i="10"/>
  <c r="AL110" i="10"/>
  <c r="AK110" i="10"/>
  <c r="AJ110" i="10"/>
  <c r="AJ104" i="10" s="1"/>
  <c r="AI110" i="10"/>
  <c r="AH110" i="10"/>
  <c r="AG110" i="10"/>
  <c r="AF110" i="10"/>
  <c r="AE110" i="10"/>
  <c r="AD110" i="10"/>
  <c r="AC110" i="10"/>
  <c r="AB110" i="10"/>
  <c r="AA110" i="10"/>
  <c r="Z110" i="10"/>
  <c r="Y110" i="10"/>
  <c r="X110" i="10"/>
  <c r="X104" i="10" s="1"/>
  <c r="W110" i="10"/>
  <c r="V110" i="10"/>
  <c r="U110" i="10"/>
  <c r="T110" i="10"/>
  <c r="S110" i="10"/>
  <c r="R110" i="10"/>
  <c r="Q110" i="10"/>
  <c r="P110" i="10"/>
  <c r="O110" i="10"/>
  <c r="N110" i="10"/>
  <c r="M110" i="10"/>
  <c r="M104" i="10" s="1"/>
  <c r="L110" i="10"/>
  <c r="L104" i="10" s="1"/>
  <c r="K110" i="10"/>
  <c r="J110" i="10"/>
  <c r="I110" i="10"/>
  <c r="H110" i="10"/>
  <c r="G109" i="10"/>
  <c r="G108" i="10"/>
  <c r="AV107" i="10"/>
  <c r="AV104" i="10" s="1"/>
  <c r="AU107" i="10"/>
  <c r="AU104" i="10" s="1"/>
  <c r="AT107" i="10"/>
  <c r="AS107" i="10"/>
  <c r="AR107" i="10"/>
  <c r="AR104" i="10" s="1"/>
  <c r="AQ107" i="10"/>
  <c r="AP107" i="10"/>
  <c r="AO107" i="10"/>
  <c r="AN107" i="10"/>
  <c r="AM107" i="10"/>
  <c r="AL107" i="10"/>
  <c r="AK107" i="10"/>
  <c r="AJ107" i="10"/>
  <c r="AI107" i="10"/>
  <c r="AH107" i="10"/>
  <c r="AH104" i="10" s="1"/>
  <c r="AG107" i="10"/>
  <c r="AG104" i="10" s="1"/>
  <c r="AF107" i="10"/>
  <c r="AF104" i="10" s="1"/>
  <c r="AE107" i="10"/>
  <c r="AD107" i="10"/>
  <c r="AC107" i="10"/>
  <c r="AB107" i="10"/>
  <c r="AA107" i="10"/>
  <c r="Z107" i="10"/>
  <c r="Y107" i="10"/>
  <c r="X107" i="10"/>
  <c r="W107" i="10"/>
  <c r="V107" i="10"/>
  <c r="V104" i="10" s="1"/>
  <c r="U107" i="10"/>
  <c r="U104" i="10" s="1"/>
  <c r="T107" i="10"/>
  <c r="T104" i="10" s="1"/>
  <c r="S107" i="10"/>
  <c r="R107" i="10"/>
  <c r="Q107" i="10"/>
  <c r="P107" i="10"/>
  <c r="O107" i="10"/>
  <c r="N107" i="10"/>
  <c r="M107" i="10"/>
  <c r="L107" i="10"/>
  <c r="K107" i="10"/>
  <c r="J107" i="10"/>
  <c r="J104" i="10" s="1"/>
  <c r="I107" i="10"/>
  <c r="I104" i="10" s="1"/>
  <c r="H107" i="10"/>
  <c r="G106" i="10"/>
  <c r="AV105" i="10"/>
  <c r="AU105" i="10"/>
  <c r="AT105" i="10"/>
  <c r="AS105" i="10"/>
  <c r="AR105" i="10"/>
  <c r="AQ105" i="10"/>
  <c r="AP105" i="10"/>
  <c r="AO105" i="10"/>
  <c r="AO104" i="10" s="1"/>
  <c r="AN105" i="10"/>
  <c r="AM105" i="10"/>
  <c r="AL105" i="10"/>
  <c r="AK105" i="10"/>
  <c r="AJ105" i="10"/>
  <c r="AI105" i="10"/>
  <c r="AH105" i="10"/>
  <c r="AG105" i="10"/>
  <c r="AF105" i="10"/>
  <c r="AE105" i="10"/>
  <c r="AD105" i="10"/>
  <c r="AC105" i="10"/>
  <c r="AC104" i="10" s="1"/>
  <c r="AB105" i="10"/>
  <c r="AA105" i="10"/>
  <c r="Z105" i="10"/>
  <c r="Y105" i="10"/>
  <c r="X105" i="10"/>
  <c r="W105" i="10"/>
  <c r="V105" i="10"/>
  <c r="U105" i="10"/>
  <c r="T105" i="10"/>
  <c r="S105" i="10"/>
  <c r="R105" i="10"/>
  <c r="Q105" i="10"/>
  <c r="Q104" i="10" s="1"/>
  <c r="P105" i="10"/>
  <c r="O105" i="10"/>
  <c r="N105" i="10"/>
  <c r="M105" i="10"/>
  <c r="L105" i="10"/>
  <c r="K105" i="10"/>
  <c r="J105" i="10"/>
  <c r="I105" i="10"/>
  <c r="H105" i="10"/>
  <c r="G103" i="10"/>
  <c r="G102" i="10"/>
  <c r="G101" i="10"/>
  <c r="AV100" i="10"/>
  <c r="AU100" i="10"/>
  <c r="AT100" i="10"/>
  <c r="AS100" i="10"/>
  <c r="AR100" i="10"/>
  <c r="AQ100" i="10"/>
  <c r="AP100" i="10"/>
  <c r="AO100" i="10"/>
  <c r="AN100" i="10"/>
  <c r="AM100" i="10"/>
  <c r="AL100" i="10"/>
  <c r="AK100" i="10"/>
  <c r="AJ100" i="10"/>
  <c r="AI100" i="10"/>
  <c r="AH100" i="10"/>
  <c r="AG100" i="10"/>
  <c r="AF100" i="10"/>
  <c r="AE100" i="10"/>
  <c r="AD100" i="10"/>
  <c r="AC100" i="10"/>
  <c r="AB100" i="10"/>
  <c r="AA100" i="10"/>
  <c r="Z100" i="10"/>
  <c r="Y100" i="10"/>
  <c r="X100" i="10"/>
  <c r="W100" i="10"/>
  <c r="V100" i="10"/>
  <c r="U100" i="10"/>
  <c r="T100" i="10"/>
  <c r="S100" i="10"/>
  <c r="R100" i="10"/>
  <c r="Q100" i="10"/>
  <c r="P100" i="10"/>
  <c r="O100" i="10"/>
  <c r="N100" i="10"/>
  <c r="M100" i="10"/>
  <c r="L100" i="10"/>
  <c r="K100" i="10"/>
  <c r="J100" i="10"/>
  <c r="I100" i="10"/>
  <c r="H100" i="10"/>
  <c r="G99" i="10"/>
  <c r="G98" i="10"/>
  <c r="AV97" i="10"/>
  <c r="AU97" i="10"/>
  <c r="AT97" i="10"/>
  <c r="AS97" i="10"/>
  <c r="AR97" i="10"/>
  <c r="AQ97" i="10"/>
  <c r="AP97" i="10"/>
  <c r="AO97" i="10"/>
  <c r="AN97" i="10"/>
  <c r="AM97" i="10"/>
  <c r="AL97" i="10"/>
  <c r="AK97" i="10"/>
  <c r="AJ97" i="10"/>
  <c r="AI97" i="10"/>
  <c r="AH97" i="10"/>
  <c r="AG97" i="10"/>
  <c r="AF97" i="10"/>
  <c r="AE97" i="10"/>
  <c r="AD97" i="10"/>
  <c r="AC97" i="10"/>
  <c r="AB97" i="10"/>
  <c r="AA97" i="10"/>
  <c r="Z97" i="10"/>
  <c r="Y97" i="10"/>
  <c r="X97" i="10"/>
  <c r="W97" i="10"/>
  <c r="V97" i="10"/>
  <c r="U97" i="10"/>
  <c r="T97" i="10"/>
  <c r="S97" i="10"/>
  <c r="R97" i="10"/>
  <c r="Q97" i="10"/>
  <c r="P97" i="10"/>
  <c r="O97" i="10"/>
  <c r="N97" i="10"/>
  <c r="M97" i="10"/>
  <c r="L97" i="10"/>
  <c r="K97" i="10"/>
  <c r="J97" i="10"/>
  <c r="I97" i="10"/>
  <c r="H97" i="10"/>
  <c r="G96" i="10"/>
  <c r="AV95" i="10"/>
  <c r="AU95" i="10"/>
  <c r="AT95" i="10"/>
  <c r="AS95" i="10"/>
  <c r="AR95" i="10"/>
  <c r="AQ95" i="10"/>
  <c r="AP95" i="10"/>
  <c r="AO95" i="10"/>
  <c r="AN95" i="10"/>
  <c r="AM95" i="10"/>
  <c r="AL95" i="10"/>
  <c r="AK95" i="10"/>
  <c r="AJ95" i="10"/>
  <c r="AI95" i="10"/>
  <c r="AH95" i="10"/>
  <c r="AG95" i="10"/>
  <c r="AF95" i="10"/>
  <c r="AE95" i="10"/>
  <c r="AD95" i="10"/>
  <c r="AC95" i="10"/>
  <c r="AB95" i="10"/>
  <c r="AA95" i="10"/>
  <c r="Z95" i="10"/>
  <c r="Y95" i="10"/>
  <c r="X95" i="10"/>
  <c r="W95" i="10"/>
  <c r="V95" i="10"/>
  <c r="U95" i="10"/>
  <c r="T95" i="10"/>
  <c r="S95" i="10"/>
  <c r="R95" i="10"/>
  <c r="Q95" i="10"/>
  <c r="P95" i="10"/>
  <c r="O95" i="10"/>
  <c r="N95" i="10"/>
  <c r="M95" i="10"/>
  <c r="L95" i="10"/>
  <c r="K95" i="10"/>
  <c r="J95" i="10"/>
  <c r="I95" i="10"/>
  <c r="H95" i="10"/>
  <c r="G94" i="10"/>
  <c r="G93" i="10"/>
  <c r="AV92" i="10"/>
  <c r="AU92" i="10"/>
  <c r="AT92" i="10"/>
  <c r="AS92" i="10"/>
  <c r="AR92" i="10"/>
  <c r="AQ92" i="10"/>
  <c r="AP92" i="10"/>
  <c r="AO92" i="10"/>
  <c r="AN92" i="10"/>
  <c r="AM92" i="10"/>
  <c r="AL92" i="10"/>
  <c r="AK92" i="10"/>
  <c r="AJ92" i="10"/>
  <c r="AI92" i="10"/>
  <c r="AH92" i="10"/>
  <c r="AG92" i="10"/>
  <c r="AF92" i="10"/>
  <c r="AE92" i="10"/>
  <c r="AD92" i="10"/>
  <c r="AC92" i="10"/>
  <c r="AB92" i="10"/>
  <c r="AA92" i="10"/>
  <c r="Z92" i="10"/>
  <c r="Y92" i="10"/>
  <c r="X92" i="10"/>
  <c r="W92" i="10"/>
  <c r="V92" i="10"/>
  <c r="U92" i="10"/>
  <c r="T92" i="10"/>
  <c r="S92" i="10"/>
  <c r="R92" i="10"/>
  <c r="Q92" i="10"/>
  <c r="P92" i="10"/>
  <c r="O92" i="10"/>
  <c r="N92" i="10"/>
  <c r="M92" i="10"/>
  <c r="L92" i="10"/>
  <c r="K92" i="10"/>
  <c r="J92" i="10"/>
  <c r="I92" i="10"/>
  <c r="H92" i="10"/>
  <c r="G91" i="10"/>
  <c r="AV90" i="10"/>
  <c r="AU90" i="10"/>
  <c r="AT90" i="10"/>
  <c r="AS90" i="10"/>
  <c r="AR90" i="10"/>
  <c r="AQ90" i="10"/>
  <c r="AP90" i="10"/>
  <c r="AO90" i="10"/>
  <c r="AN90" i="10"/>
  <c r="AM90" i="10"/>
  <c r="AL90" i="10"/>
  <c r="AK90" i="10"/>
  <c r="AJ90" i="10"/>
  <c r="AI90" i="10"/>
  <c r="AH90" i="10"/>
  <c r="AG90" i="10"/>
  <c r="AF90" i="10"/>
  <c r="AE90" i="10"/>
  <c r="AD90" i="10"/>
  <c r="AC90" i="10"/>
  <c r="AB90" i="10"/>
  <c r="AA90" i="10"/>
  <c r="Z90" i="10"/>
  <c r="Y90" i="10"/>
  <c r="X90" i="10"/>
  <c r="W90" i="10"/>
  <c r="V90" i="10"/>
  <c r="U90" i="10"/>
  <c r="T90" i="10"/>
  <c r="S90" i="10"/>
  <c r="R90" i="10"/>
  <c r="Q90" i="10"/>
  <c r="P90" i="10"/>
  <c r="P81" i="10" s="1"/>
  <c r="O90" i="10"/>
  <c r="N90" i="10"/>
  <c r="M90" i="10"/>
  <c r="L90" i="10"/>
  <c r="K90" i="10"/>
  <c r="J90" i="10"/>
  <c r="I90" i="10"/>
  <c r="H90" i="10"/>
  <c r="G89" i="10"/>
  <c r="G88" i="10"/>
  <c r="AV87" i="10"/>
  <c r="AU87" i="10"/>
  <c r="AT87" i="10"/>
  <c r="AS87" i="10"/>
  <c r="AR87" i="10"/>
  <c r="AQ87" i="10"/>
  <c r="AP87" i="10"/>
  <c r="AO87" i="10"/>
  <c r="AN87" i="10"/>
  <c r="AM87" i="10"/>
  <c r="AL87" i="10"/>
  <c r="AK87" i="10"/>
  <c r="AJ87" i="10"/>
  <c r="AI87" i="10"/>
  <c r="AH87" i="10"/>
  <c r="AG87" i="10"/>
  <c r="AF87" i="10"/>
  <c r="AE87" i="10"/>
  <c r="AD87" i="10"/>
  <c r="AC87" i="10"/>
  <c r="AB87" i="10"/>
  <c r="AA87" i="10"/>
  <c r="Z87" i="10"/>
  <c r="Y87" i="10"/>
  <c r="X87" i="10"/>
  <c r="W87" i="10"/>
  <c r="V87" i="10"/>
  <c r="U87" i="10"/>
  <c r="T87" i="10"/>
  <c r="S87" i="10"/>
  <c r="R87" i="10"/>
  <c r="Q87" i="10"/>
  <c r="P87" i="10"/>
  <c r="O87" i="10"/>
  <c r="N87" i="10"/>
  <c r="M87" i="10"/>
  <c r="L87" i="10"/>
  <c r="K87" i="10"/>
  <c r="J87" i="10"/>
  <c r="I87" i="10"/>
  <c r="H87" i="10"/>
  <c r="G86" i="10"/>
  <c r="G85" i="10"/>
  <c r="AV84" i="10"/>
  <c r="AU84" i="10"/>
  <c r="AT84" i="10"/>
  <c r="AS84" i="10"/>
  <c r="AR84" i="10"/>
  <c r="AQ84" i="10"/>
  <c r="AP84" i="10"/>
  <c r="AO84" i="10"/>
  <c r="AN84" i="10"/>
  <c r="AM84" i="10"/>
  <c r="AL84" i="10"/>
  <c r="AK84" i="10"/>
  <c r="AJ84" i="10"/>
  <c r="AI84" i="10"/>
  <c r="AH84" i="10"/>
  <c r="AG84" i="10"/>
  <c r="AF84" i="10"/>
  <c r="AE84" i="10"/>
  <c r="AD84" i="10"/>
  <c r="AC84" i="10"/>
  <c r="AB84" i="10"/>
  <c r="AA84" i="10"/>
  <c r="Z84" i="10"/>
  <c r="Y84" i="10"/>
  <c r="X84" i="10"/>
  <c r="W84" i="10"/>
  <c r="V84" i="10"/>
  <c r="U84" i="10"/>
  <c r="T84" i="10"/>
  <c r="S84" i="10"/>
  <c r="R84" i="10"/>
  <c r="Q84" i="10"/>
  <c r="Q81" i="10" s="1"/>
  <c r="P84" i="10"/>
  <c r="O84" i="10"/>
  <c r="N84" i="10"/>
  <c r="M84" i="10"/>
  <c r="L84" i="10"/>
  <c r="K84" i="10"/>
  <c r="J84" i="10"/>
  <c r="I84" i="10"/>
  <c r="H84" i="10"/>
  <c r="G83" i="10"/>
  <c r="AV82" i="10"/>
  <c r="AU82" i="10"/>
  <c r="AT82" i="10"/>
  <c r="AS82" i="10"/>
  <c r="AR82" i="10"/>
  <c r="AQ82" i="10"/>
  <c r="AP82" i="10"/>
  <c r="AO82" i="10"/>
  <c r="AN82" i="10"/>
  <c r="AM82" i="10"/>
  <c r="AL82" i="10"/>
  <c r="AK82" i="10"/>
  <c r="AJ82" i="10"/>
  <c r="AI82" i="10"/>
  <c r="AH82" i="10"/>
  <c r="AG82" i="10"/>
  <c r="AF82" i="10"/>
  <c r="AE82" i="10"/>
  <c r="AD82" i="10"/>
  <c r="AC82" i="10"/>
  <c r="AB82" i="10"/>
  <c r="AA82" i="10"/>
  <c r="Z82" i="10"/>
  <c r="Y82" i="10"/>
  <c r="X82" i="10"/>
  <c r="X81" i="10" s="1"/>
  <c r="W82" i="10"/>
  <c r="W81" i="10" s="1"/>
  <c r="V82" i="10"/>
  <c r="U82" i="10"/>
  <c r="T82" i="10"/>
  <c r="S82" i="10"/>
  <c r="R82" i="10"/>
  <c r="Q82" i="10"/>
  <c r="P82" i="10"/>
  <c r="O82" i="10"/>
  <c r="N82" i="10"/>
  <c r="M82" i="10"/>
  <c r="L82" i="10"/>
  <c r="K82" i="10"/>
  <c r="J82" i="10"/>
  <c r="I82" i="10"/>
  <c r="H82" i="10"/>
  <c r="G80" i="10"/>
  <c r="G79" i="10"/>
  <c r="G78" i="10"/>
  <c r="G77" i="10"/>
  <c r="G76" i="10"/>
  <c r="G75" i="10"/>
  <c r="G74" i="10"/>
  <c r="AV73" i="10"/>
  <c r="AU73" i="10"/>
  <c r="AT73" i="10"/>
  <c r="AS73" i="10"/>
  <c r="AR73" i="10"/>
  <c r="AQ73" i="10"/>
  <c r="AP73" i="10"/>
  <c r="AO73" i="10"/>
  <c r="AN73" i="10"/>
  <c r="AM73" i="10"/>
  <c r="AL73" i="10"/>
  <c r="AK73" i="10"/>
  <c r="AJ73" i="10"/>
  <c r="AI73" i="10"/>
  <c r="AH73" i="10"/>
  <c r="AG73" i="10"/>
  <c r="AF73" i="10"/>
  <c r="AE73" i="10"/>
  <c r="AD73" i="10"/>
  <c r="AC73" i="10"/>
  <c r="AB73" i="10"/>
  <c r="AA73" i="10"/>
  <c r="Z73" i="10"/>
  <c r="Y73" i="10"/>
  <c r="X73" i="10"/>
  <c r="W73" i="10"/>
  <c r="V73" i="10"/>
  <c r="U73" i="10"/>
  <c r="T73" i="10"/>
  <c r="S73" i="10"/>
  <c r="R73" i="10"/>
  <c r="Q73" i="10"/>
  <c r="P73" i="10"/>
  <c r="O73" i="10"/>
  <c r="N73" i="10"/>
  <c r="M73" i="10"/>
  <c r="L73" i="10"/>
  <c r="K73" i="10"/>
  <c r="J73" i="10"/>
  <c r="I73" i="10"/>
  <c r="H73" i="10"/>
  <c r="G72" i="10"/>
  <c r="G71" i="10"/>
  <c r="G70" i="10"/>
  <c r="G69" i="10"/>
  <c r="AV68" i="10"/>
  <c r="AU68" i="10"/>
  <c r="AT68" i="10"/>
  <c r="AS68" i="10"/>
  <c r="AR68" i="10"/>
  <c r="AQ68" i="10"/>
  <c r="AP68" i="10"/>
  <c r="AO68" i="10"/>
  <c r="AN68" i="10"/>
  <c r="AM68" i="10"/>
  <c r="AL68" i="10"/>
  <c r="AK68" i="10"/>
  <c r="AJ68" i="10"/>
  <c r="AI68" i="10"/>
  <c r="AH68" i="10"/>
  <c r="AG68" i="10"/>
  <c r="AF68" i="10"/>
  <c r="AE68" i="10"/>
  <c r="AD68" i="10"/>
  <c r="AC68" i="10"/>
  <c r="AB68" i="10"/>
  <c r="AA68" i="10"/>
  <c r="Z68" i="10"/>
  <c r="Y68" i="10"/>
  <c r="X68" i="10"/>
  <c r="W68" i="10"/>
  <c r="V68" i="10"/>
  <c r="U68" i="10"/>
  <c r="T68" i="10"/>
  <c r="S68" i="10"/>
  <c r="R68" i="10"/>
  <c r="Q68" i="10"/>
  <c r="P68" i="10"/>
  <c r="O68" i="10"/>
  <c r="N68" i="10"/>
  <c r="M68" i="10"/>
  <c r="L68" i="10"/>
  <c r="K68" i="10"/>
  <c r="J68" i="10"/>
  <c r="I68" i="10"/>
  <c r="H68" i="10"/>
  <c r="G67"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V66" i="10"/>
  <c r="U66" i="10"/>
  <c r="T66" i="10"/>
  <c r="S66" i="10"/>
  <c r="R66" i="10"/>
  <c r="Q66" i="10"/>
  <c r="P66" i="10"/>
  <c r="O66" i="10"/>
  <c r="N66" i="10"/>
  <c r="M66" i="10"/>
  <c r="L66" i="10"/>
  <c r="K66" i="10"/>
  <c r="J66" i="10"/>
  <c r="I66" i="10"/>
  <c r="H66" i="10"/>
  <c r="G65" i="10"/>
  <c r="G64" i="10"/>
  <c r="G63" i="10"/>
  <c r="G62" i="10"/>
  <c r="G61" i="10"/>
  <c r="G60"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R59" i="10"/>
  <c r="Q59" i="10"/>
  <c r="P59" i="10"/>
  <c r="O59" i="10"/>
  <c r="N59" i="10"/>
  <c r="M59" i="10"/>
  <c r="L59" i="10"/>
  <c r="K59" i="10"/>
  <c r="J59" i="10"/>
  <c r="I59" i="10"/>
  <c r="H59" i="10"/>
  <c r="G58" i="10"/>
  <c r="G57" i="10"/>
  <c r="G56" i="10"/>
  <c r="AV55" i="10"/>
  <c r="AU55" i="10"/>
  <c r="AT55" i="10"/>
  <c r="AS55" i="10"/>
  <c r="AR55" i="10"/>
  <c r="AQ55" i="10"/>
  <c r="AP55" i="10"/>
  <c r="AO55" i="10"/>
  <c r="AN55" i="10"/>
  <c r="AM55" i="10"/>
  <c r="AL55" i="10"/>
  <c r="AK55" i="10"/>
  <c r="AJ55" i="10"/>
  <c r="AI55" i="10"/>
  <c r="AH55" i="10"/>
  <c r="AG55" i="10"/>
  <c r="AF55" i="10"/>
  <c r="AE55" i="10"/>
  <c r="AD55" i="10"/>
  <c r="AC55" i="10"/>
  <c r="AB55" i="10"/>
  <c r="AA55" i="10"/>
  <c r="Z55" i="10"/>
  <c r="Y55" i="10"/>
  <c r="X55" i="10"/>
  <c r="W55" i="10"/>
  <c r="V55" i="10"/>
  <c r="U55" i="10"/>
  <c r="T55" i="10"/>
  <c r="S55" i="10"/>
  <c r="R55" i="10"/>
  <c r="Q55" i="10"/>
  <c r="P55" i="10"/>
  <c r="O55" i="10"/>
  <c r="N55" i="10"/>
  <c r="M55" i="10"/>
  <c r="L55" i="10"/>
  <c r="K55" i="10"/>
  <c r="J55" i="10"/>
  <c r="I55" i="10"/>
  <c r="H55" i="10"/>
  <c r="G54" i="10"/>
  <c r="G53" i="10"/>
  <c r="G52" i="10"/>
  <c r="G51" i="10"/>
  <c r="G50" i="10"/>
  <c r="G49" i="10"/>
  <c r="G48"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R47" i="10"/>
  <c r="Q47" i="10"/>
  <c r="P47" i="10"/>
  <c r="O47" i="10"/>
  <c r="N47" i="10"/>
  <c r="M47" i="10"/>
  <c r="L47" i="10"/>
  <c r="K47" i="10"/>
  <c r="J47" i="10"/>
  <c r="I47" i="10"/>
  <c r="H47" i="10"/>
  <c r="G46" i="10"/>
  <c r="G45" i="10"/>
  <c r="G44" i="10"/>
  <c r="G43" i="10"/>
  <c r="G42" i="10"/>
  <c r="G41" i="10"/>
  <c r="G40"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R39" i="10"/>
  <c r="Q39" i="10"/>
  <c r="G39" i="10" s="1"/>
  <c r="P39" i="10"/>
  <c r="O39" i="10"/>
  <c r="N39" i="10"/>
  <c r="M39" i="10"/>
  <c r="L39" i="10"/>
  <c r="K39" i="10"/>
  <c r="J39" i="10"/>
  <c r="I39" i="10"/>
  <c r="H39" i="10"/>
  <c r="G38" i="10"/>
  <c r="G37" i="10"/>
  <c r="G36" i="10"/>
  <c r="G35" i="10"/>
  <c r="AV34" i="10"/>
  <c r="AU34" i="10"/>
  <c r="AT34" i="10"/>
  <c r="AS34" i="10"/>
  <c r="AR34" i="10"/>
  <c r="AQ34" i="10"/>
  <c r="AP34" i="10"/>
  <c r="AO34" i="10"/>
  <c r="AN34" i="10"/>
  <c r="AM34" i="10"/>
  <c r="AL34" i="10"/>
  <c r="AK34" i="10"/>
  <c r="AJ34" i="10"/>
  <c r="AI34" i="10"/>
  <c r="AH34" i="10"/>
  <c r="AG34" i="10"/>
  <c r="AF34" i="10"/>
  <c r="AE34" i="10"/>
  <c r="AD34" i="10"/>
  <c r="AC34" i="10"/>
  <c r="AB34" i="10"/>
  <c r="AA34" i="10"/>
  <c r="Z34" i="10"/>
  <c r="Y34" i="10"/>
  <c r="X34" i="10"/>
  <c r="W34" i="10"/>
  <c r="V34" i="10"/>
  <c r="U34" i="10"/>
  <c r="T34" i="10"/>
  <c r="S34" i="10"/>
  <c r="R34" i="10"/>
  <c r="Q34" i="10"/>
  <c r="P34" i="10"/>
  <c r="O34" i="10"/>
  <c r="G34" i="10" s="1"/>
  <c r="N34" i="10"/>
  <c r="M34" i="10"/>
  <c r="L34" i="10"/>
  <c r="K34" i="10"/>
  <c r="J34" i="10"/>
  <c r="I34" i="10"/>
  <c r="H34" i="10"/>
  <c r="G33" i="10"/>
  <c r="G32" i="10"/>
  <c r="G31" i="10"/>
  <c r="G30" i="10"/>
  <c r="G29" i="10"/>
  <c r="G28" i="10"/>
  <c r="G27" i="10"/>
  <c r="G26" i="10"/>
  <c r="G25" i="10"/>
  <c r="G24" i="10"/>
  <c r="G23" i="10"/>
  <c r="AV22" i="10"/>
  <c r="AU22" i="10"/>
  <c r="AT22" i="10"/>
  <c r="AS22" i="10"/>
  <c r="AR22" i="10"/>
  <c r="AR7" i="10" s="1"/>
  <c r="AQ22" i="10"/>
  <c r="AP22" i="10"/>
  <c r="AO22" i="10"/>
  <c r="AN22" i="10"/>
  <c r="AM22" i="10"/>
  <c r="AL22" i="10"/>
  <c r="AK22" i="10"/>
  <c r="AJ22" i="10"/>
  <c r="AI22" i="10"/>
  <c r="AH22" i="10"/>
  <c r="AG22" i="10"/>
  <c r="AF22" i="10"/>
  <c r="AE22" i="10"/>
  <c r="AD22" i="10"/>
  <c r="AC22" i="10"/>
  <c r="AB22" i="10"/>
  <c r="AA22" i="10"/>
  <c r="Z22" i="10"/>
  <c r="Y22" i="10"/>
  <c r="X22" i="10"/>
  <c r="W22" i="10"/>
  <c r="V22" i="10"/>
  <c r="U22" i="10"/>
  <c r="T22" i="10"/>
  <c r="S22" i="10"/>
  <c r="R22" i="10"/>
  <c r="Q22" i="10"/>
  <c r="P22" i="10"/>
  <c r="O22" i="10"/>
  <c r="N22" i="10"/>
  <c r="M22" i="10"/>
  <c r="L22" i="10"/>
  <c r="K22" i="10"/>
  <c r="J22" i="10"/>
  <c r="I22" i="10"/>
  <c r="H22" i="10"/>
  <c r="G21" i="10"/>
  <c r="G20" i="10"/>
  <c r="G19" i="10"/>
  <c r="G18" i="10"/>
  <c r="G17" i="10"/>
  <c r="G16" i="10"/>
  <c r="G15" i="10"/>
  <c r="G14" i="10"/>
  <c r="G13" i="10"/>
  <c r="G12" i="10"/>
  <c r="G11" i="10"/>
  <c r="AV8" i="10"/>
  <c r="AU8" i="10"/>
  <c r="AT8" i="10"/>
  <c r="AS8" i="10"/>
  <c r="AR8" i="10"/>
  <c r="AQ8" i="10"/>
  <c r="AP8" i="10"/>
  <c r="AO8" i="10"/>
  <c r="AN8" i="10"/>
  <c r="AM8" i="10"/>
  <c r="AL8" i="10"/>
  <c r="AK8" i="10"/>
  <c r="AJ8" i="10"/>
  <c r="AI8" i="10"/>
  <c r="AH8" i="10"/>
  <c r="AG8" i="10"/>
  <c r="AF8" i="10"/>
  <c r="AE8" i="10"/>
  <c r="AD8" i="10"/>
  <c r="AC8" i="10"/>
  <c r="AB8" i="10"/>
  <c r="AA8" i="10"/>
  <c r="Z8" i="10"/>
  <c r="Y8" i="10"/>
  <c r="X8" i="10"/>
  <c r="W8" i="10"/>
  <c r="V8" i="10"/>
  <c r="U8" i="10"/>
  <c r="T8" i="10"/>
  <c r="S8" i="10"/>
  <c r="R8" i="10"/>
  <c r="Q8" i="10"/>
  <c r="P8" i="10"/>
  <c r="O8" i="10"/>
  <c r="N8" i="10"/>
  <c r="M8" i="10"/>
  <c r="L8" i="10"/>
  <c r="K8" i="10"/>
  <c r="J8" i="10"/>
  <c r="I8" i="10"/>
  <c r="H8" i="10"/>
  <c r="J7" i="10"/>
  <c r="I7" i="10"/>
  <c r="B2092" i="7"/>
  <c r="B2093" i="7" s="1"/>
  <c r="B2094" i="7" s="1"/>
  <c r="B2095" i="7" s="1"/>
  <c r="B2084" i="7"/>
  <c r="B2085" i="7" s="1"/>
  <c r="B2086" i="7" s="1"/>
  <c r="B2087" i="7" s="1"/>
  <c r="B2088" i="7" s="1"/>
  <c r="B2089" i="7" s="1"/>
  <c r="A2080" i="7"/>
  <c r="A2081" i="7" s="1"/>
  <c r="A2082" i="7" s="1"/>
  <c r="A2083" i="7" s="1"/>
  <c r="A2084" i="7" s="1"/>
  <c r="A2085" i="7" s="1"/>
  <c r="A2086" i="7" s="1"/>
  <c r="A2087" i="7" s="1"/>
  <c r="A2088" i="7" s="1"/>
  <c r="A2089" i="7" s="1"/>
  <c r="A2090" i="7" s="1"/>
  <c r="A2091" i="7" s="1"/>
  <c r="A2092" i="7" s="1"/>
  <c r="A2093" i="7" s="1"/>
  <c r="A2094" i="7" s="1"/>
  <c r="A2095" i="7" s="1"/>
  <c r="A2096" i="7" s="1"/>
  <c r="A2097" i="7" s="1"/>
  <c r="A2098" i="7" s="1"/>
  <c r="B2079" i="7"/>
  <c r="B2080" i="7" s="1"/>
  <c r="B2081" i="7" s="1"/>
  <c r="A2079" i="7"/>
  <c r="B2073" i="7"/>
  <c r="B2074" i="7" s="1"/>
  <c r="B2075" i="7" s="1"/>
  <c r="A2068" i="7"/>
  <c r="A2069" i="7" s="1"/>
  <c r="A2070" i="7" s="1"/>
  <c r="A2071" i="7" s="1"/>
  <c r="A2072" i="7" s="1"/>
  <c r="A2073" i="7" s="1"/>
  <c r="A2074" i="7" s="1"/>
  <c r="A2075" i="7" s="1"/>
  <c r="A2076" i="7" s="1"/>
  <c r="B2066" i="7"/>
  <c r="B2067" i="7" s="1"/>
  <c r="B2068" i="7" s="1"/>
  <c r="B2069" i="7" s="1"/>
  <c r="B2070" i="7" s="1"/>
  <c r="B2063" i="7"/>
  <c r="B2062" i="7"/>
  <c r="A2062" i="7"/>
  <c r="A2063" i="7" s="1"/>
  <c r="A2064" i="7" s="1"/>
  <c r="A2065" i="7" s="1"/>
  <c r="A2066" i="7" s="1"/>
  <c r="A2067" i="7" s="1"/>
  <c r="B2052" i="7"/>
  <c r="B2053" i="7" s="1"/>
  <c r="B2054" i="7" s="1"/>
  <c r="B2055" i="7" s="1"/>
  <c r="B2056" i="7" s="1"/>
  <c r="B2057" i="7" s="1"/>
  <c r="B2058" i="7" s="1"/>
  <c r="B2045" i="7"/>
  <c r="B2046" i="7" s="1"/>
  <c r="B2047" i="7" s="1"/>
  <c r="B2048" i="7" s="1"/>
  <c r="B2049" i="7" s="1"/>
  <c r="B2040" i="7"/>
  <c r="B2041" i="7" s="1"/>
  <c r="B2042" i="7" s="1"/>
  <c r="B2043" i="7" s="1"/>
  <c r="B2044" i="7" s="1"/>
  <c r="B2036" i="7"/>
  <c r="B2037" i="7" s="1"/>
  <c r="B2029" i="7"/>
  <c r="B2030" i="7" s="1"/>
  <c r="B2031" i="7" s="1"/>
  <c r="B2032" i="7" s="1"/>
  <c r="B2033" i="7" s="1"/>
  <c r="A2029" i="7"/>
  <c r="A2030" i="7" s="1"/>
  <c r="A2031" i="7" s="1"/>
  <c r="A2032" i="7" s="1"/>
  <c r="A2033" i="7" s="1"/>
  <c r="A2034" i="7" s="1"/>
  <c r="A2035" i="7" s="1"/>
  <c r="A2036" i="7" s="1"/>
  <c r="A2037" i="7" s="1"/>
  <c r="A2038" i="7" s="1"/>
  <c r="A2039" i="7" s="1"/>
  <c r="A2040" i="7" s="1"/>
  <c r="A2041" i="7" s="1"/>
  <c r="A2042" i="7" s="1"/>
  <c r="A2043" i="7" s="1"/>
  <c r="A2044" i="7" s="1"/>
  <c r="A2045" i="7" s="1"/>
  <c r="A2046" i="7" s="1"/>
  <c r="A2047" i="7" s="1"/>
  <c r="A2048" i="7" s="1"/>
  <c r="A2049" i="7" s="1"/>
  <c r="A2050" i="7" s="1"/>
  <c r="A2051" i="7" s="1"/>
  <c r="A2052" i="7" s="1"/>
  <c r="A2053" i="7" s="1"/>
  <c r="A2054" i="7" s="1"/>
  <c r="A2055" i="7" s="1"/>
  <c r="A2056" i="7" s="1"/>
  <c r="A2057" i="7" s="1"/>
  <c r="A2058" i="7" s="1"/>
  <c r="A2059" i="7" s="1"/>
  <c r="B2023" i="7"/>
  <c r="B2024" i="7" s="1"/>
  <c r="B2025" i="7" s="1"/>
  <c r="B2022" i="7"/>
  <c r="B2007" i="7"/>
  <c r="B2008" i="7" s="1"/>
  <c r="B2009" i="7" s="1"/>
  <c r="B2010" i="7" s="1"/>
  <c r="B2011" i="7" s="1"/>
  <c r="B2012" i="7" s="1"/>
  <c r="B2013" i="7" s="1"/>
  <c r="B2014" i="7" s="1"/>
  <c r="B2015" i="7" s="1"/>
  <c r="B2016" i="7" s="1"/>
  <c r="B2017" i="7" s="1"/>
  <c r="B2018" i="7" s="1"/>
  <c r="B2019" i="7" s="1"/>
  <c r="B1997" i="7"/>
  <c r="B1998" i="7" s="1"/>
  <c r="B1999" i="7" s="1"/>
  <c r="B2000" i="7" s="1"/>
  <c r="B2001" i="7" s="1"/>
  <c r="B2002" i="7" s="1"/>
  <c r="B2003" i="7" s="1"/>
  <c r="B2004" i="7" s="1"/>
  <c r="B1987" i="7"/>
  <c r="B1988" i="7" s="1"/>
  <c r="B1989" i="7" s="1"/>
  <c r="B1990" i="7" s="1"/>
  <c r="B1991" i="7" s="1"/>
  <c r="B1992" i="7" s="1"/>
  <c r="B1993" i="7" s="1"/>
  <c r="B1994" i="7" s="1"/>
  <c r="B1986" i="7"/>
  <c r="B1980" i="7"/>
  <c r="B1981" i="7" s="1"/>
  <c r="B1982" i="7" s="1"/>
  <c r="B1983" i="7" s="1"/>
  <c r="B1979" i="7"/>
  <c r="B1973" i="7"/>
  <c r="B1974" i="7" s="1"/>
  <c r="B1975" i="7" s="1"/>
  <c r="B1976" i="7" s="1"/>
  <c r="B1961" i="7"/>
  <c r="B1962" i="7" s="1"/>
  <c r="B1963" i="7" s="1"/>
  <c r="B1964" i="7" s="1"/>
  <c r="B1965" i="7" s="1"/>
  <c r="B1966" i="7" s="1"/>
  <c r="B1967" i="7" s="1"/>
  <c r="B1968" i="7" s="1"/>
  <c r="B1969" i="7" s="1"/>
  <c r="B1970" i="7" s="1"/>
  <c r="B1954" i="7"/>
  <c r="B1955" i="7" s="1"/>
  <c r="B1956" i="7" s="1"/>
  <c r="B1957" i="7" s="1"/>
  <c r="B1958" i="7" s="1"/>
  <c r="B1949" i="7"/>
  <c r="B1950" i="7" s="1"/>
  <c r="B1951" i="7" s="1"/>
  <c r="A1949" i="7"/>
  <c r="A1950" i="7" s="1"/>
  <c r="A1951" i="7" s="1"/>
  <c r="A1952" i="7" s="1"/>
  <c r="A1953" i="7" s="1"/>
  <c r="A1954" i="7" s="1"/>
  <c r="A1955" i="7" s="1"/>
  <c r="A1956" i="7" s="1"/>
  <c r="A1957" i="7" s="1"/>
  <c r="A1958" i="7" s="1"/>
  <c r="A1959" i="7" s="1"/>
  <c r="A1960" i="7" s="1"/>
  <c r="A1961" i="7" s="1"/>
  <c r="A1962" i="7" s="1"/>
  <c r="A1963" i="7" s="1"/>
  <c r="A1964" i="7" s="1"/>
  <c r="A1965" i="7" s="1"/>
  <c r="A1966" i="7" s="1"/>
  <c r="A1967" i="7" s="1"/>
  <c r="A1968" i="7" s="1"/>
  <c r="A1969" i="7" s="1"/>
  <c r="A1970" i="7" s="1"/>
  <c r="A1971" i="7" s="1"/>
  <c r="A1972" i="7" s="1"/>
  <c r="A1973" i="7" s="1"/>
  <c r="A1974" i="7" s="1"/>
  <c r="A1975" i="7" s="1"/>
  <c r="A1976" i="7" s="1"/>
  <c r="A1977" i="7" s="1"/>
  <c r="A1978" i="7" s="1"/>
  <c r="A1979" i="7" s="1"/>
  <c r="A1980" i="7" s="1"/>
  <c r="A1981" i="7" s="1"/>
  <c r="A1982" i="7" s="1"/>
  <c r="A1983" i="7" s="1"/>
  <c r="A1984" i="7" s="1"/>
  <c r="A1985" i="7" s="1"/>
  <c r="A1986" i="7" s="1"/>
  <c r="A1987" i="7" s="1"/>
  <c r="A1988" i="7" s="1"/>
  <c r="A1989" i="7" s="1"/>
  <c r="A1990" i="7" s="1"/>
  <c r="A1991" i="7" s="1"/>
  <c r="A1992" i="7" s="1"/>
  <c r="A1993" i="7" s="1"/>
  <c r="A1994" i="7" s="1"/>
  <c r="A1995" i="7" s="1"/>
  <c r="A1996" i="7" s="1"/>
  <c r="A1997" i="7" s="1"/>
  <c r="A1998" i="7" s="1"/>
  <c r="A1999" i="7" s="1"/>
  <c r="A2000" i="7" s="1"/>
  <c r="A2001" i="7" s="1"/>
  <c r="A2002" i="7" s="1"/>
  <c r="A2003" i="7" s="1"/>
  <c r="A2004" i="7" s="1"/>
  <c r="A2005" i="7" s="1"/>
  <c r="A2006" i="7" s="1"/>
  <c r="A2007" i="7" s="1"/>
  <c r="A2008" i="7" s="1"/>
  <c r="A2009" i="7" s="1"/>
  <c r="A2010" i="7" s="1"/>
  <c r="A2011" i="7" s="1"/>
  <c r="A2012" i="7" s="1"/>
  <c r="A2013" i="7" s="1"/>
  <c r="A2014" i="7" s="1"/>
  <c r="A2015" i="7" s="1"/>
  <c r="A2016" i="7" s="1"/>
  <c r="A2017" i="7" s="1"/>
  <c r="A2018" i="7" s="1"/>
  <c r="A2019" i="7" s="1"/>
  <c r="A2020" i="7" s="1"/>
  <c r="A2021" i="7" s="1"/>
  <c r="A2022" i="7" s="1"/>
  <c r="A2023" i="7" s="1"/>
  <c r="A2024" i="7" s="1"/>
  <c r="A2025" i="7" s="1"/>
  <c r="A2026" i="7" s="1"/>
  <c r="B1948" i="7"/>
  <c r="B1942" i="7"/>
  <c r="B1943" i="7" s="1"/>
  <c r="B1944" i="7" s="1"/>
  <c r="B1945" i="7" s="1"/>
  <c r="A1942" i="7"/>
  <c r="A1943" i="7" s="1"/>
  <c r="A1944" i="7" s="1"/>
  <c r="A1945" i="7" s="1"/>
  <c r="A1946" i="7" s="1"/>
  <c r="A1947" i="7" s="1"/>
  <c r="A1948" i="7" s="1"/>
  <c r="B1941" i="7"/>
  <c r="A1941" i="7"/>
  <c r="B1933" i="7"/>
  <c r="B1934" i="7" s="1"/>
  <c r="B1935" i="7" s="1"/>
  <c r="B1936" i="7" s="1"/>
  <c r="B1937" i="7" s="1"/>
  <c r="B1932" i="7"/>
  <c r="B1921" i="7"/>
  <c r="B1922" i="7" s="1"/>
  <c r="B1923" i="7" s="1"/>
  <c r="B1924" i="7" s="1"/>
  <c r="B1925" i="7" s="1"/>
  <c r="B1926" i="7" s="1"/>
  <c r="B1927" i="7" s="1"/>
  <c r="B1928" i="7" s="1"/>
  <c r="B1929" i="7" s="1"/>
  <c r="B1915" i="7"/>
  <c r="B1916" i="7" s="1"/>
  <c r="B1917" i="7" s="1"/>
  <c r="B1918" i="7" s="1"/>
  <c r="B1910" i="7"/>
  <c r="B1911" i="7" s="1"/>
  <c r="B1912" i="7" s="1"/>
  <c r="B1909" i="7"/>
  <c r="B1899" i="7"/>
  <c r="B1900" i="7" s="1"/>
  <c r="B1901" i="7" s="1"/>
  <c r="B1902" i="7" s="1"/>
  <c r="B1903" i="7" s="1"/>
  <c r="B1904" i="7" s="1"/>
  <c r="B1905" i="7" s="1"/>
  <c r="B1906" i="7" s="1"/>
  <c r="B1893" i="7"/>
  <c r="B1894" i="7" s="1"/>
  <c r="B1895" i="7" s="1"/>
  <c r="B1896" i="7" s="1"/>
  <c r="B1897" i="7" s="1"/>
  <c r="B1898" i="7" s="1"/>
  <c r="B1888" i="7"/>
  <c r="B1889" i="7" s="1"/>
  <c r="B1890" i="7" s="1"/>
  <c r="B1879" i="7"/>
  <c r="B1880" i="7" s="1"/>
  <c r="B1881" i="7" s="1"/>
  <c r="B1882" i="7" s="1"/>
  <c r="B1883" i="7" s="1"/>
  <c r="B1884" i="7" s="1"/>
  <c r="B1885" i="7" s="1"/>
  <c r="B1878" i="7"/>
  <c r="B1867" i="7"/>
  <c r="B1868" i="7" s="1"/>
  <c r="B1869" i="7" s="1"/>
  <c r="B1870" i="7" s="1"/>
  <c r="B1871" i="7" s="1"/>
  <c r="B1872" i="7" s="1"/>
  <c r="B1873" i="7" s="1"/>
  <c r="B1874" i="7" s="1"/>
  <c r="B1875" i="7" s="1"/>
  <c r="B1859" i="7"/>
  <c r="B1860" i="7" s="1"/>
  <c r="B1861" i="7" s="1"/>
  <c r="B1862" i="7" s="1"/>
  <c r="B1863" i="7" s="1"/>
  <c r="B1864" i="7" s="1"/>
  <c r="B1858" i="7"/>
  <c r="B1852" i="7"/>
  <c r="B1853" i="7" s="1"/>
  <c r="B1854" i="7" s="1"/>
  <c r="B1855" i="7" s="1"/>
  <c r="B1845" i="7"/>
  <c r="B1846" i="7" s="1"/>
  <c r="B1847" i="7" s="1"/>
  <c r="B1848" i="7" s="1"/>
  <c r="B1849" i="7" s="1"/>
  <c r="B1844" i="7"/>
  <c r="B1833" i="7"/>
  <c r="B1834" i="7" s="1"/>
  <c r="B1835" i="7" s="1"/>
  <c r="B1836" i="7" s="1"/>
  <c r="B1837" i="7" s="1"/>
  <c r="B1838" i="7" s="1"/>
  <c r="B1839" i="7" s="1"/>
  <c r="B1840" i="7" s="1"/>
  <c r="B1841" i="7" s="1"/>
  <c r="A1826" i="7"/>
  <c r="A1827" i="7" s="1"/>
  <c r="A1828" i="7" s="1"/>
  <c r="A1829" i="7" s="1"/>
  <c r="A1830" i="7" s="1"/>
  <c r="A1831" i="7" s="1"/>
  <c r="A1832" i="7" s="1"/>
  <c r="A1833" i="7" s="1"/>
  <c r="A1834" i="7" s="1"/>
  <c r="A1835" i="7" s="1"/>
  <c r="A1836" i="7" s="1"/>
  <c r="A1837" i="7" s="1"/>
  <c r="A1838" i="7" s="1"/>
  <c r="A1839" i="7" s="1"/>
  <c r="A1840" i="7" s="1"/>
  <c r="A1841" i="7" s="1"/>
  <c r="A1842" i="7" s="1"/>
  <c r="A1843" i="7" s="1"/>
  <c r="A1844" i="7" s="1"/>
  <c r="A1845" i="7" s="1"/>
  <c r="A1846" i="7" s="1"/>
  <c r="A1847" i="7" s="1"/>
  <c r="A1848" i="7" s="1"/>
  <c r="A1849" i="7" s="1"/>
  <c r="A1850" i="7" s="1"/>
  <c r="A1851" i="7" s="1"/>
  <c r="A1852" i="7" s="1"/>
  <c r="A1853" i="7" s="1"/>
  <c r="A1854" i="7" s="1"/>
  <c r="A1855" i="7" s="1"/>
  <c r="A1856" i="7" s="1"/>
  <c r="A1857" i="7" s="1"/>
  <c r="A1858" i="7" s="1"/>
  <c r="A1859" i="7" s="1"/>
  <c r="A1860" i="7" s="1"/>
  <c r="A1861" i="7" s="1"/>
  <c r="A1862" i="7" s="1"/>
  <c r="A1863" i="7" s="1"/>
  <c r="A1864" i="7" s="1"/>
  <c r="A1865" i="7" s="1"/>
  <c r="A1866" i="7" s="1"/>
  <c r="A1867" i="7" s="1"/>
  <c r="A1868" i="7" s="1"/>
  <c r="A1869" i="7" s="1"/>
  <c r="A1870" i="7" s="1"/>
  <c r="A1871" i="7" s="1"/>
  <c r="A1872" i="7" s="1"/>
  <c r="A1873" i="7" s="1"/>
  <c r="A1874" i="7" s="1"/>
  <c r="A1875" i="7" s="1"/>
  <c r="A1876" i="7" s="1"/>
  <c r="A1877" i="7" s="1"/>
  <c r="A1878" i="7" s="1"/>
  <c r="A1879" i="7" s="1"/>
  <c r="A1880" i="7" s="1"/>
  <c r="A1881" i="7" s="1"/>
  <c r="A1882" i="7" s="1"/>
  <c r="A1883" i="7" s="1"/>
  <c r="A1884" i="7" s="1"/>
  <c r="A1885" i="7" s="1"/>
  <c r="A1886" i="7" s="1"/>
  <c r="A1887" i="7" s="1"/>
  <c r="A1888" i="7" s="1"/>
  <c r="A1889" i="7" s="1"/>
  <c r="A1890" i="7" s="1"/>
  <c r="A1891" i="7" s="1"/>
  <c r="A1892" i="7" s="1"/>
  <c r="A1893" i="7" s="1"/>
  <c r="A1894" i="7" s="1"/>
  <c r="A1895" i="7" s="1"/>
  <c r="A1896" i="7" s="1"/>
  <c r="A1897" i="7" s="1"/>
  <c r="A1898" i="7" s="1"/>
  <c r="A1899" i="7" s="1"/>
  <c r="A1900" i="7" s="1"/>
  <c r="A1901" i="7" s="1"/>
  <c r="A1902" i="7" s="1"/>
  <c r="A1903" i="7" s="1"/>
  <c r="A1904" i="7" s="1"/>
  <c r="A1905" i="7" s="1"/>
  <c r="A1906" i="7" s="1"/>
  <c r="A1907" i="7" s="1"/>
  <c r="A1908" i="7" s="1"/>
  <c r="A1909" i="7" s="1"/>
  <c r="A1910" i="7" s="1"/>
  <c r="A1911" i="7" s="1"/>
  <c r="A1912" i="7" s="1"/>
  <c r="A1913" i="7" s="1"/>
  <c r="A1914" i="7" s="1"/>
  <c r="A1915" i="7" s="1"/>
  <c r="A1916" i="7" s="1"/>
  <c r="A1917" i="7" s="1"/>
  <c r="A1918" i="7" s="1"/>
  <c r="A1919" i="7" s="1"/>
  <c r="A1920" i="7" s="1"/>
  <c r="A1921" i="7" s="1"/>
  <c r="A1922" i="7" s="1"/>
  <c r="A1923" i="7" s="1"/>
  <c r="A1924" i="7" s="1"/>
  <c r="A1925" i="7" s="1"/>
  <c r="A1926" i="7" s="1"/>
  <c r="A1927" i="7" s="1"/>
  <c r="A1928" i="7" s="1"/>
  <c r="A1929" i="7" s="1"/>
  <c r="A1930" i="7" s="1"/>
  <c r="A1931" i="7" s="1"/>
  <c r="A1932" i="7" s="1"/>
  <c r="A1933" i="7" s="1"/>
  <c r="A1934" i="7" s="1"/>
  <c r="A1935" i="7" s="1"/>
  <c r="A1936" i="7" s="1"/>
  <c r="A1937" i="7" s="1"/>
  <c r="A1938" i="7" s="1"/>
  <c r="B1825" i="7"/>
  <c r="B1826" i="7" s="1"/>
  <c r="B1827" i="7" s="1"/>
  <c r="B1828" i="7" s="1"/>
  <c r="B1829" i="7" s="1"/>
  <c r="B1830" i="7" s="1"/>
  <c r="B1817" i="7"/>
  <c r="B1818" i="7" s="1"/>
  <c r="B1819" i="7" s="1"/>
  <c r="B1820" i="7" s="1"/>
  <c r="B1821" i="7" s="1"/>
  <c r="B1822" i="7" s="1"/>
  <c r="B1823" i="7" s="1"/>
  <c r="B1824" i="7" s="1"/>
  <c r="A1817" i="7"/>
  <c r="A1818" i="7" s="1"/>
  <c r="A1819" i="7" s="1"/>
  <c r="A1820" i="7" s="1"/>
  <c r="A1821" i="7" s="1"/>
  <c r="A1822" i="7" s="1"/>
  <c r="A1823" i="7" s="1"/>
  <c r="A1824" i="7" s="1"/>
  <c r="A1825" i="7" s="1"/>
  <c r="B1809" i="7"/>
  <c r="B1810" i="7" s="1"/>
  <c r="B1811" i="7" s="1"/>
  <c r="B1812" i="7" s="1"/>
  <c r="B1813" i="7" s="1"/>
  <c r="B1804" i="7"/>
  <c r="B1805" i="7" s="1"/>
  <c r="B1806" i="7" s="1"/>
  <c r="B1801" i="7"/>
  <c r="B1802" i="7" s="1"/>
  <c r="B1803" i="7" s="1"/>
  <c r="B1800" i="7"/>
  <c r="B1797" i="7"/>
  <c r="B1794" i="7"/>
  <c r="B1795" i="7" s="1"/>
  <c r="B1796" i="7" s="1"/>
  <c r="B1793" i="7"/>
  <c r="B1782" i="7"/>
  <c r="B1783" i="7" s="1"/>
  <c r="B1784" i="7" s="1"/>
  <c r="B1785" i="7" s="1"/>
  <c r="B1786" i="7" s="1"/>
  <c r="B1787" i="7" s="1"/>
  <c r="B1788" i="7" s="1"/>
  <c r="B1789" i="7" s="1"/>
  <c r="B1790" i="7" s="1"/>
  <c r="B1777" i="7"/>
  <c r="B1778" i="7" s="1"/>
  <c r="B1779" i="7" s="1"/>
  <c r="B1774" i="7"/>
  <c r="B1775" i="7" s="1"/>
  <c r="B1776" i="7" s="1"/>
  <c r="B1770" i="7"/>
  <c r="B1771" i="7" s="1"/>
  <c r="B1764" i="7"/>
  <c r="B1765" i="7" s="1"/>
  <c r="B1766" i="7" s="1"/>
  <c r="B1767" i="7" s="1"/>
  <c r="B1768" i="7" s="1"/>
  <c r="B1769" i="7" s="1"/>
  <c r="B1763" i="7"/>
  <c r="B1754" i="7"/>
  <c r="B1755" i="7" s="1"/>
  <c r="B1756" i="7" s="1"/>
  <c r="B1757" i="7" s="1"/>
  <c r="B1758" i="7" s="1"/>
  <c r="B1759" i="7" s="1"/>
  <c r="B1760" i="7" s="1"/>
  <c r="B1744" i="7"/>
  <c r="B1745" i="7" s="1"/>
  <c r="B1746" i="7" s="1"/>
  <c r="B1747" i="7" s="1"/>
  <c r="B1748" i="7" s="1"/>
  <c r="B1749" i="7" s="1"/>
  <c r="B1750" i="7" s="1"/>
  <c r="B1751" i="7" s="1"/>
  <c r="A1744" i="7"/>
  <c r="A1745" i="7" s="1"/>
  <c r="A1746" i="7" s="1"/>
  <c r="A1747" i="7" s="1"/>
  <c r="A1748" i="7" s="1"/>
  <c r="A1749" i="7" s="1"/>
  <c r="A1750" i="7" s="1"/>
  <c r="A1751" i="7" s="1"/>
  <c r="A1752" i="7" s="1"/>
  <c r="A1753" i="7" s="1"/>
  <c r="A1754" i="7" s="1"/>
  <c r="A1755" i="7" s="1"/>
  <c r="A1756" i="7" s="1"/>
  <c r="A1757" i="7" s="1"/>
  <c r="A1758" i="7" s="1"/>
  <c r="A1759" i="7" s="1"/>
  <c r="A1760" i="7" s="1"/>
  <c r="A1761" i="7" s="1"/>
  <c r="A1762" i="7" s="1"/>
  <c r="A1763" i="7" s="1"/>
  <c r="A1764" i="7" s="1"/>
  <c r="A1765" i="7" s="1"/>
  <c r="A1766" i="7" s="1"/>
  <c r="A1767" i="7" s="1"/>
  <c r="A1768" i="7" s="1"/>
  <c r="A1769" i="7" s="1"/>
  <c r="A1770" i="7" s="1"/>
  <c r="A1771" i="7" s="1"/>
  <c r="A1772" i="7" s="1"/>
  <c r="A1773" i="7" s="1"/>
  <c r="A1774" i="7" s="1"/>
  <c r="A1775" i="7" s="1"/>
  <c r="A1776" i="7" s="1"/>
  <c r="A1777" i="7" s="1"/>
  <c r="A1778" i="7" s="1"/>
  <c r="A1779" i="7" s="1"/>
  <c r="A1780" i="7" s="1"/>
  <c r="A1781" i="7" s="1"/>
  <c r="A1782" i="7" s="1"/>
  <c r="A1783" i="7" s="1"/>
  <c r="A1784" i="7" s="1"/>
  <c r="A1785" i="7" s="1"/>
  <c r="A1786" i="7" s="1"/>
  <c r="A1787" i="7" s="1"/>
  <c r="A1788" i="7" s="1"/>
  <c r="A1789" i="7" s="1"/>
  <c r="A1790" i="7" s="1"/>
  <c r="A1791" i="7" s="1"/>
  <c r="A1792" i="7" s="1"/>
  <c r="A1793" i="7" s="1"/>
  <c r="A1794" i="7" s="1"/>
  <c r="A1795" i="7" s="1"/>
  <c r="A1796" i="7" s="1"/>
  <c r="A1797" i="7" s="1"/>
  <c r="A1798" i="7" s="1"/>
  <c r="A1799" i="7" s="1"/>
  <c r="A1800" i="7" s="1"/>
  <c r="A1801" i="7" s="1"/>
  <c r="A1802" i="7" s="1"/>
  <c r="A1803" i="7" s="1"/>
  <c r="A1804" i="7" s="1"/>
  <c r="A1805" i="7" s="1"/>
  <c r="A1806" i="7" s="1"/>
  <c r="A1807" i="7" s="1"/>
  <c r="A1808" i="7" s="1"/>
  <c r="A1809" i="7" s="1"/>
  <c r="A1810" i="7" s="1"/>
  <c r="A1811" i="7" s="1"/>
  <c r="A1812" i="7" s="1"/>
  <c r="A1813" i="7" s="1"/>
  <c r="A1814" i="7" s="1"/>
  <c r="B1743" i="7"/>
  <c r="A1743" i="7"/>
  <c r="B1729" i="7"/>
  <c r="B1730" i="7" s="1"/>
  <c r="B1731" i="7" s="1"/>
  <c r="B1732" i="7" s="1"/>
  <c r="B1733" i="7" s="1"/>
  <c r="B1734" i="7" s="1"/>
  <c r="B1735" i="7" s="1"/>
  <c r="B1736" i="7" s="1"/>
  <c r="B1737" i="7" s="1"/>
  <c r="B1738" i="7" s="1"/>
  <c r="B1739" i="7" s="1"/>
  <c r="B1728" i="7"/>
  <c r="A1726" i="7"/>
  <c r="A1727" i="7" s="1"/>
  <c r="A1728" i="7" s="1"/>
  <c r="A1729" i="7" s="1"/>
  <c r="A1730" i="7" s="1"/>
  <c r="A1731" i="7" s="1"/>
  <c r="A1732" i="7" s="1"/>
  <c r="A1733" i="7" s="1"/>
  <c r="A1734" i="7" s="1"/>
  <c r="A1735" i="7" s="1"/>
  <c r="A1736" i="7" s="1"/>
  <c r="A1737" i="7" s="1"/>
  <c r="A1738" i="7" s="1"/>
  <c r="A1739" i="7" s="1"/>
  <c r="A1740" i="7" s="1"/>
  <c r="B1723" i="7"/>
  <c r="B1724" i="7" s="1"/>
  <c r="B1725" i="7" s="1"/>
  <c r="B1722" i="7"/>
  <c r="B1720" i="7"/>
  <c r="B1721" i="7" s="1"/>
  <c r="B1719" i="7"/>
  <c r="B1710" i="7"/>
  <c r="B1711" i="7" s="1"/>
  <c r="B1712" i="7" s="1"/>
  <c r="B1713" i="7" s="1"/>
  <c r="B1714" i="7" s="1"/>
  <c r="B1715" i="7" s="1"/>
  <c r="B1716" i="7" s="1"/>
  <c r="A1710" i="7"/>
  <c r="A1711" i="7" s="1"/>
  <c r="A1712" i="7" s="1"/>
  <c r="A1713" i="7" s="1"/>
  <c r="A1714" i="7" s="1"/>
  <c r="A1715" i="7" s="1"/>
  <c r="A1716" i="7" s="1"/>
  <c r="A1717" i="7" s="1"/>
  <c r="A1718" i="7" s="1"/>
  <c r="A1719" i="7" s="1"/>
  <c r="A1720" i="7" s="1"/>
  <c r="A1721" i="7" s="1"/>
  <c r="A1722" i="7" s="1"/>
  <c r="A1723" i="7" s="1"/>
  <c r="A1724" i="7" s="1"/>
  <c r="A1725" i="7" s="1"/>
  <c r="B1704" i="7"/>
  <c r="B1705" i="7" s="1"/>
  <c r="B1706" i="7" s="1"/>
  <c r="B1703" i="7"/>
  <c r="B1702" i="7"/>
  <c r="B1698" i="7"/>
  <c r="B1699" i="7" s="1"/>
  <c r="B1690" i="7"/>
  <c r="B1691" i="7" s="1"/>
  <c r="B1692" i="7" s="1"/>
  <c r="B1693" i="7" s="1"/>
  <c r="B1694" i="7" s="1"/>
  <c r="B1695" i="7" s="1"/>
  <c r="A1688" i="7"/>
  <c r="A1689" i="7" s="1"/>
  <c r="A1690" i="7" s="1"/>
  <c r="A1691" i="7" s="1"/>
  <c r="A1692" i="7" s="1"/>
  <c r="A1693" i="7" s="1"/>
  <c r="A1694" i="7" s="1"/>
  <c r="A1695" i="7" s="1"/>
  <c r="A1696" i="7" s="1"/>
  <c r="A1697" i="7" s="1"/>
  <c r="A1698" i="7" s="1"/>
  <c r="A1699" i="7" s="1"/>
  <c r="A1700" i="7" s="1"/>
  <c r="A1701" i="7" s="1"/>
  <c r="A1702" i="7" s="1"/>
  <c r="A1703" i="7" s="1"/>
  <c r="A1704" i="7" s="1"/>
  <c r="A1705" i="7" s="1"/>
  <c r="A1706" i="7" s="1"/>
  <c r="A1707" i="7" s="1"/>
  <c r="B1687" i="7"/>
  <c r="B1688" i="7" s="1"/>
  <c r="B1689" i="7" s="1"/>
  <c r="A1687" i="7"/>
  <c r="B1686" i="7"/>
  <c r="A1686" i="7"/>
  <c r="B1680" i="7"/>
  <c r="B1681" i="7" s="1"/>
  <c r="B1682" i="7" s="1"/>
  <c r="A1678" i="7"/>
  <c r="A1679" i="7" s="1"/>
  <c r="A1680" i="7" s="1"/>
  <c r="A1681" i="7" s="1"/>
  <c r="A1682" i="7" s="1"/>
  <c r="A1683" i="7" s="1"/>
  <c r="B1677" i="7"/>
  <c r="B1676" i="7"/>
  <c r="A1674" i="7"/>
  <c r="A1675" i="7" s="1"/>
  <c r="A1676" i="7" s="1"/>
  <c r="A1677" i="7" s="1"/>
  <c r="B1671" i="7"/>
  <c r="B1672" i="7" s="1"/>
  <c r="B1673" i="7" s="1"/>
  <c r="A1671" i="7"/>
  <c r="A1672" i="7" s="1"/>
  <c r="A1673" i="7" s="1"/>
  <c r="B1665" i="7"/>
  <c r="B1666" i="7" s="1"/>
  <c r="B1667" i="7" s="1"/>
  <c r="B1664" i="7"/>
  <c r="B1663" i="7"/>
  <c r="B1655" i="7"/>
  <c r="B1656" i="7" s="1"/>
  <c r="B1657" i="7" s="1"/>
  <c r="B1658" i="7" s="1"/>
  <c r="B1659" i="7" s="1"/>
  <c r="B1660" i="7" s="1"/>
  <c r="B1651" i="7"/>
  <c r="B1652" i="7" s="1"/>
  <c r="B1653" i="7" s="1"/>
  <c r="B1654" i="7" s="1"/>
  <c r="B1646" i="7"/>
  <c r="B1647" i="7" s="1"/>
  <c r="B1648" i="7" s="1"/>
  <c r="B1641" i="7"/>
  <c r="B1642" i="7" s="1"/>
  <c r="B1643" i="7" s="1"/>
  <c r="B1635" i="7"/>
  <c r="B1636" i="7" s="1"/>
  <c r="B1637" i="7" s="1"/>
  <c r="B1638" i="7" s="1"/>
  <c r="B1639" i="7" s="1"/>
  <c r="B1640" i="7" s="1"/>
  <c r="B1634" i="7"/>
  <c r="B1630" i="7"/>
  <c r="B1631" i="7" s="1"/>
  <c r="B1629" i="7"/>
  <c r="B1624" i="7"/>
  <c r="B1625" i="7" s="1"/>
  <c r="B1626" i="7" s="1"/>
  <c r="B1623" i="7"/>
  <c r="B1616" i="7"/>
  <c r="B1617" i="7" s="1"/>
  <c r="B1618" i="7" s="1"/>
  <c r="B1619" i="7" s="1"/>
  <c r="B1620" i="7" s="1"/>
  <c r="A1614" i="7"/>
  <c r="A1615" i="7" s="1"/>
  <c r="A1616" i="7" s="1"/>
  <c r="A1617" i="7" s="1"/>
  <c r="A1618" i="7" s="1"/>
  <c r="A1619" i="7" s="1"/>
  <c r="A1620" i="7" s="1"/>
  <c r="A1621" i="7" s="1"/>
  <c r="A1622" i="7" s="1"/>
  <c r="A1623" i="7" s="1"/>
  <c r="A1624" i="7" s="1"/>
  <c r="A1625" i="7" s="1"/>
  <c r="A1626" i="7" s="1"/>
  <c r="A1627" i="7" s="1"/>
  <c r="A1628" i="7" s="1"/>
  <c r="A1629" i="7" s="1"/>
  <c r="A1630" i="7" s="1"/>
  <c r="A1631" i="7" s="1"/>
  <c r="A1632" i="7" s="1"/>
  <c r="A1633" i="7" s="1"/>
  <c r="A1634" i="7" s="1"/>
  <c r="A1635" i="7" s="1"/>
  <c r="A1636" i="7" s="1"/>
  <c r="A1637" i="7" s="1"/>
  <c r="A1638" i="7" s="1"/>
  <c r="A1639" i="7" s="1"/>
  <c r="A1640" i="7" s="1"/>
  <c r="A1641" i="7" s="1"/>
  <c r="A1642" i="7" s="1"/>
  <c r="A1643" i="7" s="1"/>
  <c r="A1644" i="7" s="1"/>
  <c r="A1645" i="7" s="1"/>
  <c r="A1646" i="7" s="1"/>
  <c r="A1647" i="7" s="1"/>
  <c r="A1648" i="7" s="1"/>
  <c r="A1649" i="7" s="1"/>
  <c r="A1650" i="7" s="1"/>
  <c r="A1651" i="7" s="1"/>
  <c r="A1652" i="7" s="1"/>
  <c r="A1653" i="7" s="1"/>
  <c r="A1654" i="7" s="1"/>
  <c r="A1655" i="7" s="1"/>
  <c r="A1656" i="7" s="1"/>
  <c r="A1657" i="7" s="1"/>
  <c r="A1658" i="7" s="1"/>
  <c r="A1659" i="7" s="1"/>
  <c r="A1660" i="7" s="1"/>
  <c r="A1661" i="7" s="1"/>
  <c r="A1662" i="7" s="1"/>
  <c r="A1663" i="7" s="1"/>
  <c r="A1664" i="7" s="1"/>
  <c r="A1665" i="7" s="1"/>
  <c r="A1666" i="7" s="1"/>
  <c r="A1667" i="7" s="1"/>
  <c r="A1668" i="7" s="1"/>
  <c r="B1613" i="7"/>
  <c r="A1613" i="7"/>
  <c r="B1609" i="7"/>
  <c r="B1610" i="7" s="1"/>
  <c r="B1611" i="7" s="1"/>
  <c r="B1612" i="7" s="1"/>
  <c r="A1609" i="7"/>
  <c r="A1610" i="7" s="1"/>
  <c r="A1611" i="7" s="1"/>
  <c r="A1612" i="7" s="1"/>
  <c r="B1586" i="7"/>
  <c r="B1587" i="7" s="1"/>
  <c r="B1588" i="7" s="1"/>
  <c r="B1589" i="7" s="1"/>
  <c r="B1590" i="7" s="1"/>
  <c r="B1591" i="7" s="1"/>
  <c r="B1592" i="7" s="1"/>
  <c r="B1593" i="7" s="1"/>
  <c r="B1594" i="7" s="1"/>
  <c r="B1595" i="7" s="1"/>
  <c r="B1596" i="7" s="1"/>
  <c r="B1597" i="7" s="1"/>
  <c r="B1598" i="7" s="1"/>
  <c r="B1599" i="7" s="1"/>
  <c r="B1600" i="7" s="1"/>
  <c r="B1601" i="7" s="1"/>
  <c r="B1602" i="7" s="1"/>
  <c r="B1603" i="7" s="1"/>
  <c r="B1604" i="7" s="1"/>
  <c r="B1605" i="7" s="1"/>
  <c r="B1578" i="7"/>
  <c r="B1579" i="7" s="1"/>
  <c r="B1580" i="7" s="1"/>
  <c r="B1581" i="7" s="1"/>
  <c r="B1582" i="7" s="1"/>
  <c r="B1583" i="7" s="1"/>
  <c r="B1584" i="7" s="1"/>
  <c r="B1585" i="7" s="1"/>
  <c r="B1575" i="7"/>
  <c r="B1576" i="7" s="1"/>
  <c r="B1577" i="7" s="1"/>
  <c r="B1574" i="7"/>
  <c r="B1567" i="7"/>
  <c r="B1568" i="7" s="1"/>
  <c r="B1569" i="7" s="1"/>
  <c r="B1570" i="7" s="1"/>
  <c r="B1571" i="7" s="1"/>
  <c r="B1559" i="7"/>
  <c r="B1560" i="7" s="1"/>
  <c r="B1561" i="7" s="1"/>
  <c r="B1562" i="7" s="1"/>
  <c r="B1563" i="7" s="1"/>
  <c r="B1564" i="7" s="1"/>
  <c r="B1523" i="7"/>
  <c r="B1524" i="7" s="1"/>
  <c r="B1525" i="7" s="1"/>
  <c r="B1526" i="7" s="1"/>
  <c r="B1527" i="7" s="1"/>
  <c r="B1528" i="7" s="1"/>
  <c r="B1529" i="7" s="1"/>
  <c r="B1530" i="7" s="1"/>
  <c r="B1531" i="7" s="1"/>
  <c r="B1532" i="7" s="1"/>
  <c r="B1533" i="7" s="1"/>
  <c r="B1534" i="7" s="1"/>
  <c r="B1535" i="7" s="1"/>
  <c r="B1536" i="7" s="1"/>
  <c r="B1537" i="7" s="1"/>
  <c r="B1538" i="7" s="1"/>
  <c r="B1539" i="7" s="1"/>
  <c r="B1540" i="7" s="1"/>
  <c r="B1541" i="7" s="1"/>
  <c r="B1542" i="7" s="1"/>
  <c r="B1543" i="7" s="1"/>
  <c r="B1544" i="7" s="1"/>
  <c r="B1545" i="7" s="1"/>
  <c r="B1546" i="7" s="1"/>
  <c r="B1547" i="7" s="1"/>
  <c r="B1548" i="7" s="1"/>
  <c r="B1549" i="7" s="1"/>
  <c r="B1550" i="7" s="1"/>
  <c r="B1551" i="7" s="1"/>
  <c r="B1552" i="7" s="1"/>
  <c r="B1553" i="7" s="1"/>
  <c r="B1554" i="7" s="1"/>
  <c r="B1555" i="7" s="1"/>
  <c r="B1556" i="7" s="1"/>
  <c r="B1557" i="7" s="1"/>
  <c r="B1558" i="7" s="1"/>
  <c r="B1510" i="7"/>
  <c r="B1511" i="7" s="1"/>
  <c r="B1512" i="7" s="1"/>
  <c r="B1513" i="7" s="1"/>
  <c r="B1514" i="7" s="1"/>
  <c r="B1515" i="7" s="1"/>
  <c r="B1516" i="7" s="1"/>
  <c r="B1517" i="7" s="1"/>
  <c r="B1518" i="7" s="1"/>
  <c r="B1519" i="7" s="1"/>
  <c r="B1520" i="7" s="1"/>
  <c r="B1480" i="7"/>
  <c r="B1481" i="7" s="1"/>
  <c r="B1482" i="7" s="1"/>
  <c r="B1483" i="7" s="1"/>
  <c r="B1484" i="7" s="1"/>
  <c r="B1485" i="7" s="1"/>
  <c r="B1486" i="7" s="1"/>
  <c r="B1487" i="7" s="1"/>
  <c r="B1488" i="7" s="1"/>
  <c r="B1489" i="7" s="1"/>
  <c r="B1490" i="7" s="1"/>
  <c r="B1491" i="7" s="1"/>
  <c r="B1492" i="7" s="1"/>
  <c r="B1493" i="7" s="1"/>
  <c r="B1494" i="7" s="1"/>
  <c r="B1495" i="7" s="1"/>
  <c r="B1496" i="7" s="1"/>
  <c r="B1497" i="7" s="1"/>
  <c r="B1498" i="7" s="1"/>
  <c r="B1499" i="7" s="1"/>
  <c r="B1500" i="7" s="1"/>
  <c r="B1501" i="7" s="1"/>
  <c r="B1502" i="7" s="1"/>
  <c r="B1503" i="7" s="1"/>
  <c r="B1504" i="7" s="1"/>
  <c r="B1505" i="7" s="1"/>
  <c r="B1506" i="7" s="1"/>
  <c r="B1507" i="7" s="1"/>
  <c r="B1478" i="7"/>
  <c r="B1479" i="7" s="1"/>
  <c r="B1477" i="7"/>
  <c r="B1467" i="7"/>
  <c r="B1468" i="7" s="1"/>
  <c r="B1469" i="7" s="1"/>
  <c r="B1470" i="7" s="1"/>
  <c r="B1471" i="7" s="1"/>
  <c r="B1472" i="7" s="1"/>
  <c r="B1473" i="7" s="1"/>
  <c r="B1474" i="7" s="1"/>
  <c r="B1465" i="7"/>
  <c r="B1466" i="7" s="1"/>
  <c r="B1464" i="7"/>
  <c r="B1448" i="7"/>
  <c r="B1449" i="7" s="1"/>
  <c r="B1450" i="7" s="1"/>
  <c r="B1451" i="7" s="1"/>
  <c r="B1452" i="7" s="1"/>
  <c r="B1453" i="7" s="1"/>
  <c r="B1454" i="7" s="1"/>
  <c r="B1455" i="7" s="1"/>
  <c r="B1456" i="7" s="1"/>
  <c r="B1457" i="7" s="1"/>
  <c r="B1458" i="7" s="1"/>
  <c r="B1459" i="7" s="1"/>
  <c r="B1460" i="7" s="1"/>
  <c r="B1461" i="7" s="1"/>
  <c r="B1447" i="7"/>
  <c r="B1439" i="7"/>
  <c r="B1440" i="7" s="1"/>
  <c r="B1441" i="7" s="1"/>
  <c r="B1442" i="7" s="1"/>
  <c r="B1443" i="7" s="1"/>
  <c r="B1444" i="7" s="1"/>
  <c r="B1434" i="7"/>
  <c r="B1435" i="7" s="1"/>
  <c r="B1436" i="7" s="1"/>
  <c r="B1433" i="7"/>
  <c r="B1428" i="7"/>
  <c r="B1429" i="7" s="1"/>
  <c r="B1430" i="7" s="1"/>
  <c r="B1427" i="7"/>
  <c r="A1427" i="7"/>
  <c r="A1428" i="7" s="1"/>
  <c r="A1429" i="7" s="1"/>
  <c r="A1430" i="7" s="1"/>
  <c r="A1431" i="7" s="1"/>
  <c r="A1432" i="7" s="1"/>
  <c r="A1433" i="7" s="1"/>
  <c r="A1434" i="7" s="1"/>
  <c r="A1435" i="7" s="1"/>
  <c r="A1436" i="7" s="1"/>
  <c r="A1437" i="7" s="1"/>
  <c r="A1438" i="7" s="1"/>
  <c r="A1439" i="7" s="1"/>
  <c r="A1440" i="7" s="1"/>
  <c r="A1441" i="7" s="1"/>
  <c r="A1442" i="7" s="1"/>
  <c r="A1443" i="7" s="1"/>
  <c r="A1444" i="7" s="1"/>
  <c r="A1445" i="7" s="1"/>
  <c r="A1446" i="7" s="1"/>
  <c r="A1447" i="7" s="1"/>
  <c r="A1448" i="7" s="1"/>
  <c r="A1449" i="7" s="1"/>
  <c r="A1450" i="7" s="1"/>
  <c r="A1451" i="7" s="1"/>
  <c r="A1452" i="7" s="1"/>
  <c r="A1453" i="7" s="1"/>
  <c r="A1454" i="7" s="1"/>
  <c r="A1455" i="7" s="1"/>
  <c r="A1456" i="7" s="1"/>
  <c r="A1457" i="7" s="1"/>
  <c r="A1458" i="7" s="1"/>
  <c r="A1459" i="7" s="1"/>
  <c r="A1460" i="7" s="1"/>
  <c r="A1461" i="7" s="1"/>
  <c r="A1462" i="7" s="1"/>
  <c r="A1463" i="7" s="1"/>
  <c r="A1464" i="7" s="1"/>
  <c r="A1465" i="7" s="1"/>
  <c r="A1466" i="7" s="1"/>
  <c r="A1467" i="7" s="1"/>
  <c r="A1468" i="7" s="1"/>
  <c r="A1469" i="7" s="1"/>
  <c r="A1470" i="7" s="1"/>
  <c r="A1471" i="7" s="1"/>
  <c r="A1472" i="7" s="1"/>
  <c r="A1473" i="7" s="1"/>
  <c r="A1474" i="7" s="1"/>
  <c r="A1475" i="7" s="1"/>
  <c r="A1476" i="7" s="1"/>
  <c r="A1477" i="7" s="1"/>
  <c r="A1478" i="7" s="1"/>
  <c r="A1479" i="7" s="1"/>
  <c r="A1480" i="7" s="1"/>
  <c r="A1481" i="7" s="1"/>
  <c r="A1482" i="7" s="1"/>
  <c r="A1483" i="7" s="1"/>
  <c r="A1484" i="7" s="1"/>
  <c r="A1485" i="7" s="1"/>
  <c r="A1486" i="7" s="1"/>
  <c r="A1487" i="7" s="1"/>
  <c r="A1488" i="7" s="1"/>
  <c r="A1489" i="7" s="1"/>
  <c r="A1490" i="7" s="1"/>
  <c r="A1491" i="7" s="1"/>
  <c r="A1492" i="7" s="1"/>
  <c r="A1493" i="7" s="1"/>
  <c r="A1494" i="7" s="1"/>
  <c r="A1495" i="7" s="1"/>
  <c r="A1496" i="7" s="1"/>
  <c r="A1497" i="7" s="1"/>
  <c r="A1498" i="7" s="1"/>
  <c r="A1499" i="7" s="1"/>
  <c r="A1500" i="7" s="1"/>
  <c r="A1501" i="7" s="1"/>
  <c r="A1502" i="7" s="1"/>
  <c r="A1503" i="7" s="1"/>
  <c r="A1504" i="7" s="1"/>
  <c r="A1505" i="7" s="1"/>
  <c r="A1506" i="7" s="1"/>
  <c r="A1507" i="7" s="1"/>
  <c r="A1508" i="7" s="1"/>
  <c r="A1509" i="7" s="1"/>
  <c r="A1510" i="7" s="1"/>
  <c r="A1511" i="7" s="1"/>
  <c r="A1512" i="7" s="1"/>
  <c r="A1513" i="7" s="1"/>
  <c r="A1514" i="7" s="1"/>
  <c r="A1515" i="7" s="1"/>
  <c r="A1516" i="7" s="1"/>
  <c r="A1517" i="7" s="1"/>
  <c r="A1518" i="7" s="1"/>
  <c r="A1519" i="7" s="1"/>
  <c r="A1520" i="7" s="1"/>
  <c r="A1521" i="7" s="1"/>
  <c r="A1522" i="7" s="1"/>
  <c r="A1523" i="7" s="1"/>
  <c r="A1524" i="7" s="1"/>
  <c r="A1525" i="7" s="1"/>
  <c r="A1526" i="7" s="1"/>
  <c r="A1527" i="7" s="1"/>
  <c r="A1528" i="7" s="1"/>
  <c r="A1529" i="7" s="1"/>
  <c r="A1530" i="7" s="1"/>
  <c r="A1531" i="7" s="1"/>
  <c r="A1532" i="7" s="1"/>
  <c r="A1533" i="7" s="1"/>
  <c r="A1534" i="7" s="1"/>
  <c r="A1535" i="7" s="1"/>
  <c r="A1536" i="7" s="1"/>
  <c r="A1537" i="7" s="1"/>
  <c r="A1538" i="7" s="1"/>
  <c r="A1539" i="7" s="1"/>
  <c r="A1540" i="7" s="1"/>
  <c r="A1541" i="7" s="1"/>
  <c r="A1542" i="7" s="1"/>
  <c r="A1543" i="7" s="1"/>
  <c r="A1544" i="7" s="1"/>
  <c r="A1545" i="7" s="1"/>
  <c r="A1546" i="7" s="1"/>
  <c r="A1547" i="7" s="1"/>
  <c r="A1548" i="7" s="1"/>
  <c r="A1549" i="7" s="1"/>
  <c r="A1550" i="7" s="1"/>
  <c r="A1551" i="7" s="1"/>
  <c r="A1552" i="7" s="1"/>
  <c r="A1553" i="7" s="1"/>
  <c r="A1554" i="7" s="1"/>
  <c r="A1555" i="7" s="1"/>
  <c r="A1556" i="7" s="1"/>
  <c r="A1557" i="7" s="1"/>
  <c r="A1558" i="7" s="1"/>
  <c r="A1559" i="7" s="1"/>
  <c r="A1560" i="7" s="1"/>
  <c r="A1561" i="7" s="1"/>
  <c r="A1562" i="7" s="1"/>
  <c r="A1563" i="7" s="1"/>
  <c r="A1564" i="7" s="1"/>
  <c r="A1565" i="7" s="1"/>
  <c r="A1566" i="7" s="1"/>
  <c r="A1567" i="7" s="1"/>
  <c r="A1568" i="7" s="1"/>
  <c r="A1569" i="7" s="1"/>
  <c r="A1570" i="7" s="1"/>
  <c r="A1571" i="7" s="1"/>
  <c r="A1572" i="7" s="1"/>
  <c r="A1573" i="7" s="1"/>
  <c r="A1574" i="7" s="1"/>
  <c r="A1575" i="7" s="1"/>
  <c r="A1576" i="7" s="1"/>
  <c r="A1577" i="7" s="1"/>
  <c r="A1578" i="7" s="1"/>
  <c r="A1579" i="7" s="1"/>
  <c r="A1580" i="7" s="1"/>
  <c r="A1581" i="7" s="1"/>
  <c r="A1582" i="7" s="1"/>
  <c r="A1583" i="7" s="1"/>
  <c r="A1584" i="7" s="1"/>
  <c r="A1585" i="7" s="1"/>
  <c r="A1586" i="7" s="1"/>
  <c r="A1587" i="7" s="1"/>
  <c r="A1588" i="7" s="1"/>
  <c r="A1589" i="7" s="1"/>
  <c r="A1590" i="7" s="1"/>
  <c r="A1591" i="7" s="1"/>
  <c r="A1592" i="7" s="1"/>
  <c r="A1593" i="7" s="1"/>
  <c r="A1594" i="7" s="1"/>
  <c r="A1595" i="7" s="1"/>
  <c r="A1596" i="7" s="1"/>
  <c r="A1597" i="7" s="1"/>
  <c r="A1598" i="7" s="1"/>
  <c r="A1599" i="7" s="1"/>
  <c r="A1600" i="7" s="1"/>
  <c r="A1601" i="7" s="1"/>
  <c r="A1602" i="7" s="1"/>
  <c r="A1603" i="7" s="1"/>
  <c r="A1604" i="7" s="1"/>
  <c r="A1605" i="7" s="1"/>
  <c r="A1606" i="7" s="1"/>
  <c r="B1418" i="7"/>
  <c r="B1419" i="7" s="1"/>
  <c r="B1420" i="7" s="1"/>
  <c r="B1421" i="7" s="1"/>
  <c r="B1422" i="7" s="1"/>
  <c r="B1423" i="7" s="1"/>
  <c r="B1417" i="7"/>
  <c r="B1413" i="7"/>
  <c r="B1414" i="7" s="1"/>
  <c r="B1415" i="7" s="1"/>
  <c r="B1416" i="7" s="1"/>
  <c r="B1407" i="7"/>
  <c r="B1408" i="7" s="1"/>
  <c r="B1409" i="7" s="1"/>
  <c r="B1410" i="7" s="1"/>
  <c r="B1406" i="7"/>
  <c r="A1388" i="7"/>
  <c r="A1389" i="7" s="1"/>
  <c r="A1390" i="7" s="1"/>
  <c r="A1391" i="7" s="1"/>
  <c r="A1392" i="7" s="1"/>
  <c r="A1393" i="7" s="1"/>
  <c r="A1394" i="7" s="1"/>
  <c r="A1395" i="7" s="1"/>
  <c r="A1396" i="7" s="1"/>
  <c r="A1397" i="7" s="1"/>
  <c r="A1398" i="7" s="1"/>
  <c r="A1399" i="7" s="1"/>
  <c r="A1400" i="7" s="1"/>
  <c r="A1401" i="7" s="1"/>
  <c r="A1402" i="7" s="1"/>
  <c r="A1403" i="7" s="1"/>
  <c r="A1404" i="7" s="1"/>
  <c r="A1405" i="7" s="1"/>
  <c r="A1406" i="7" s="1"/>
  <c r="A1407" i="7" s="1"/>
  <c r="A1408" i="7" s="1"/>
  <c r="A1409" i="7" s="1"/>
  <c r="A1410" i="7" s="1"/>
  <c r="A1411" i="7" s="1"/>
  <c r="A1412" i="7" s="1"/>
  <c r="A1413" i="7" s="1"/>
  <c r="A1414" i="7" s="1"/>
  <c r="A1415" i="7" s="1"/>
  <c r="A1416" i="7" s="1"/>
  <c r="A1417" i="7" s="1"/>
  <c r="A1418" i="7" s="1"/>
  <c r="A1419" i="7" s="1"/>
  <c r="A1420" i="7" s="1"/>
  <c r="A1421" i="7" s="1"/>
  <c r="A1422" i="7" s="1"/>
  <c r="A1423" i="7" s="1"/>
  <c r="A1424" i="7" s="1"/>
  <c r="B1386" i="7"/>
  <c r="B1387" i="7" s="1"/>
  <c r="B1388" i="7" s="1"/>
  <c r="B1389" i="7" s="1"/>
  <c r="B1390" i="7" s="1"/>
  <c r="B1391" i="7" s="1"/>
  <c r="B1392" i="7" s="1"/>
  <c r="B1393" i="7" s="1"/>
  <c r="B1394" i="7" s="1"/>
  <c r="B1395" i="7" s="1"/>
  <c r="B1396" i="7" s="1"/>
  <c r="B1397" i="7" s="1"/>
  <c r="B1398" i="7" s="1"/>
  <c r="B1399" i="7" s="1"/>
  <c r="B1400" i="7" s="1"/>
  <c r="B1401" i="7" s="1"/>
  <c r="B1402" i="7" s="1"/>
  <c r="B1403" i="7" s="1"/>
  <c r="B1385" i="7"/>
  <c r="A1385" i="7"/>
  <c r="A1386" i="7" s="1"/>
  <c r="A1387" i="7" s="1"/>
  <c r="B1380" i="7"/>
  <c r="B1381" i="7" s="1"/>
  <c r="B1377" i="7"/>
  <c r="B1371" i="7"/>
  <c r="B1372" i="7" s="1"/>
  <c r="B1373" i="7" s="1"/>
  <c r="B1374" i="7" s="1"/>
  <c r="B1375" i="7" s="1"/>
  <c r="B1376" i="7" s="1"/>
  <c r="B1369" i="7"/>
  <c r="B1370" i="7" s="1"/>
  <c r="B1368" i="7"/>
  <c r="B1360" i="7"/>
  <c r="B1361" i="7" s="1"/>
  <c r="B1362" i="7" s="1"/>
  <c r="B1363" i="7" s="1"/>
  <c r="B1364" i="7" s="1"/>
  <c r="B1365" i="7" s="1"/>
  <c r="B1359" i="7"/>
  <c r="B1351" i="7"/>
  <c r="B1352" i="7" s="1"/>
  <c r="B1353" i="7" s="1"/>
  <c r="B1354" i="7" s="1"/>
  <c r="B1355" i="7" s="1"/>
  <c r="B1356" i="7" s="1"/>
  <c r="B1350" i="7"/>
  <c r="B1338" i="7"/>
  <c r="B1339" i="7" s="1"/>
  <c r="B1340" i="7" s="1"/>
  <c r="B1341" i="7" s="1"/>
  <c r="B1342" i="7" s="1"/>
  <c r="B1343" i="7" s="1"/>
  <c r="B1344" i="7" s="1"/>
  <c r="B1345" i="7" s="1"/>
  <c r="B1346" i="7" s="1"/>
  <c r="B1347" i="7" s="1"/>
  <c r="B1336" i="7"/>
  <c r="B1337" i="7" s="1"/>
  <c r="B1332" i="7"/>
  <c r="B1333" i="7" s="1"/>
  <c r="B1331" i="7"/>
  <c r="B1330" i="7"/>
  <c r="B1319" i="7"/>
  <c r="B1320" i="7" s="1"/>
  <c r="B1321" i="7" s="1"/>
  <c r="B1322" i="7" s="1"/>
  <c r="B1323" i="7" s="1"/>
  <c r="B1324" i="7" s="1"/>
  <c r="B1325" i="7" s="1"/>
  <c r="B1326" i="7" s="1"/>
  <c r="B1327" i="7" s="1"/>
  <c r="B1315" i="7"/>
  <c r="B1316" i="7" s="1"/>
  <c r="B1314" i="7"/>
  <c r="B1310" i="7"/>
  <c r="B1311" i="7" s="1"/>
  <c r="A1310" i="7"/>
  <c r="A1311" i="7" s="1"/>
  <c r="A1312" i="7" s="1"/>
  <c r="A1313" i="7" s="1"/>
  <c r="A1314" i="7" s="1"/>
  <c r="A1315" i="7" s="1"/>
  <c r="A1316" i="7" s="1"/>
  <c r="A1317" i="7" s="1"/>
  <c r="A1318" i="7" s="1"/>
  <c r="A1319" i="7" s="1"/>
  <c r="A1320" i="7" s="1"/>
  <c r="A1321" i="7" s="1"/>
  <c r="A1322" i="7" s="1"/>
  <c r="A1323" i="7" s="1"/>
  <c r="A1324" i="7" s="1"/>
  <c r="A1325" i="7" s="1"/>
  <c r="A1326" i="7" s="1"/>
  <c r="A1327" i="7" s="1"/>
  <c r="A1328" i="7" s="1"/>
  <c r="A1329" i="7" s="1"/>
  <c r="A1330" i="7" s="1"/>
  <c r="A1331" i="7" s="1"/>
  <c r="A1332" i="7" s="1"/>
  <c r="A1333" i="7" s="1"/>
  <c r="A1334" i="7" s="1"/>
  <c r="A1335" i="7" s="1"/>
  <c r="A1336" i="7" s="1"/>
  <c r="A1337" i="7" s="1"/>
  <c r="A1338" i="7" s="1"/>
  <c r="A1339" i="7" s="1"/>
  <c r="A1340" i="7" s="1"/>
  <c r="A1341" i="7" s="1"/>
  <c r="A1342" i="7" s="1"/>
  <c r="A1343" i="7" s="1"/>
  <c r="A1344" i="7" s="1"/>
  <c r="A1345" i="7" s="1"/>
  <c r="A1346" i="7" s="1"/>
  <c r="A1347" i="7" s="1"/>
  <c r="A1348" i="7" s="1"/>
  <c r="A1349" i="7" s="1"/>
  <c r="A1350" i="7" s="1"/>
  <c r="A1351" i="7" s="1"/>
  <c r="A1352" i="7" s="1"/>
  <c r="A1353" i="7" s="1"/>
  <c r="A1354" i="7" s="1"/>
  <c r="A1355" i="7" s="1"/>
  <c r="A1356" i="7" s="1"/>
  <c r="A1357" i="7" s="1"/>
  <c r="A1358" i="7" s="1"/>
  <c r="A1359" i="7" s="1"/>
  <c r="A1360" i="7" s="1"/>
  <c r="A1361" i="7" s="1"/>
  <c r="A1362" i="7" s="1"/>
  <c r="A1363" i="7" s="1"/>
  <c r="A1364" i="7" s="1"/>
  <c r="A1365" i="7" s="1"/>
  <c r="A1366" i="7" s="1"/>
  <c r="A1367" i="7" s="1"/>
  <c r="A1368" i="7" s="1"/>
  <c r="A1369" i="7" s="1"/>
  <c r="A1370" i="7" s="1"/>
  <c r="A1371" i="7" s="1"/>
  <c r="A1372" i="7" s="1"/>
  <c r="A1373" i="7" s="1"/>
  <c r="A1374" i="7" s="1"/>
  <c r="A1375" i="7" s="1"/>
  <c r="A1376" i="7" s="1"/>
  <c r="A1377" i="7" s="1"/>
  <c r="A1378" i="7" s="1"/>
  <c r="A1379" i="7" s="1"/>
  <c r="A1380" i="7" s="1"/>
  <c r="A1381" i="7" s="1"/>
  <c r="A1382" i="7" s="1"/>
  <c r="B1309" i="7"/>
  <c r="B1305" i="7"/>
  <c r="B1306" i="7" s="1"/>
  <c r="B1302" i="7"/>
  <c r="B1300" i="7"/>
  <c r="B1301" i="7" s="1"/>
  <c r="B1298" i="7"/>
  <c r="B1299" i="7" s="1"/>
  <c r="B1289" i="7"/>
  <c r="B1290" i="7" s="1"/>
  <c r="B1291" i="7" s="1"/>
  <c r="B1292" i="7" s="1"/>
  <c r="B1293" i="7" s="1"/>
  <c r="B1294" i="7" s="1"/>
  <c r="B1295" i="7" s="1"/>
  <c r="A1289" i="7"/>
  <c r="A1290" i="7" s="1"/>
  <c r="A1291" i="7" s="1"/>
  <c r="A1292" i="7" s="1"/>
  <c r="A1293" i="7" s="1"/>
  <c r="A1294" i="7" s="1"/>
  <c r="A1295" i="7" s="1"/>
  <c r="A1296" i="7" s="1"/>
  <c r="A1297" i="7" s="1"/>
  <c r="A1298" i="7" s="1"/>
  <c r="A1299" i="7" s="1"/>
  <c r="A1300" i="7" s="1"/>
  <c r="A1301" i="7" s="1"/>
  <c r="A1302" i="7" s="1"/>
  <c r="A1303" i="7" s="1"/>
  <c r="A1304" i="7" s="1"/>
  <c r="A1305" i="7" s="1"/>
  <c r="A1306" i="7" s="1"/>
  <c r="A1307" i="7" s="1"/>
  <c r="A1308" i="7" s="1"/>
  <c r="A1309" i="7" s="1"/>
  <c r="B1277" i="7"/>
  <c r="B1278" i="7" s="1"/>
  <c r="B1279" i="7" s="1"/>
  <c r="B1280" i="7" s="1"/>
  <c r="B1281" i="7" s="1"/>
  <c r="B1282" i="7" s="1"/>
  <c r="B1283" i="7" s="1"/>
  <c r="B1284" i="7" s="1"/>
  <c r="B1285" i="7" s="1"/>
  <c r="B1268" i="7"/>
  <c r="B1269" i="7" s="1"/>
  <c r="B1270" i="7" s="1"/>
  <c r="B1271" i="7" s="1"/>
  <c r="B1272" i="7" s="1"/>
  <c r="B1273" i="7" s="1"/>
  <c r="B1274" i="7" s="1"/>
  <c r="B1267" i="7"/>
  <c r="B1259" i="7"/>
  <c r="B1260" i="7" s="1"/>
  <c r="B1261" i="7" s="1"/>
  <c r="B1262" i="7" s="1"/>
  <c r="B1263" i="7" s="1"/>
  <c r="B1264" i="7" s="1"/>
  <c r="B1257" i="7"/>
  <c r="B1258" i="7" s="1"/>
  <c r="B1252" i="7"/>
  <c r="B1253" i="7" s="1"/>
  <c r="B1254" i="7" s="1"/>
  <c r="B1223" i="7"/>
  <c r="B1224" i="7" s="1"/>
  <c r="B1225" i="7" s="1"/>
  <c r="B1226" i="7" s="1"/>
  <c r="B1227" i="7" s="1"/>
  <c r="B1228" i="7" s="1"/>
  <c r="B1229" i="7" s="1"/>
  <c r="B1230" i="7" s="1"/>
  <c r="B1231" i="7" s="1"/>
  <c r="B1232" i="7" s="1"/>
  <c r="B1233" i="7" s="1"/>
  <c r="B1234" i="7" s="1"/>
  <c r="B1235" i="7" s="1"/>
  <c r="B1236" i="7" s="1"/>
  <c r="B1237" i="7" s="1"/>
  <c r="B1238" i="7" s="1"/>
  <c r="B1239" i="7" s="1"/>
  <c r="B1240" i="7" s="1"/>
  <c r="B1241" i="7" s="1"/>
  <c r="B1242" i="7" s="1"/>
  <c r="B1243" i="7" s="1"/>
  <c r="B1244" i="7" s="1"/>
  <c r="B1245" i="7" s="1"/>
  <c r="B1246" i="7" s="1"/>
  <c r="B1247" i="7" s="1"/>
  <c r="B1248" i="7" s="1"/>
  <c r="B1249" i="7" s="1"/>
  <c r="B1217" i="7"/>
  <c r="B1218" i="7" s="1"/>
  <c r="B1219" i="7" s="1"/>
  <c r="B1220" i="7" s="1"/>
  <c r="B1221" i="7" s="1"/>
  <c r="B1222" i="7" s="1"/>
  <c r="B1205" i="7"/>
  <c r="B1206" i="7" s="1"/>
  <c r="B1207" i="7" s="1"/>
  <c r="B1208" i="7" s="1"/>
  <c r="B1209" i="7" s="1"/>
  <c r="B1210" i="7" s="1"/>
  <c r="B1211" i="7" s="1"/>
  <c r="B1212" i="7" s="1"/>
  <c r="B1213" i="7" s="1"/>
  <c r="B1214" i="7" s="1"/>
  <c r="B1188" i="7"/>
  <c r="B1189" i="7" s="1"/>
  <c r="B1190" i="7" s="1"/>
  <c r="B1191" i="7" s="1"/>
  <c r="B1192" i="7" s="1"/>
  <c r="B1193" i="7" s="1"/>
  <c r="B1194" i="7" s="1"/>
  <c r="B1195" i="7" s="1"/>
  <c r="B1196" i="7" s="1"/>
  <c r="B1197" i="7" s="1"/>
  <c r="B1198" i="7" s="1"/>
  <c r="B1199" i="7" s="1"/>
  <c r="B1200" i="7" s="1"/>
  <c r="B1201" i="7" s="1"/>
  <c r="B1202" i="7" s="1"/>
  <c r="B1203" i="7" s="1"/>
  <c r="B1204" i="7" s="1"/>
  <c r="A1186" i="7"/>
  <c r="A1187" i="7" s="1"/>
  <c r="A1188" i="7" s="1"/>
  <c r="A1189" i="7" s="1"/>
  <c r="A1190" i="7" s="1"/>
  <c r="A1191" i="7" s="1"/>
  <c r="A1192" i="7" s="1"/>
  <c r="A1193" i="7" s="1"/>
  <c r="A1194" i="7" s="1"/>
  <c r="A1195" i="7" s="1"/>
  <c r="A1196" i="7" s="1"/>
  <c r="A1197" i="7" s="1"/>
  <c r="A1198" i="7" s="1"/>
  <c r="A1199" i="7" s="1"/>
  <c r="A1200" i="7" s="1"/>
  <c r="A1201" i="7" s="1"/>
  <c r="A1202" i="7" s="1"/>
  <c r="A1203" i="7" s="1"/>
  <c r="A1204" i="7" s="1"/>
  <c r="A1205" i="7" s="1"/>
  <c r="A1206" i="7" s="1"/>
  <c r="A1207" i="7" s="1"/>
  <c r="A1208" i="7" s="1"/>
  <c r="A1209" i="7" s="1"/>
  <c r="A1210" i="7" s="1"/>
  <c r="A1211" i="7" s="1"/>
  <c r="A1212" i="7" s="1"/>
  <c r="A1213" i="7" s="1"/>
  <c r="A1214" i="7" s="1"/>
  <c r="A1215" i="7" s="1"/>
  <c r="A1216" i="7" s="1"/>
  <c r="A1217" i="7" s="1"/>
  <c r="A1218" i="7" s="1"/>
  <c r="A1219" i="7" s="1"/>
  <c r="A1220" i="7" s="1"/>
  <c r="A1221" i="7" s="1"/>
  <c r="A1222" i="7" s="1"/>
  <c r="A1223" i="7" s="1"/>
  <c r="A1224" i="7" s="1"/>
  <c r="A1225" i="7" s="1"/>
  <c r="A1226" i="7" s="1"/>
  <c r="A1227" i="7" s="1"/>
  <c r="A1228" i="7" s="1"/>
  <c r="A1229" i="7" s="1"/>
  <c r="A1230" i="7" s="1"/>
  <c r="A1231" i="7" s="1"/>
  <c r="A1232" i="7" s="1"/>
  <c r="A1233" i="7" s="1"/>
  <c r="A1234" i="7" s="1"/>
  <c r="A1235" i="7" s="1"/>
  <c r="A1236" i="7" s="1"/>
  <c r="A1237" i="7" s="1"/>
  <c r="A1238" i="7" s="1"/>
  <c r="A1239" i="7" s="1"/>
  <c r="A1240" i="7" s="1"/>
  <c r="A1241" i="7" s="1"/>
  <c r="A1242" i="7" s="1"/>
  <c r="A1243" i="7" s="1"/>
  <c r="A1244" i="7" s="1"/>
  <c r="A1245" i="7" s="1"/>
  <c r="A1246" i="7" s="1"/>
  <c r="A1247" i="7" s="1"/>
  <c r="A1248" i="7" s="1"/>
  <c r="A1249" i="7" s="1"/>
  <c r="A1250" i="7" s="1"/>
  <c r="A1251" i="7" s="1"/>
  <c r="A1252" i="7" s="1"/>
  <c r="A1253" i="7" s="1"/>
  <c r="A1254" i="7" s="1"/>
  <c r="A1255" i="7" s="1"/>
  <c r="A1256" i="7" s="1"/>
  <c r="A1257" i="7" s="1"/>
  <c r="A1258" i="7" s="1"/>
  <c r="A1259" i="7" s="1"/>
  <c r="A1260" i="7" s="1"/>
  <c r="A1261" i="7" s="1"/>
  <c r="A1262" i="7" s="1"/>
  <c r="A1263" i="7" s="1"/>
  <c r="A1264" i="7" s="1"/>
  <c r="A1265" i="7" s="1"/>
  <c r="A1266" i="7" s="1"/>
  <c r="A1267" i="7" s="1"/>
  <c r="A1268" i="7" s="1"/>
  <c r="A1269" i="7" s="1"/>
  <c r="A1270" i="7" s="1"/>
  <c r="A1271" i="7" s="1"/>
  <c r="A1272" i="7" s="1"/>
  <c r="A1273" i="7" s="1"/>
  <c r="A1274" i="7" s="1"/>
  <c r="A1275" i="7" s="1"/>
  <c r="A1276" i="7" s="1"/>
  <c r="A1277" i="7" s="1"/>
  <c r="A1278" i="7" s="1"/>
  <c r="A1279" i="7" s="1"/>
  <c r="A1280" i="7" s="1"/>
  <c r="A1281" i="7" s="1"/>
  <c r="A1282" i="7" s="1"/>
  <c r="A1283" i="7" s="1"/>
  <c r="A1284" i="7" s="1"/>
  <c r="A1285" i="7" s="1"/>
  <c r="A1286" i="7" s="1"/>
  <c r="B1185" i="7"/>
  <c r="B1174" i="7"/>
  <c r="B1175" i="7" s="1"/>
  <c r="B1176" i="7" s="1"/>
  <c r="B1177" i="7" s="1"/>
  <c r="B1178" i="7" s="1"/>
  <c r="B1179" i="7" s="1"/>
  <c r="B1180" i="7" s="1"/>
  <c r="B1181" i="7" s="1"/>
  <c r="B1182" i="7" s="1"/>
  <c r="B1183" i="7" s="1"/>
  <c r="B1184" i="7" s="1"/>
  <c r="B1172" i="7"/>
  <c r="B1173" i="7" s="1"/>
  <c r="B1167" i="7"/>
  <c r="B1168" i="7" s="1"/>
  <c r="B1169" i="7" s="1"/>
  <c r="B1164" i="7"/>
  <c r="B1165" i="7" s="1"/>
  <c r="B1166" i="7" s="1"/>
  <c r="B1162" i="7"/>
  <c r="B1163" i="7" s="1"/>
  <c r="A1159" i="7"/>
  <c r="A1160" i="7" s="1"/>
  <c r="A1161" i="7" s="1"/>
  <c r="A1162" i="7" s="1"/>
  <c r="A1163" i="7" s="1"/>
  <c r="A1164" i="7" s="1"/>
  <c r="A1165" i="7" s="1"/>
  <c r="A1166" i="7" s="1"/>
  <c r="A1167" i="7" s="1"/>
  <c r="A1168" i="7" s="1"/>
  <c r="A1169" i="7" s="1"/>
  <c r="A1170" i="7" s="1"/>
  <c r="A1171" i="7" s="1"/>
  <c r="A1172" i="7" s="1"/>
  <c r="A1173" i="7" s="1"/>
  <c r="A1174" i="7" s="1"/>
  <c r="A1175" i="7" s="1"/>
  <c r="A1176" i="7" s="1"/>
  <c r="A1177" i="7" s="1"/>
  <c r="A1178" i="7" s="1"/>
  <c r="A1179" i="7" s="1"/>
  <c r="A1180" i="7" s="1"/>
  <c r="A1181" i="7" s="1"/>
  <c r="A1182" i="7" s="1"/>
  <c r="A1183" i="7" s="1"/>
  <c r="A1184" i="7" s="1"/>
  <c r="A1185" i="7" s="1"/>
  <c r="B1155" i="7"/>
  <c r="B1156" i="7" s="1"/>
  <c r="B1157" i="7" s="1"/>
  <c r="B1158" i="7" s="1"/>
  <c r="B1159" i="7" s="1"/>
  <c r="A1155" i="7"/>
  <c r="A1156" i="7" s="1"/>
  <c r="A1157" i="7" s="1"/>
  <c r="A1158" i="7" s="1"/>
  <c r="B1150" i="7"/>
  <c r="B1151" i="7" s="1"/>
  <c r="B1146" i="7"/>
  <c r="B1147" i="7" s="1"/>
  <c r="B1148" i="7" s="1"/>
  <c r="B1149" i="7" s="1"/>
  <c r="B1145" i="7"/>
  <c r="B1139" i="7"/>
  <c r="B1140" i="7" s="1"/>
  <c r="B1141" i="7" s="1"/>
  <c r="B1142" i="7" s="1"/>
  <c r="B1136" i="7"/>
  <c r="A1135" i="7"/>
  <c r="A1136" i="7" s="1"/>
  <c r="A1137" i="7" s="1"/>
  <c r="A1138" i="7" s="1"/>
  <c r="A1139" i="7" s="1"/>
  <c r="A1140" i="7" s="1"/>
  <c r="A1141" i="7" s="1"/>
  <c r="A1142" i="7" s="1"/>
  <c r="A1143" i="7" s="1"/>
  <c r="A1144" i="7" s="1"/>
  <c r="A1145" i="7" s="1"/>
  <c r="A1146" i="7" s="1"/>
  <c r="A1147" i="7" s="1"/>
  <c r="A1148" i="7" s="1"/>
  <c r="A1149" i="7" s="1"/>
  <c r="A1150" i="7" s="1"/>
  <c r="A1151" i="7" s="1"/>
  <c r="A1152" i="7" s="1"/>
  <c r="B1134" i="7"/>
  <c r="B1135" i="7" s="1"/>
  <c r="B1133" i="7"/>
  <c r="B1121" i="7"/>
  <c r="B1122" i="7" s="1"/>
  <c r="B1123" i="7" s="1"/>
  <c r="B1124" i="7" s="1"/>
  <c r="B1125" i="7" s="1"/>
  <c r="B1126" i="7" s="1"/>
  <c r="B1127" i="7" s="1"/>
  <c r="B1128" i="7" s="1"/>
  <c r="B1129" i="7" s="1"/>
  <c r="B1130" i="7" s="1"/>
  <c r="A1120" i="7"/>
  <c r="A1121" i="7" s="1"/>
  <c r="A1122" i="7" s="1"/>
  <c r="A1123" i="7" s="1"/>
  <c r="A1124" i="7" s="1"/>
  <c r="A1125" i="7" s="1"/>
  <c r="A1126" i="7" s="1"/>
  <c r="A1127" i="7" s="1"/>
  <c r="A1128" i="7" s="1"/>
  <c r="A1129" i="7" s="1"/>
  <c r="A1130" i="7" s="1"/>
  <c r="A1131" i="7" s="1"/>
  <c r="A1132" i="7" s="1"/>
  <c r="A1133" i="7" s="1"/>
  <c r="A1134" i="7" s="1"/>
  <c r="B1118" i="7"/>
  <c r="B1119" i="7" s="1"/>
  <c r="B1120" i="7" s="1"/>
  <c r="A1108" i="7"/>
  <c r="A1109" i="7" s="1"/>
  <c r="A1110" i="7" s="1"/>
  <c r="A1111" i="7" s="1"/>
  <c r="A1112" i="7" s="1"/>
  <c r="A1113" i="7" s="1"/>
  <c r="A1114" i="7" s="1"/>
  <c r="A1115" i="7" s="1"/>
  <c r="A1116" i="7" s="1"/>
  <c r="A1117" i="7" s="1"/>
  <c r="A1118" i="7" s="1"/>
  <c r="A1119" i="7" s="1"/>
  <c r="A1107" i="7"/>
  <c r="B1106" i="7"/>
  <c r="B1107" i="7" s="1"/>
  <c r="B1108" i="7" s="1"/>
  <c r="B1109" i="7" s="1"/>
  <c r="B1110" i="7" s="1"/>
  <c r="B1111" i="7" s="1"/>
  <c r="B1112" i="7" s="1"/>
  <c r="B1113" i="7" s="1"/>
  <c r="B1114" i="7" s="1"/>
  <c r="B1115" i="7" s="1"/>
  <c r="A1106" i="7"/>
  <c r="B1097" i="7"/>
  <c r="B1098" i="7" s="1"/>
  <c r="B1099" i="7" s="1"/>
  <c r="B1100" i="7" s="1"/>
  <c r="B1101" i="7" s="1"/>
  <c r="B1102" i="7" s="1"/>
  <c r="B1096" i="7"/>
  <c r="B1091" i="7"/>
  <c r="B1092" i="7" s="1"/>
  <c r="B1093" i="7" s="1"/>
  <c r="B1090" i="7"/>
  <c r="B1085" i="7"/>
  <c r="B1086" i="7" s="1"/>
  <c r="B1087" i="7" s="1"/>
  <c r="B1081" i="7"/>
  <c r="B1082" i="7" s="1"/>
  <c r="B1080" i="7"/>
  <c r="B1079" i="7"/>
  <c r="B1068" i="7"/>
  <c r="B1069" i="7" s="1"/>
  <c r="B1070" i="7" s="1"/>
  <c r="B1071" i="7" s="1"/>
  <c r="B1072" i="7" s="1"/>
  <c r="B1073" i="7" s="1"/>
  <c r="B1074" i="7" s="1"/>
  <c r="B1075" i="7" s="1"/>
  <c r="B1076" i="7" s="1"/>
  <c r="B1064" i="7"/>
  <c r="B1065" i="7" s="1"/>
  <c r="B1061" i="7"/>
  <c r="B1062" i="7" s="1"/>
  <c r="B1063" i="7" s="1"/>
  <c r="B1060" i="7"/>
  <c r="B1055" i="7"/>
  <c r="B1056" i="7" s="1"/>
  <c r="B1057" i="7" s="1"/>
  <c r="B1048" i="7"/>
  <c r="B1049" i="7" s="1"/>
  <c r="B1050" i="7" s="1"/>
  <c r="B1051" i="7" s="1"/>
  <c r="B1052" i="7" s="1"/>
  <c r="B1053" i="7" s="1"/>
  <c r="B1054" i="7" s="1"/>
  <c r="B1047" i="7"/>
  <c r="B1046" i="7"/>
  <c r="B1034" i="7"/>
  <c r="B1035" i="7" s="1"/>
  <c r="B1036" i="7" s="1"/>
  <c r="B1037" i="7" s="1"/>
  <c r="B1038" i="7" s="1"/>
  <c r="B1039" i="7" s="1"/>
  <c r="B1040" i="7" s="1"/>
  <c r="B1041" i="7" s="1"/>
  <c r="B1042" i="7" s="1"/>
  <c r="B1043" i="7" s="1"/>
  <c r="B1029" i="7"/>
  <c r="B1030" i="7" s="1"/>
  <c r="B1031" i="7" s="1"/>
  <c r="B1020" i="7"/>
  <c r="B1021" i="7" s="1"/>
  <c r="B1022" i="7" s="1"/>
  <c r="B1023" i="7" s="1"/>
  <c r="B1024" i="7" s="1"/>
  <c r="B1025" i="7" s="1"/>
  <c r="B1026" i="7" s="1"/>
  <c r="B1019" i="7"/>
  <c r="B1016" i="7"/>
  <c r="B1013" i="7"/>
  <c r="B1014" i="7" s="1"/>
  <c r="B1015" i="7" s="1"/>
  <c r="A1011" i="7"/>
  <c r="A1012" i="7" s="1"/>
  <c r="A1013" i="7" s="1"/>
  <c r="A1014" i="7" s="1"/>
  <c r="A1015" i="7" s="1"/>
  <c r="A1016" i="7" s="1"/>
  <c r="A1017" i="7" s="1"/>
  <c r="A1018" i="7" s="1"/>
  <c r="A1019" i="7" s="1"/>
  <c r="A1020" i="7" s="1"/>
  <c r="A1021" i="7" s="1"/>
  <c r="A1022" i="7" s="1"/>
  <c r="A1023" i="7" s="1"/>
  <c r="A1024" i="7" s="1"/>
  <c r="A1025" i="7" s="1"/>
  <c r="A1026" i="7" s="1"/>
  <c r="A1027" i="7" s="1"/>
  <c r="A1028" i="7" s="1"/>
  <c r="A1029" i="7" s="1"/>
  <c r="A1030" i="7" s="1"/>
  <c r="A1031" i="7" s="1"/>
  <c r="A1032" i="7" s="1"/>
  <c r="A1033" i="7" s="1"/>
  <c r="A1034" i="7" s="1"/>
  <c r="A1035" i="7" s="1"/>
  <c r="A1036" i="7" s="1"/>
  <c r="A1037" i="7" s="1"/>
  <c r="A1038" i="7" s="1"/>
  <c r="A1039" i="7" s="1"/>
  <c r="A1040" i="7" s="1"/>
  <c r="A1041" i="7" s="1"/>
  <c r="A1042" i="7" s="1"/>
  <c r="A1043" i="7" s="1"/>
  <c r="A1044" i="7" s="1"/>
  <c r="A1045" i="7" s="1"/>
  <c r="A1046" i="7" s="1"/>
  <c r="A1047" i="7" s="1"/>
  <c r="A1048" i="7" s="1"/>
  <c r="A1049" i="7" s="1"/>
  <c r="A1050" i="7" s="1"/>
  <c r="A1051" i="7" s="1"/>
  <c r="A1052" i="7" s="1"/>
  <c r="A1053" i="7" s="1"/>
  <c r="A1054" i="7" s="1"/>
  <c r="A1055" i="7" s="1"/>
  <c r="A1056" i="7" s="1"/>
  <c r="A1057" i="7" s="1"/>
  <c r="A1058" i="7" s="1"/>
  <c r="A1059" i="7" s="1"/>
  <c r="A1060" i="7" s="1"/>
  <c r="A1061" i="7" s="1"/>
  <c r="A1062" i="7" s="1"/>
  <c r="A1063" i="7" s="1"/>
  <c r="A1064" i="7" s="1"/>
  <c r="A1065" i="7" s="1"/>
  <c r="A1066" i="7" s="1"/>
  <c r="A1067" i="7" s="1"/>
  <c r="A1068" i="7" s="1"/>
  <c r="A1069" i="7" s="1"/>
  <c r="A1070" i="7" s="1"/>
  <c r="A1071" i="7" s="1"/>
  <c r="A1072" i="7" s="1"/>
  <c r="A1073" i="7" s="1"/>
  <c r="A1074" i="7" s="1"/>
  <c r="A1075" i="7" s="1"/>
  <c r="A1076" i="7" s="1"/>
  <c r="A1077" i="7" s="1"/>
  <c r="A1078" i="7" s="1"/>
  <c r="A1079" i="7" s="1"/>
  <c r="A1080" i="7" s="1"/>
  <c r="A1081" i="7" s="1"/>
  <c r="A1082" i="7" s="1"/>
  <c r="A1083" i="7" s="1"/>
  <c r="A1084" i="7" s="1"/>
  <c r="A1085" i="7" s="1"/>
  <c r="A1086" i="7" s="1"/>
  <c r="A1087" i="7" s="1"/>
  <c r="A1088" i="7" s="1"/>
  <c r="A1089" i="7" s="1"/>
  <c r="A1090" i="7" s="1"/>
  <c r="A1091" i="7" s="1"/>
  <c r="A1092" i="7" s="1"/>
  <c r="A1093" i="7" s="1"/>
  <c r="A1094" i="7" s="1"/>
  <c r="A1095" i="7" s="1"/>
  <c r="A1096" i="7" s="1"/>
  <c r="A1097" i="7" s="1"/>
  <c r="A1098" i="7" s="1"/>
  <c r="A1099" i="7" s="1"/>
  <c r="A1100" i="7" s="1"/>
  <c r="A1101" i="7" s="1"/>
  <c r="A1102" i="7" s="1"/>
  <c r="A1103" i="7" s="1"/>
  <c r="B1010" i="7"/>
  <c r="B1011" i="7" s="1"/>
  <c r="B1012" i="7" s="1"/>
  <c r="A1010" i="7"/>
  <c r="B995" i="7"/>
  <c r="B996" i="7" s="1"/>
  <c r="B997" i="7" s="1"/>
  <c r="B998" i="7" s="1"/>
  <c r="B999" i="7" s="1"/>
  <c r="B1000" i="7" s="1"/>
  <c r="B1001" i="7" s="1"/>
  <c r="B1002" i="7" s="1"/>
  <c r="B1003" i="7" s="1"/>
  <c r="B1004" i="7" s="1"/>
  <c r="B1005" i="7" s="1"/>
  <c r="B1006" i="7" s="1"/>
  <c r="B994" i="7"/>
  <c r="B987" i="7"/>
  <c r="B988" i="7" s="1"/>
  <c r="B989" i="7" s="1"/>
  <c r="B990" i="7" s="1"/>
  <c r="B991" i="7" s="1"/>
  <c r="B992" i="7" s="1"/>
  <c r="B993" i="7" s="1"/>
  <c r="B971" i="7"/>
  <c r="B972" i="7" s="1"/>
  <c r="B973" i="7" s="1"/>
  <c r="B974" i="7" s="1"/>
  <c r="B975" i="7" s="1"/>
  <c r="B976" i="7" s="1"/>
  <c r="B977" i="7" s="1"/>
  <c r="B978" i="7" s="1"/>
  <c r="B979" i="7" s="1"/>
  <c r="B980" i="7" s="1"/>
  <c r="B981" i="7" s="1"/>
  <c r="B982" i="7" s="1"/>
  <c r="B983" i="7" s="1"/>
  <c r="B984" i="7" s="1"/>
  <c r="B970" i="7"/>
  <c r="B950" i="7"/>
  <c r="B951" i="7" s="1"/>
  <c r="B952" i="7" s="1"/>
  <c r="B953" i="7" s="1"/>
  <c r="B954" i="7" s="1"/>
  <c r="B955" i="7" s="1"/>
  <c r="B956" i="7" s="1"/>
  <c r="B957" i="7" s="1"/>
  <c r="B958" i="7" s="1"/>
  <c r="B959" i="7" s="1"/>
  <c r="B960" i="7" s="1"/>
  <c r="B961" i="7" s="1"/>
  <c r="B962" i="7" s="1"/>
  <c r="B963" i="7" s="1"/>
  <c r="B964" i="7" s="1"/>
  <c r="B965" i="7" s="1"/>
  <c r="B966" i="7" s="1"/>
  <c r="B967" i="7" s="1"/>
  <c r="B941" i="7"/>
  <c r="B942" i="7" s="1"/>
  <c r="B943" i="7" s="1"/>
  <c r="B944" i="7" s="1"/>
  <c r="B945" i="7" s="1"/>
  <c r="B946" i="7" s="1"/>
  <c r="B947" i="7" s="1"/>
  <c r="B939" i="7"/>
  <c r="B940" i="7" s="1"/>
  <c r="B938" i="7"/>
  <c r="B924" i="7"/>
  <c r="B925" i="7" s="1"/>
  <c r="B926" i="7" s="1"/>
  <c r="B927" i="7" s="1"/>
  <c r="B928" i="7" s="1"/>
  <c r="B929" i="7" s="1"/>
  <c r="B930" i="7" s="1"/>
  <c r="B931" i="7" s="1"/>
  <c r="B932" i="7" s="1"/>
  <c r="B933" i="7" s="1"/>
  <c r="B934" i="7" s="1"/>
  <c r="B935" i="7" s="1"/>
  <c r="B916" i="7"/>
  <c r="B917" i="7" s="1"/>
  <c r="B918" i="7" s="1"/>
  <c r="B919" i="7" s="1"/>
  <c r="B920" i="7" s="1"/>
  <c r="B921" i="7" s="1"/>
  <c r="B911" i="7"/>
  <c r="B912" i="7" s="1"/>
  <c r="B913" i="7" s="1"/>
  <c r="B914" i="7" s="1"/>
  <c r="B915" i="7" s="1"/>
  <c r="A907" i="7"/>
  <c r="A908" i="7" s="1"/>
  <c r="A909" i="7" s="1"/>
  <c r="A910" i="7" s="1"/>
  <c r="A911" i="7" s="1"/>
  <c r="A912" i="7" s="1"/>
  <c r="A913" i="7" s="1"/>
  <c r="A914" i="7" s="1"/>
  <c r="A915" i="7" s="1"/>
  <c r="A916" i="7" s="1"/>
  <c r="A917" i="7" s="1"/>
  <c r="A918" i="7" s="1"/>
  <c r="A919" i="7" s="1"/>
  <c r="A920" i="7" s="1"/>
  <c r="A921" i="7" s="1"/>
  <c r="A922" i="7" s="1"/>
  <c r="A923" i="7" s="1"/>
  <c r="A924" i="7" s="1"/>
  <c r="A925" i="7" s="1"/>
  <c r="A926" i="7" s="1"/>
  <c r="A927" i="7" s="1"/>
  <c r="A928" i="7" s="1"/>
  <c r="A929" i="7" s="1"/>
  <c r="A930" i="7" s="1"/>
  <c r="A931" i="7" s="1"/>
  <c r="A932" i="7" s="1"/>
  <c r="A933" i="7" s="1"/>
  <c r="A934" i="7" s="1"/>
  <c r="A935" i="7" s="1"/>
  <c r="A936" i="7" s="1"/>
  <c r="A937" i="7" s="1"/>
  <c r="A938" i="7" s="1"/>
  <c r="A939" i="7" s="1"/>
  <c r="A940" i="7" s="1"/>
  <c r="A941" i="7" s="1"/>
  <c r="A942" i="7" s="1"/>
  <c r="A943" i="7" s="1"/>
  <c r="A944" i="7" s="1"/>
  <c r="A945" i="7" s="1"/>
  <c r="A946" i="7" s="1"/>
  <c r="A947" i="7" s="1"/>
  <c r="A948" i="7" s="1"/>
  <c r="A949" i="7" s="1"/>
  <c r="A950" i="7" s="1"/>
  <c r="A951" i="7" s="1"/>
  <c r="A952" i="7" s="1"/>
  <c r="A953" i="7" s="1"/>
  <c r="A954" i="7" s="1"/>
  <c r="A955" i="7" s="1"/>
  <c r="A956" i="7" s="1"/>
  <c r="A957" i="7" s="1"/>
  <c r="A958" i="7" s="1"/>
  <c r="A959" i="7" s="1"/>
  <c r="A960" i="7" s="1"/>
  <c r="A961" i="7" s="1"/>
  <c r="A962" i="7" s="1"/>
  <c r="A963" i="7" s="1"/>
  <c r="A964" i="7" s="1"/>
  <c r="A965" i="7" s="1"/>
  <c r="A966" i="7" s="1"/>
  <c r="A967" i="7" s="1"/>
  <c r="A968" i="7" s="1"/>
  <c r="A969" i="7" s="1"/>
  <c r="A970" i="7" s="1"/>
  <c r="A971" i="7" s="1"/>
  <c r="A972" i="7" s="1"/>
  <c r="A973" i="7" s="1"/>
  <c r="A974" i="7" s="1"/>
  <c r="A975" i="7" s="1"/>
  <c r="A976" i="7" s="1"/>
  <c r="A977" i="7" s="1"/>
  <c r="A978" i="7" s="1"/>
  <c r="A979" i="7" s="1"/>
  <c r="A980" i="7" s="1"/>
  <c r="A981" i="7" s="1"/>
  <c r="A982" i="7" s="1"/>
  <c r="A983" i="7" s="1"/>
  <c r="A984" i="7" s="1"/>
  <c r="A985" i="7" s="1"/>
  <c r="A986" i="7" s="1"/>
  <c r="A987" i="7" s="1"/>
  <c r="A988" i="7" s="1"/>
  <c r="A989" i="7" s="1"/>
  <c r="A990" i="7" s="1"/>
  <c r="A991" i="7" s="1"/>
  <c r="A992" i="7" s="1"/>
  <c r="A993" i="7" s="1"/>
  <c r="A994" i="7" s="1"/>
  <c r="A995" i="7" s="1"/>
  <c r="A996" i="7" s="1"/>
  <c r="A997" i="7" s="1"/>
  <c r="A998" i="7" s="1"/>
  <c r="A999" i="7" s="1"/>
  <c r="A1000" i="7" s="1"/>
  <c r="A1001" i="7" s="1"/>
  <c r="A1002" i="7" s="1"/>
  <c r="A1003" i="7" s="1"/>
  <c r="A1004" i="7" s="1"/>
  <c r="A1005" i="7" s="1"/>
  <c r="A1006" i="7" s="1"/>
  <c r="A1007" i="7" s="1"/>
  <c r="B904" i="7"/>
  <c r="B905" i="7" s="1"/>
  <c r="B906" i="7" s="1"/>
  <c r="B907" i="7" s="1"/>
  <c r="B908" i="7" s="1"/>
  <c r="A904" i="7"/>
  <c r="A905" i="7" s="1"/>
  <c r="A906" i="7" s="1"/>
  <c r="B903" i="7"/>
  <c r="A903" i="7"/>
  <c r="B902" i="7"/>
  <c r="A902" i="7"/>
  <c r="B894" i="7"/>
  <c r="B895" i="7" s="1"/>
  <c r="B896" i="7" s="1"/>
  <c r="B897" i="7" s="1"/>
  <c r="B898" i="7" s="1"/>
  <c r="B893" i="7"/>
  <c r="B884" i="7"/>
  <c r="B885" i="7" s="1"/>
  <c r="B886" i="7" s="1"/>
  <c r="B887" i="7" s="1"/>
  <c r="B888" i="7" s="1"/>
  <c r="B889" i="7" s="1"/>
  <c r="B890" i="7" s="1"/>
  <c r="B881" i="7"/>
  <c r="B882" i="7" s="1"/>
  <c r="B883" i="7" s="1"/>
  <c r="B880" i="7"/>
  <c r="B873" i="7"/>
  <c r="B874" i="7" s="1"/>
  <c r="B875" i="7" s="1"/>
  <c r="B876" i="7" s="1"/>
  <c r="B877" i="7" s="1"/>
  <c r="B863" i="7"/>
  <c r="B864" i="7" s="1"/>
  <c r="B865" i="7" s="1"/>
  <c r="B866" i="7" s="1"/>
  <c r="B867" i="7" s="1"/>
  <c r="B868" i="7" s="1"/>
  <c r="B869" i="7" s="1"/>
  <c r="B870" i="7" s="1"/>
  <c r="B849" i="7"/>
  <c r="B850" i="7" s="1"/>
  <c r="B851" i="7" s="1"/>
  <c r="B852" i="7" s="1"/>
  <c r="B853" i="7" s="1"/>
  <c r="B854" i="7" s="1"/>
  <c r="B855" i="7" s="1"/>
  <c r="B856" i="7" s="1"/>
  <c r="B857" i="7" s="1"/>
  <c r="B858" i="7" s="1"/>
  <c r="B859" i="7" s="1"/>
  <c r="B860" i="7" s="1"/>
  <c r="B848" i="7"/>
  <c r="B841" i="7"/>
  <c r="B842" i="7" s="1"/>
  <c r="B843" i="7" s="1"/>
  <c r="B844" i="7" s="1"/>
  <c r="B845" i="7" s="1"/>
  <c r="B839" i="7"/>
  <c r="B840" i="7" s="1"/>
  <c r="B830" i="7"/>
  <c r="B831" i="7" s="1"/>
  <c r="B832" i="7" s="1"/>
  <c r="B833" i="7" s="1"/>
  <c r="B834" i="7" s="1"/>
  <c r="B835" i="7" s="1"/>
  <c r="B836" i="7" s="1"/>
  <c r="B821" i="7"/>
  <c r="B822" i="7" s="1"/>
  <c r="B823" i="7" s="1"/>
  <c r="B824" i="7" s="1"/>
  <c r="B825" i="7" s="1"/>
  <c r="B826" i="7" s="1"/>
  <c r="B827" i="7" s="1"/>
  <c r="B817" i="7"/>
  <c r="B818" i="7" s="1"/>
  <c r="B813" i="7"/>
  <c r="B814" i="7" s="1"/>
  <c r="B815" i="7" s="1"/>
  <c r="B816" i="7" s="1"/>
  <c r="B812" i="7"/>
  <c r="B803" i="7"/>
  <c r="B804" i="7" s="1"/>
  <c r="B805" i="7" s="1"/>
  <c r="B806" i="7" s="1"/>
  <c r="B807" i="7" s="1"/>
  <c r="B808" i="7" s="1"/>
  <c r="B809" i="7" s="1"/>
  <c r="A800" i="7"/>
  <c r="A801" i="7" s="1"/>
  <c r="A802" i="7" s="1"/>
  <c r="A803" i="7" s="1"/>
  <c r="A804" i="7" s="1"/>
  <c r="A805" i="7" s="1"/>
  <c r="A806" i="7" s="1"/>
  <c r="A807" i="7" s="1"/>
  <c r="A808" i="7" s="1"/>
  <c r="A809" i="7" s="1"/>
  <c r="A810" i="7" s="1"/>
  <c r="A811" i="7" s="1"/>
  <c r="A812" i="7" s="1"/>
  <c r="A813" i="7" s="1"/>
  <c r="A814" i="7" s="1"/>
  <c r="A815" i="7" s="1"/>
  <c r="A816" i="7" s="1"/>
  <c r="A817" i="7" s="1"/>
  <c r="A818" i="7" s="1"/>
  <c r="A819" i="7" s="1"/>
  <c r="A820" i="7" s="1"/>
  <c r="A821" i="7" s="1"/>
  <c r="A822" i="7" s="1"/>
  <c r="A823" i="7" s="1"/>
  <c r="A824" i="7" s="1"/>
  <c r="A825" i="7" s="1"/>
  <c r="A826" i="7" s="1"/>
  <c r="A827" i="7" s="1"/>
  <c r="A828" i="7" s="1"/>
  <c r="A829" i="7" s="1"/>
  <c r="A830" i="7" s="1"/>
  <c r="A831" i="7" s="1"/>
  <c r="A832" i="7" s="1"/>
  <c r="A833" i="7" s="1"/>
  <c r="A834" i="7" s="1"/>
  <c r="A835" i="7" s="1"/>
  <c r="A836" i="7" s="1"/>
  <c r="A837" i="7" s="1"/>
  <c r="A838" i="7" s="1"/>
  <c r="A839" i="7" s="1"/>
  <c r="A840" i="7" s="1"/>
  <c r="A841" i="7" s="1"/>
  <c r="A842" i="7" s="1"/>
  <c r="A843" i="7" s="1"/>
  <c r="A844" i="7" s="1"/>
  <c r="A845" i="7" s="1"/>
  <c r="A846" i="7" s="1"/>
  <c r="A847" i="7" s="1"/>
  <c r="A848" i="7" s="1"/>
  <c r="A849" i="7" s="1"/>
  <c r="A850" i="7" s="1"/>
  <c r="A851" i="7" s="1"/>
  <c r="A852" i="7" s="1"/>
  <c r="A853" i="7" s="1"/>
  <c r="A854" i="7" s="1"/>
  <c r="A855" i="7" s="1"/>
  <c r="A856" i="7" s="1"/>
  <c r="A857" i="7" s="1"/>
  <c r="A858" i="7" s="1"/>
  <c r="A859" i="7" s="1"/>
  <c r="A860" i="7" s="1"/>
  <c r="A861" i="7" s="1"/>
  <c r="A862" i="7" s="1"/>
  <c r="A863" i="7" s="1"/>
  <c r="A864" i="7" s="1"/>
  <c r="A865" i="7" s="1"/>
  <c r="A866" i="7" s="1"/>
  <c r="A867" i="7" s="1"/>
  <c r="A868" i="7" s="1"/>
  <c r="A869" i="7" s="1"/>
  <c r="A870" i="7" s="1"/>
  <c r="A871" i="7" s="1"/>
  <c r="A872" i="7" s="1"/>
  <c r="A873" i="7" s="1"/>
  <c r="A874" i="7" s="1"/>
  <c r="A875" i="7" s="1"/>
  <c r="A876" i="7" s="1"/>
  <c r="A877" i="7" s="1"/>
  <c r="A878" i="7" s="1"/>
  <c r="A879" i="7" s="1"/>
  <c r="A880" i="7" s="1"/>
  <c r="A881" i="7" s="1"/>
  <c r="A882" i="7" s="1"/>
  <c r="A883" i="7" s="1"/>
  <c r="A884" i="7" s="1"/>
  <c r="A885" i="7" s="1"/>
  <c r="A886" i="7" s="1"/>
  <c r="A887" i="7" s="1"/>
  <c r="A888" i="7" s="1"/>
  <c r="A889" i="7" s="1"/>
  <c r="A890" i="7" s="1"/>
  <c r="A891" i="7" s="1"/>
  <c r="A892" i="7" s="1"/>
  <c r="A893" i="7" s="1"/>
  <c r="A894" i="7" s="1"/>
  <c r="A895" i="7" s="1"/>
  <c r="A896" i="7" s="1"/>
  <c r="A897" i="7" s="1"/>
  <c r="A898" i="7" s="1"/>
  <c r="A899" i="7" s="1"/>
  <c r="B797" i="7"/>
  <c r="B798" i="7" s="1"/>
  <c r="B799" i="7" s="1"/>
  <c r="B800" i="7" s="1"/>
  <c r="B794" i="7"/>
  <c r="B795" i="7" s="1"/>
  <c r="B796" i="7" s="1"/>
  <c r="B789" i="7"/>
  <c r="B790" i="7" s="1"/>
  <c r="B791" i="7" s="1"/>
  <c r="B786" i="7"/>
  <c r="B787" i="7" s="1"/>
  <c r="B788" i="7" s="1"/>
  <c r="B784" i="7"/>
  <c r="B785" i="7" s="1"/>
  <c r="A783" i="7"/>
  <c r="A784" i="7" s="1"/>
  <c r="A785" i="7" s="1"/>
  <c r="A786" i="7" s="1"/>
  <c r="A787" i="7" s="1"/>
  <c r="A788" i="7" s="1"/>
  <c r="A789" i="7" s="1"/>
  <c r="A790" i="7" s="1"/>
  <c r="A791" i="7" s="1"/>
  <c r="A792" i="7" s="1"/>
  <c r="A793" i="7" s="1"/>
  <c r="A794" i="7" s="1"/>
  <c r="A795" i="7" s="1"/>
  <c r="A796" i="7" s="1"/>
  <c r="A797" i="7" s="1"/>
  <c r="A798" i="7" s="1"/>
  <c r="A799" i="7" s="1"/>
  <c r="A780" i="7"/>
  <c r="A781" i="7" s="1"/>
  <c r="A782" i="7" s="1"/>
  <c r="B777" i="7"/>
  <c r="B778" i="7" s="1"/>
  <c r="B779" i="7" s="1"/>
  <c r="B780" i="7" s="1"/>
  <c r="B781" i="7" s="1"/>
  <c r="B776" i="7"/>
  <c r="A776" i="7"/>
  <c r="A777" i="7" s="1"/>
  <c r="A778" i="7" s="1"/>
  <c r="A779" i="7" s="1"/>
  <c r="A769" i="7"/>
  <c r="A770" i="7" s="1"/>
  <c r="A771" i="7" s="1"/>
  <c r="A772" i="7" s="1"/>
  <c r="A773" i="7" s="1"/>
  <c r="A768" i="7"/>
  <c r="B767" i="7"/>
  <c r="B768" i="7" s="1"/>
  <c r="B769" i="7" s="1"/>
  <c r="B770" i="7" s="1"/>
  <c r="B771" i="7" s="1"/>
  <c r="B772" i="7" s="1"/>
  <c r="A767" i="7"/>
  <c r="B756" i="7"/>
  <c r="B757" i="7" s="1"/>
  <c r="B758" i="7" s="1"/>
  <c r="B759" i="7" s="1"/>
  <c r="B760" i="7" s="1"/>
  <c r="B761" i="7" s="1"/>
  <c r="B762" i="7" s="1"/>
  <c r="B763" i="7" s="1"/>
  <c r="B754" i="7"/>
  <c r="B755" i="7" s="1"/>
  <c r="B749" i="7"/>
  <c r="B750" i="7" s="1"/>
  <c r="B751" i="7" s="1"/>
  <c r="B737" i="7"/>
  <c r="B738" i="7" s="1"/>
  <c r="B739" i="7" s="1"/>
  <c r="B740" i="7" s="1"/>
  <c r="B741" i="7" s="1"/>
  <c r="B742" i="7" s="1"/>
  <c r="B743" i="7" s="1"/>
  <c r="B744" i="7" s="1"/>
  <c r="B745" i="7" s="1"/>
  <c r="B746" i="7" s="1"/>
  <c r="B736" i="7"/>
  <c r="B735" i="7"/>
  <c r="B727" i="7"/>
  <c r="B728" i="7" s="1"/>
  <c r="B729" i="7" s="1"/>
  <c r="B730" i="7" s="1"/>
  <c r="B731" i="7" s="1"/>
  <c r="B732" i="7" s="1"/>
  <c r="B719" i="7"/>
  <c r="B720" i="7" s="1"/>
  <c r="B721" i="7" s="1"/>
  <c r="B722" i="7" s="1"/>
  <c r="B723" i="7" s="1"/>
  <c r="B724" i="7" s="1"/>
  <c r="B706" i="7"/>
  <c r="B707" i="7" s="1"/>
  <c r="B708" i="7" s="1"/>
  <c r="B709" i="7" s="1"/>
  <c r="B710" i="7" s="1"/>
  <c r="B711" i="7" s="1"/>
  <c r="B712" i="7" s="1"/>
  <c r="B713" i="7" s="1"/>
  <c r="B714" i="7" s="1"/>
  <c r="B715" i="7" s="1"/>
  <c r="B716" i="7" s="1"/>
  <c r="B702" i="7"/>
  <c r="B703" i="7" s="1"/>
  <c r="B688" i="7"/>
  <c r="B689" i="7" s="1"/>
  <c r="B690" i="7" s="1"/>
  <c r="B691" i="7" s="1"/>
  <c r="B692" i="7" s="1"/>
  <c r="B693" i="7" s="1"/>
  <c r="B694" i="7" s="1"/>
  <c r="B695" i="7" s="1"/>
  <c r="B696" i="7" s="1"/>
  <c r="B697" i="7" s="1"/>
  <c r="B698" i="7" s="1"/>
  <c r="B699" i="7" s="1"/>
  <c r="B686" i="7"/>
  <c r="B687" i="7" s="1"/>
  <c r="B678" i="7"/>
  <c r="B679" i="7" s="1"/>
  <c r="B680" i="7" s="1"/>
  <c r="B681" i="7" s="1"/>
  <c r="B682" i="7" s="1"/>
  <c r="B683" i="7" s="1"/>
  <c r="B677" i="7"/>
  <c r="A664" i="7"/>
  <c r="A665" i="7" s="1"/>
  <c r="A666" i="7" s="1"/>
  <c r="A667" i="7" s="1"/>
  <c r="A668" i="7" s="1"/>
  <c r="A669" i="7" s="1"/>
  <c r="A670" i="7" s="1"/>
  <c r="A671" i="7" s="1"/>
  <c r="A672" i="7" s="1"/>
  <c r="A673" i="7" s="1"/>
  <c r="A674" i="7" s="1"/>
  <c r="A675" i="7" s="1"/>
  <c r="A676" i="7" s="1"/>
  <c r="A677" i="7" s="1"/>
  <c r="A678" i="7" s="1"/>
  <c r="A679" i="7" s="1"/>
  <c r="A680" i="7" s="1"/>
  <c r="A681" i="7" s="1"/>
  <c r="A682" i="7" s="1"/>
  <c r="A683" i="7" s="1"/>
  <c r="A684" i="7" s="1"/>
  <c r="A685" i="7" s="1"/>
  <c r="A686" i="7" s="1"/>
  <c r="A687" i="7" s="1"/>
  <c r="A688" i="7" s="1"/>
  <c r="A689" i="7" s="1"/>
  <c r="A690" i="7" s="1"/>
  <c r="A691" i="7" s="1"/>
  <c r="A692" i="7" s="1"/>
  <c r="A693" i="7" s="1"/>
  <c r="A694" i="7" s="1"/>
  <c r="A695" i="7" s="1"/>
  <c r="A696" i="7" s="1"/>
  <c r="A697" i="7" s="1"/>
  <c r="A698" i="7" s="1"/>
  <c r="A699" i="7" s="1"/>
  <c r="A700" i="7" s="1"/>
  <c r="A701" i="7" s="1"/>
  <c r="A702" i="7" s="1"/>
  <c r="A703" i="7" s="1"/>
  <c r="A704" i="7" s="1"/>
  <c r="A705" i="7" s="1"/>
  <c r="A706" i="7" s="1"/>
  <c r="A707" i="7" s="1"/>
  <c r="A708" i="7" s="1"/>
  <c r="A709" i="7" s="1"/>
  <c r="A710" i="7" s="1"/>
  <c r="A711" i="7" s="1"/>
  <c r="A712" i="7" s="1"/>
  <c r="A713" i="7" s="1"/>
  <c r="A714" i="7" s="1"/>
  <c r="A715" i="7" s="1"/>
  <c r="A716" i="7" s="1"/>
  <c r="A717" i="7" s="1"/>
  <c r="A718" i="7" s="1"/>
  <c r="A719" i="7" s="1"/>
  <c r="A720" i="7" s="1"/>
  <c r="A721" i="7" s="1"/>
  <c r="A722" i="7" s="1"/>
  <c r="A723" i="7" s="1"/>
  <c r="A724" i="7" s="1"/>
  <c r="A725" i="7" s="1"/>
  <c r="A726" i="7" s="1"/>
  <c r="A727" i="7" s="1"/>
  <c r="A728" i="7" s="1"/>
  <c r="A729" i="7" s="1"/>
  <c r="A730" i="7" s="1"/>
  <c r="A731" i="7" s="1"/>
  <c r="A732" i="7" s="1"/>
  <c r="A733" i="7" s="1"/>
  <c r="A734" i="7" s="1"/>
  <c r="A735" i="7" s="1"/>
  <c r="A736" i="7" s="1"/>
  <c r="A737" i="7" s="1"/>
  <c r="A738" i="7" s="1"/>
  <c r="A739" i="7" s="1"/>
  <c r="A740" i="7" s="1"/>
  <c r="A741" i="7" s="1"/>
  <c r="A742" i="7" s="1"/>
  <c r="A743" i="7" s="1"/>
  <c r="A744" i="7" s="1"/>
  <c r="A745" i="7" s="1"/>
  <c r="A746" i="7" s="1"/>
  <c r="A747" i="7" s="1"/>
  <c r="A748" i="7" s="1"/>
  <c r="A749" i="7" s="1"/>
  <c r="A750" i="7" s="1"/>
  <c r="A751" i="7" s="1"/>
  <c r="A752" i="7" s="1"/>
  <c r="A753" i="7" s="1"/>
  <c r="A754" i="7" s="1"/>
  <c r="A755" i="7" s="1"/>
  <c r="A756" i="7" s="1"/>
  <c r="A757" i="7" s="1"/>
  <c r="A758" i="7" s="1"/>
  <c r="A759" i="7" s="1"/>
  <c r="A760" i="7" s="1"/>
  <c r="A761" i="7" s="1"/>
  <c r="A762" i="7" s="1"/>
  <c r="A763" i="7" s="1"/>
  <c r="A764" i="7" s="1"/>
  <c r="B661" i="7"/>
  <c r="B662" i="7" s="1"/>
  <c r="B663" i="7" s="1"/>
  <c r="B664" i="7" s="1"/>
  <c r="B665" i="7" s="1"/>
  <c r="B666" i="7" s="1"/>
  <c r="B667" i="7" s="1"/>
  <c r="B668" i="7" s="1"/>
  <c r="B669" i="7" s="1"/>
  <c r="B670" i="7" s="1"/>
  <c r="B671" i="7" s="1"/>
  <c r="B672" i="7" s="1"/>
  <c r="B673" i="7" s="1"/>
  <c r="B674" i="7" s="1"/>
  <c r="B659" i="7"/>
  <c r="B660" i="7" s="1"/>
  <c r="B657" i="7"/>
  <c r="B658" i="7" s="1"/>
  <c r="B645" i="7"/>
  <c r="B646" i="7" s="1"/>
  <c r="B647" i="7" s="1"/>
  <c r="B648" i="7" s="1"/>
  <c r="B649" i="7" s="1"/>
  <c r="B650" i="7" s="1"/>
  <c r="B651" i="7" s="1"/>
  <c r="B652" i="7" s="1"/>
  <c r="B653" i="7" s="1"/>
  <c r="B654" i="7" s="1"/>
  <c r="B644" i="7"/>
  <c r="B632" i="7"/>
  <c r="B633" i="7" s="1"/>
  <c r="B634" i="7" s="1"/>
  <c r="B635" i="7" s="1"/>
  <c r="B636" i="7" s="1"/>
  <c r="B637" i="7" s="1"/>
  <c r="B638" i="7" s="1"/>
  <c r="B639" i="7" s="1"/>
  <c r="B640" i="7" s="1"/>
  <c r="B641" i="7" s="1"/>
  <c r="B631" i="7"/>
  <c r="A628" i="7"/>
  <c r="A629" i="7" s="1"/>
  <c r="A630" i="7" s="1"/>
  <c r="A631" i="7" s="1"/>
  <c r="A632" i="7" s="1"/>
  <c r="A633" i="7" s="1"/>
  <c r="A634" i="7" s="1"/>
  <c r="A635" i="7" s="1"/>
  <c r="A636" i="7" s="1"/>
  <c r="A637" i="7" s="1"/>
  <c r="A638" i="7" s="1"/>
  <c r="A639" i="7" s="1"/>
  <c r="A640" i="7" s="1"/>
  <c r="A641" i="7" s="1"/>
  <c r="A642" i="7" s="1"/>
  <c r="A643" i="7" s="1"/>
  <c r="A644" i="7" s="1"/>
  <c r="A645" i="7" s="1"/>
  <c r="A646" i="7" s="1"/>
  <c r="A647" i="7" s="1"/>
  <c r="A648" i="7" s="1"/>
  <c r="A649" i="7" s="1"/>
  <c r="A650" i="7" s="1"/>
  <c r="A651" i="7" s="1"/>
  <c r="A652" i="7" s="1"/>
  <c r="A653" i="7" s="1"/>
  <c r="A654" i="7" s="1"/>
  <c r="A655" i="7" s="1"/>
  <c r="A656" i="7" s="1"/>
  <c r="A657" i="7" s="1"/>
  <c r="A658" i="7" s="1"/>
  <c r="A659" i="7" s="1"/>
  <c r="A660" i="7" s="1"/>
  <c r="A661" i="7" s="1"/>
  <c r="A662" i="7" s="1"/>
  <c r="A663" i="7" s="1"/>
  <c r="B627" i="7"/>
  <c r="B628" i="7" s="1"/>
  <c r="A627" i="7"/>
  <c r="B626" i="7"/>
  <c r="A626" i="7"/>
  <c r="B618" i="7"/>
  <c r="B619" i="7" s="1"/>
  <c r="B620" i="7" s="1"/>
  <c r="B621" i="7" s="1"/>
  <c r="B622" i="7" s="1"/>
  <c r="B617" i="7"/>
  <c r="B616" i="7"/>
  <c r="B612" i="7"/>
  <c r="B613" i="7" s="1"/>
  <c r="B604" i="7"/>
  <c r="B605" i="7" s="1"/>
  <c r="B606" i="7" s="1"/>
  <c r="B607" i="7" s="1"/>
  <c r="B608" i="7" s="1"/>
  <c r="B609" i="7" s="1"/>
  <c r="B610" i="7" s="1"/>
  <c r="B611" i="7" s="1"/>
  <c r="B603" i="7"/>
  <c r="B597" i="7"/>
  <c r="B598" i="7" s="1"/>
  <c r="B599" i="7" s="1"/>
  <c r="B600" i="7" s="1"/>
  <c r="B593" i="7"/>
  <c r="B594" i="7" s="1"/>
  <c r="B595" i="7" s="1"/>
  <c r="B596" i="7" s="1"/>
  <c r="B592" i="7"/>
  <c r="B591" i="7"/>
  <c r="B584" i="7"/>
  <c r="B585" i="7" s="1"/>
  <c r="B586" i="7" s="1"/>
  <c r="B587" i="7" s="1"/>
  <c r="B588" i="7" s="1"/>
  <c r="B580" i="7"/>
  <c r="B581" i="7" s="1"/>
  <c r="B582" i="7" s="1"/>
  <c r="B583" i="7" s="1"/>
  <c r="B573" i="7"/>
  <c r="B574" i="7" s="1"/>
  <c r="B575" i="7" s="1"/>
  <c r="B576" i="7" s="1"/>
  <c r="B577" i="7" s="1"/>
  <c r="B571" i="7"/>
  <c r="B572" i="7" s="1"/>
  <c r="B566" i="7"/>
  <c r="B567" i="7" s="1"/>
  <c r="B568" i="7" s="1"/>
  <c r="B553" i="7"/>
  <c r="B554" i="7" s="1"/>
  <c r="B555" i="7" s="1"/>
  <c r="B556" i="7" s="1"/>
  <c r="B557" i="7" s="1"/>
  <c r="B558" i="7" s="1"/>
  <c r="B559" i="7" s="1"/>
  <c r="B560" i="7" s="1"/>
  <c r="B561" i="7" s="1"/>
  <c r="B562" i="7" s="1"/>
  <c r="B563" i="7" s="1"/>
  <c r="B564" i="7" s="1"/>
  <c r="B565" i="7" s="1"/>
  <c r="B549" i="7"/>
  <c r="B550" i="7" s="1"/>
  <c r="B551" i="7" s="1"/>
  <c r="B552" i="7" s="1"/>
  <c r="B541" i="7"/>
  <c r="B542" i="7" s="1"/>
  <c r="B543" i="7" s="1"/>
  <c r="B544" i="7" s="1"/>
  <c r="B545" i="7" s="1"/>
  <c r="B546" i="7" s="1"/>
  <c r="A540" i="7"/>
  <c r="A541" i="7" s="1"/>
  <c r="A542" i="7" s="1"/>
  <c r="A543" i="7" s="1"/>
  <c r="A544" i="7" s="1"/>
  <c r="A545" i="7" s="1"/>
  <c r="A546" i="7" s="1"/>
  <c r="A547" i="7" s="1"/>
  <c r="A548" i="7" s="1"/>
  <c r="A549" i="7" s="1"/>
  <c r="A550" i="7" s="1"/>
  <c r="A551" i="7" s="1"/>
  <c r="A552" i="7" s="1"/>
  <c r="A553" i="7" s="1"/>
  <c r="A554" i="7" s="1"/>
  <c r="A555" i="7" s="1"/>
  <c r="A556" i="7" s="1"/>
  <c r="A557" i="7" s="1"/>
  <c r="A558" i="7" s="1"/>
  <c r="A559" i="7" s="1"/>
  <c r="A560" i="7" s="1"/>
  <c r="A561" i="7" s="1"/>
  <c r="A562" i="7" s="1"/>
  <c r="A563" i="7" s="1"/>
  <c r="A564" i="7" s="1"/>
  <c r="A565" i="7" s="1"/>
  <c r="A566" i="7" s="1"/>
  <c r="A567" i="7" s="1"/>
  <c r="A568" i="7" s="1"/>
  <c r="A569" i="7" s="1"/>
  <c r="A570" i="7" s="1"/>
  <c r="A571" i="7" s="1"/>
  <c r="A572" i="7" s="1"/>
  <c r="A573" i="7" s="1"/>
  <c r="A574" i="7" s="1"/>
  <c r="A575" i="7" s="1"/>
  <c r="A576" i="7" s="1"/>
  <c r="A577" i="7" s="1"/>
  <c r="A578" i="7" s="1"/>
  <c r="A579" i="7" s="1"/>
  <c r="A580" i="7" s="1"/>
  <c r="A581" i="7" s="1"/>
  <c r="A582" i="7" s="1"/>
  <c r="A583" i="7" s="1"/>
  <c r="A584" i="7" s="1"/>
  <c r="A585" i="7" s="1"/>
  <c r="A586" i="7" s="1"/>
  <c r="A587" i="7" s="1"/>
  <c r="A588" i="7" s="1"/>
  <c r="A589" i="7" s="1"/>
  <c r="A590" i="7" s="1"/>
  <c r="A591" i="7" s="1"/>
  <c r="A592" i="7" s="1"/>
  <c r="A593" i="7" s="1"/>
  <c r="A594" i="7" s="1"/>
  <c r="A595" i="7" s="1"/>
  <c r="A596" i="7" s="1"/>
  <c r="A597" i="7" s="1"/>
  <c r="A598" i="7" s="1"/>
  <c r="A599" i="7" s="1"/>
  <c r="A600" i="7" s="1"/>
  <c r="A601" i="7" s="1"/>
  <c r="A602" i="7" s="1"/>
  <c r="A603" i="7" s="1"/>
  <c r="A604" i="7" s="1"/>
  <c r="A605" i="7" s="1"/>
  <c r="A606" i="7" s="1"/>
  <c r="A607" i="7" s="1"/>
  <c r="A608" i="7" s="1"/>
  <c r="A609" i="7" s="1"/>
  <c r="A610" i="7" s="1"/>
  <c r="A611" i="7" s="1"/>
  <c r="A612" i="7" s="1"/>
  <c r="A613" i="7" s="1"/>
  <c r="A614" i="7" s="1"/>
  <c r="A615" i="7" s="1"/>
  <c r="A616" i="7" s="1"/>
  <c r="A617" i="7" s="1"/>
  <c r="A618" i="7" s="1"/>
  <c r="A619" i="7" s="1"/>
  <c r="A620" i="7" s="1"/>
  <c r="A621" i="7" s="1"/>
  <c r="A622" i="7" s="1"/>
  <c r="A623" i="7" s="1"/>
  <c r="B537" i="7"/>
  <c r="B538" i="7" s="1"/>
  <c r="B539" i="7" s="1"/>
  <c r="B540" i="7" s="1"/>
  <c r="B527" i="7"/>
  <c r="B528" i="7" s="1"/>
  <c r="B529" i="7" s="1"/>
  <c r="B530" i="7" s="1"/>
  <c r="B531" i="7" s="1"/>
  <c r="B532" i="7" s="1"/>
  <c r="B533" i="7" s="1"/>
  <c r="B534" i="7" s="1"/>
  <c r="B526" i="7"/>
  <c r="B524" i="7"/>
  <c r="B525" i="7" s="1"/>
  <c r="B519" i="7"/>
  <c r="B520" i="7" s="1"/>
  <c r="B521" i="7" s="1"/>
  <c r="B503" i="7"/>
  <c r="B504" i="7" s="1"/>
  <c r="B505" i="7" s="1"/>
  <c r="B506" i="7" s="1"/>
  <c r="B507" i="7" s="1"/>
  <c r="B508" i="7" s="1"/>
  <c r="B509" i="7" s="1"/>
  <c r="B510" i="7" s="1"/>
  <c r="B511" i="7" s="1"/>
  <c r="B512" i="7" s="1"/>
  <c r="B513" i="7" s="1"/>
  <c r="B514" i="7" s="1"/>
  <c r="B515" i="7" s="1"/>
  <c r="B516" i="7" s="1"/>
  <c r="B502" i="7"/>
  <c r="B499" i="7"/>
  <c r="A499" i="7"/>
  <c r="A500" i="7" s="1"/>
  <c r="A501" i="7" s="1"/>
  <c r="A502" i="7" s="1"/>
  <c r="A503" i="7" s="1"/>
  <c r="A504" i="7" s="1"/>
  <c r="A505" i="7" s="1"/>
  <c r="A506" i="7" s="1"/>
  <c r="A507" i="7" s="1"/>
  <c r="A508" i="7" s="1"/>
  <c r="A509" i="7" s="1"/>
  <c r="A510" i="7" s="1"/>
  <c r="A511" i="7" s="1"/>
  <c r="A512" i="7" s="1"/>
  <c r="A513" i="7" s="1"/>
  <c r="A514" i="7" s="1"/>
  <c r="A515" i="7" s="1"/>
  <c r="A516" i="7" s="1"/>
  <c r="A517" i="7" s="1"/>
  <c r="A518" i="7" s="1"/>
  <c r="A519" i="7" s="1"/>
  <c r="A520" i="7" s="1"/>
  <c r="A521" i="7" s="1"/>
  <c r="A522" i="7" s="1"/>
  <c r="A523" i="7" s="1"/>
  <c r="A524" i="7" s="1"/>
  <c r="A525" i="7" s="1"/>
  <c r="A526" i="7" s="1"/>
  <c r="A527" i="7" s="1"/>
  <c r="A528" i="7" s="1"/>
  <c r="A529" i="7" s="1"/>
  <c r="A530" i="7" s="1"/>
  <c r="A531" i="7" s="1"/>
  <c r="A532" i="7" s="1"/>
  <c r="A533" i="7" s="1"/>
  <c r="A534" i="7" s="1"/>
  <c r="A535" i="7" s="1"/>
  <c r="A536" i="7" s="1"/>
  <c r="A537" i="7" s="1"/>
  <c r="A538" i="7" s="1"/>
  <c r="A539" i="7" s="1"/>
  <c r="A497" i="7"/>
  <c r="A498" i="7" s="1"/>
  <c r="B495" i="7"/>
  <c r="B496" i="7" s="1"/>
  <c r="B497" i="7" s="1"/>
  <c r="B498" i="7" s="1"/>
  <c r="A495" i="7"/>
  <c r="A496" i="7" s="1"/>
  <c r="B483" i="7"/>
  <c r="B484" i="7" s="1"/>
  <c r="B485" i="7" s="1"/>
  <c r="B486" i="7" s="1"/>
  <c r="B487" i="7" s="1"/>
  <c r="B488" i="7" s="1"/>
  <c r="B489" i="7" s="1"/>
  <c r="B490" i="7" s="1"/>
  <c r="B491" i="7" s="1"/>
  <c r="B482" i="7"/>
  <c r="B479" i="7"/>
  <c r="B475" i="7"/>
  <c r="B476" i="7" s="1"/>
  <c r="B477" i="7" s="1"/>
  <c r="B478" i="7" s="1"/>
  <c r="B466" i="7"/>
  <c r="B467" i="7" s="1"/>
  <c r="B468" i="7" s="1"/>
  <c r="B469" i="7" s="1"/>
  <c r="B470" i="7" s="1"/>
  <c r="B471" i="7" s="1"/>
  <c r="B472" i="7" s="1"/>
  <c r="B448" i="7"/>
  <c r="B449" i="7" s="1"/>
  <c r="B450" i="7" s="1"/>
  <c r="B451" i="7" s="1"/>
  <c r="B452" i="7" s="1"/>
  <c r="B453" i="7" s="1"/>
  <c r="B454" i="7" s="1"/>
  <c r="B455" i="7" s="1"/>
  <c r="B456" i="7" s="1"/>
  <c r="B457" i="7" s="1"/>
  <c r="B458" i="7" s="1"/>
  <c r="B459" i="7" s="1"/>
  <c r="B460" i="7" s="1"/>
  <c r="B461" i="7" s="1"/>
  <c r="B462" i="7" s="1"/>
  <c r="B463" i="7" s="1"/>
  <c r="B446" i="7"/>
  <c r="B447" i="7" s="1"/>
  <c r="B445" i="7"/>
  <c r="B433" i="7"/>
  <c r="B434" i="7" s="1"/>
  <c r="B435" i="7" s="1"/>
  <c r="B436" i="7" s="1"/>
  <c r="B437" i="7" s="1"/>
  <c r="B438" i="7" s="1"/>
  <c r="B439" i="7" s="1"/>
  <c r="B440" i="7" s="1"/>
  <c r="B441" i="7" s="1"/>
  <c r="B442" i="7" s="1"/>
  <c r="B430" i="7"/>
  <c r="B431" i="7" s="1"/>
  <c r="B432" i="7" s="1"/>
  <c r="B418" i="7"/>
  <c r="B419" i="7" s="1"/>
  <c r="B420" i="7" s="1"/>
  <c r="B421" i="7" s="1"/>
  <c r="B422" i="7" s="1"/>
  <c r="B423" i="7" s="1"/>
  <c r="B424" i="7" s="1"/>
  <c r="B425" i="7" s="1"/>
  <c r="B426" i="7" s="1"/>
  <c r="B427" i="7" s="1"/>
  <c r="B417" i="7"/>
  <c r="B416" i="7"/>
  <c r="B408" i="7"/>
  <c r="B409" i="7" s="1"/>
  <c r="B410" i="7" s="1"/>
  <c r="B411" i="7" s="1"/>
  <c r="B412" i="7" s="1"/>
  <c r="B413" i="7" s="1"/>
  <c r="B407" i="7"/>
  <c r="B380" i="7"/>
  <c r="B381" i="7" s="1"/>
  <c r="B382" i="7" s="1"/>
  <c r="B383" i="7" s="1"/>
  <c r="B384" i="7" s="1"/>
  <c r="B385" i="7" s="1"/>
  <c r="B386" i="7" s="1"/>
  <c r="B387" i="7" s="1"/>
  <c r="B388" i="7" s="1"/>
  <c r="B389" i="7" s="1"/>
  <c r="B390" i="7" s="1"/>
  <c r="B391" i="7" s="1"/>
  <c r="B392" i="7" s="1"/>
  <c r="B393" i="7" s="1"/>
  <c r="B394" i="7" s="1"/>
  <c r="B395" i="7" s="1"/>
  <c r="B396" i="7" s="1"/>
  <c r="B397" i="7" s="1"/>
  <c r="B398" i="7" s="1"/>
  <c r="B399" i="7" s="1"/>
  <c r="B400" i="7" s="1"/>
  <c r="B401" i="7" s="1"/>
  <c r="B402" i="7" s="1"/>
  <c r="B403" i="7" s="1"/>
  <c r="B404" i="7" s="1"/>
  <c r="B379" i="7"/>
  <c r="A378" i="7"/>
  <c r="A379" i="7" s="1"/>
  <c r="A380" i="7" s="1"/>
  <c r="A381" i="7" s="1"/>
  <c r="A382" i="7" s="1"/>
  <c r="A383" i="7" s="1"/>
  <c r="A384" i="7" s="1"/>
  <c r="A385" i="7" s="1"/>
  <c r="A386" i="7" s="1"/>
  <c r="A387" i="7" s="1"/>
  <c r="A388" i="7" s="1"/>
  <c r="A389" i="7" s="1"/>
  <c r="A390" i="7" s="1"/>
  <c r="A391" i="7" s="1"/>
  <c r="A392" i="7" s="1"/>
  <c r="A393" i="7" s="1"/>
  <c r="A394" i="7" s="1"/>
  <c r="A395" i="7" s="1"/>
  <c r="A396" i="7" s="1"/>
  <c r="A397" i="7" s="1"/>
  <c r="A398" i="7" s="1"/>
  <c r="A399" i="7" s="1"/>
  <c r="A400" i="7" s="1"/>
  <c r="A401" i="7" s="1"/>
  <c r="A402" i="7" s="1"/>
  <c r="A403" i="7" s="1"/>
  <c r="A404" i="7" s="1"/>
  <c r="A405" i="7" s="1"/>
  <c r="A406" i="7" s="1"/>
  <c r="A407" i="7" s="1"/>
  <c r="A408" i="7" s="1"/>
  <c r="A409" i="7" s="1"/>
  <c r="A410" i="7" s="1"/>
  <c r="A411" i="7" s="1"/>
  <c r="A412" i="7" s="1"/>
  <c r="A413" i="7" s="1"/>
  <c r="A414" i="7" s="1"/>
  <c r="A415" i="7" s="1"/>
  <c r="A416" i="7" s="1"/>
  <c r="A417" i="7" s="1"/>
  <c r="A418" i="7" s="1"/>
  <c r="A419" i="7" s="1"/>
  <c r="A420" i="7" s="1"/>
  <c r="A421" i="7" s="1"/>
  <c r="A422" i="7" s="1"/>
  <c r="A423" i="7" s="1"/>
  <c r="A424" i="7" s="1"/>
  <c r="A425" i="7" s="1"/>
  <c r="A426" i="7" s="1"/>
  <c r="A427" i="7" s="1"/>
  <c r="A428" i="7" s="1"/>
  <c r="A429" i="7" s="1"/>
  <c r="A430" i="7" s="1"/>
  <c r="A431" i="7" s="1"/>
  <c r="A432" i="7" s="1"/>
  <c r="A433" i="7" s="1"/>
  <c r="A434" i="7" s="1"/>
  <c r="A435" i="7" s="1"/>
  <c r="A436" i="7" s="1"/>
  <c r="A437" i="7" s="1"/>
  <c r="A438" i="7" s="1"/>
  <c r="A439" i="7" s="1"/>
  <c r="A440" i="7" s="1"/>
  <c r="A441" i="7" s="1"/>
  <c r="A442" i="7" s="1"/>
  <c r="A443" i="7" s="1"/>
  <c r="A444" i="7" s="1"/>
  <c r="A445" i="7" s="1"/>
  <c r="A446" i="7" s="1"/>
  <c r="A447" i="7" s="1"/>
  <c r="A448" i="7" s="1"/>
  <c r="A449" i="7" s="1"/>
  <c r="A450" i="7" s="1"/>
  <c r="A451" i="7" s="1"/>
  <c r="A452" i="7" s="1"/>
  <c r="A453" i="7" s="1"/>
  <c r="A454" i="7" s="1"/>
  <c r="A455" i="7" s="1"/>
  <c r="A456" i="7" s="1"/>
  <c r="A457" i="7" s="1"/>
  <c r="A458" i="7" s="1"/>
  <c r="A459" i="7" s="1"/>
  <c r="A460" i="7" s="1"/>
  <c r="A461" i="7" s="1"/>
  <c r="A462" i="7" s="1"/>
  <c r="A463" i="7" s="1"/>
  <c r="A464" i="7" s="1"/>
  <c r="A465" i="7" s="1"/>
  <c r="A466" i="7" s="1"/>
  <c r="A467" i="7" s="1"/>
  <c r="A468" i="7" s="1"/>
  <c r="A469" i="7" s="1"/>
  <c r="A470" i="7" s="1"/>
  <c r="A471" i="7" s="1"/>
  <c r="A472" i="7" s="1"/>
  <c r="A473" i="7" s="1"/>
  <c r="A474" i="7" s="1"/>
  <c r="A475" i="7" s="1"/>
  <c r="A476" i="7" s="1"/>
  <c r="A477" i="7" s="1"/>
  <c r="A478" i="7" s="1"/>
  <c r="A479" i="7" s="1"/>
  <c r="A480" i="7" s="1"/>
  <c r="A481" i="7" s="1"/>
  <c r="A482" i="7" s="1"/>
  <c r="A483" i="7" s="1"/>
  <c r="A484" i="7" s="1"/>
  <c r="A485" i="7" s="1"/>
  <c r="A486" i="7" s="1"/>
  <c r="A487" i="7" s="1"/>
  <c r="A488" i="7" s="1"/>
  <c r="A489" i="7" s="1"/>
  <c r="A490" i="7" s="1"/>
  <c r="A491" i="7" s="1"/>
  <c r="A492" i="7" s="1"/>
  <c r="B377" i="7"/>
  <c r="B378" i="7" s="1"/>
  <c r="A377" i="7"/>
  <c r="B362" i="7"/>
  <c r="B363" i="7" s="1"/>
  <c r="B364" i="7" s="1"/>
  <c r="B365" i="7" s="1"/>
  <c r="B366" i="7" s="1"/>
  <c r="B367" i="7" s="1"/>
  <c r="B368" i="7" s="1"/>
  <c r="B369" i="7" s="1"/>
  <c r="B370" i="7" s="1"/>
  <c r="B371" i="7" s="1"/>
  <c r="B372" i="7" s="1"/>
  <c r="B373" i="7" s="1"/>
  <c r="B361" i="7"/>
  <c r="B354" i="7"/>
  <c r="B355" i="7" s="1"/>
  <c r="B356" i="7" s="1"/>
  <c r="B357" i="7" s="1"/>
  <c r="B358" i="7" s="1"/>
  <c r="B345" i="7"/>
  <c r="B346" i="7" s="1"/>
  <c r="B347" i="7" s="1"/>
  <c r="B348" i="7" s="1"/>
  <c r="B349" i="7" s="1"/>
  <c r="B350" i="7" s="1"/>
  <c r="B351" i="7" s="1"/>
  <c r="B342" i="7"/>
  <c r="B343" i="7" s="1"/>
  <c r="B344" i="7" s="1"/>
  <c r="B324" i="7"/>
  <c r="B325" i="7" s="1"/>
  <c r="B326" i="7" s="1"/>
  <c r="B327" i="7" s="1"/>
  <c r="B328" i="7" s="1"/>
  <c r="B329" i="7" s="1"/>
  <c r="B330" i="7" s="1"/>
  <c r="B331" i="7" s="1"/>
  <c r="B332" i="7" s="1"/>
  <c r="B333" i="7" s="1"/>
  <c r="B334" i="7" s="1"/>
  <c r="B335" i="7" s="1"/>
  <c r="B336" i="7" s="1"/>
  <c r="B337" i="7" s="1"/>
  <c r="B338" i="7" s="1"/>
  <c r="B339" i="7" s="1"/>
  <c r="B316" i="7"/>
  <c r="B317" i="7" s="1"/>
  <c r="B318" i="7" s="1"/>
  <c r="B319" i="7" s="1"/>
  <c r="B320" i="7" s="1"/>
  <c r="B321" i="7" s="1"/>
  <c r="B296" i="7"/>
  <c r="B297" i="7" s="1"/>
  <c r="B298" i="7" s="1"/>
  <c r="B299" i="7" s="1"/>
  <c r="B300" i="7" s="1"/>
  <c r="B301" i="7" s="1"/>
  <c r="B302" i="7" s="1"/>
  <c r="B303" i="7" s="1"/>
  <c r="B304" i="7" s="1"/>
  <c r="B305" i="7" s="1"/>
  <c r="B306" i="7" s="1"/>
  <c r="B307" i="7" s="1"/>
  <c r="B308" i="7" s="1"/>
  <c r="B309" i="7" s="1"/>
  <c r="B310" i="7" s="1"/>
  <c r="B311" i="7" s="1"/>
  <c r="B312" i="7" s="1"/>
  <c r="B313" i="7" s="1"/>
  <c r="B295" i="7"/>
  <c r="B285" i="7"/>
  <c r="B286" i="7" s="1"/>
  <c r="B287" i="7" s="1"/>
  <c r="B288" i="7" s="1"/>
  <c r="B289" i="7" s="1"/>
  <c r="B290" i="7" s="1"/>
  <c r="B291" i="7" s="1"/>
  <c r="B292" i="7" s="1"/>
  <c r="A285" i="7"/>
  <c r="A286" i="7" s="1"/>
  <c r="A287" i="7" s="1"/>
  <c r="A288" i="7" s="1"/>
  <c r="A289" i="7" s="1"/>
  <c r="A290" i="7" s="1"/>
  <c r="A291" i="7" s="1"/>
  <c r="A292" i="7" s="1"/>
  <c r="A293" i="7" s="1"/>
  <c r="A294" i="7" s="1"/>
  <c r="A295" i="7" s="1"/>
  <c r="A296" i="7" s="1"/>
  <c r="A297" i="7" s="1"/>
  <c r="A298" i="7" s="1"/>
  <c r="A299" i="7" s="1"/>
  <c r="A300" i="7" s="1"/>
  <c r="A301" i="7" s="1"/>
  <c r="A302" i="7" s="1"/>
  <c r="A303" i="7" s="1"/>
  <c r="A304" i="7" s="1"/>
  <c r="A305" i="7" s="1"/>
  <c r="A306" i="7" s="1"/>
  <c r="A307" i="7" s="1"/>
  <c r="A308" i="7" s="1"/>
  <c r="A309" i="7" s="1"/>
  <c r="A310" i="7" s="1"/>
  <c r="A311" i="7" s="1"/>
  <c r="A312" i="7" s="1"/>
  <c r="A313" i="7" s="1"/>
  <c r="A314" i="7" s="1"/>
  <c r="A315" i="7" s="1"/>
  <c r="A316" i="7" s="1"/>
  <c r="A317" i="7" s="1"/>
  <c r="A318" i="7" s="1"/>
  <c r="A319" i="7" s="1"/>
  <c r="A320" i="7" s="1"/>
  <c r="A321" i="7" s="1"/>
  <c r="A322" i="7" s="1"/>
  <c r="A323" i="7" s="1"/>
  <c r="A324" i="7" s="1"/>
  <c r="A325" i="7" s="1"/>
  <c r="A326" i="7" s="1"/>
  <c r="A327" i="7" s="1"/>
  <c r="A328" i="7" s="1"/>
  <c r="A329" i="7" s="1"/>
  <c r="A330" i="7" s="1"/>
  <c r="A331" i="7" s="1"/>
  <c r="A332" i="7" s="1"/>
  <c r="A333" i="7" s="1"/>
  <c r="A334" i="7" s="1"/>
  <c r="A335" i="7" s="1"/>
  <c r="A336" i="7" s="1"/>
  <c r="A337" i="7" s="1"/>
  <c r="A338" i="7" s="1"/>
  <c r="A339" i="7" s="1"/>
  <c r="A340" i="7" s="1"/>
  <c r="A341" i="7" s="1"/>
  <c r="A342" i="7" s="1"/>
  <c r="A343" i="7" s="1"/>
  <c r="A344" i="7" s="1"/>
  <c r="A345" i="7" s="1"/>
  <c r="A346" i="7" s="1"/>
  <c r="A347" i="7" s="1"/>
  <c r="A348" i="7" s="1"/>
  <c r="A349" i="7" s="1"/>
  <c r="A350" i="7" s="1"/>
  <c r="A351" i="7" s="1"/>
  <c r="A352" i="7" s="1"/>
  <c r="A353" i="7" s="1"/>
  <c r="A354" i="7" s="1"/>
  <c r="A355" i="7" s="1"/>
  <c r="A356" i="7" s="1"/>
  <c r="A357" i="7" s="1"/>
  <c r="A358" i="7" s="1"/>
  <c r="A359" i="7" s="1"/>
  <c r="A360" i="7" s="1"/>
  <c r="A361" i="7" s="1"/>
  <c r="A362" i="7" s="1"/>
  <c r="A363" i="7" s="1"/>
  <c r="A364" i="7" s="1"/>
  <c r="A365" i="7" s="1"/>
  <c r="A366" i="7" s="1"/>
  <c r="A367" i="7" s="1"/>
  <c r="A368" i="7" s="1"/>
  <c r="A369" i="7" s="1"/>
  <c r="A370" i="7" s="1"/>
  <c r="A371" i="7" s="1"/>
  <c r="A372" i="7" s="1"/>
  <c r="A373" i="7" s="1"/>
  <c r="A374" i="7" s="1"/>
  <c r="B275" i="7"/>
  <c r="B276" i="7" s="1"/>
  <c r="B277" i="7" s="1"/>
  <c r="B278" i="7" s="1"/>
  <c r="B279" i="7" s="1"/>
  <c r="B280" i="7" s="1"/>
  <c r="B281" i="7" s="1"/>
  <c r="B272" i="7"/>
  <c r="B265" i="7"/>
  <c r="B266" i="7" s="1"/>
  <c r="B267" i="7" s="1"/>
  <c r="B268" i="7" s="1"/>
  <c r="B269" i="7" s="1"/>
  <c r="B270" i="7" s="1"/>
  <c r="B271" i="7" s="1"/>
  <c r="B264" i="7"/>
  <c r="B258" i="7"/>
  <c r="B259" i="7" s="1"/>
  <c r="B260" i="7" s="1"/>
  <c r="B261" i="7" s="1"/>
  <c r="B255" i="7"/>
  <c r="B256" i="7" s="1"/>
  <c r="B257" i="7" s="1"/>
  <c r="B254" i="7"/>
  <c r="B243" i="7"/>
  <c r="B244" i="7" s="1"/>
  <c r="B245" i="7" s="1"/>
  <c r="B246" i="7" s="1"/>
  <c r="B247" i="7" s="1"/>
  <c r="B248" i="7" s="1"/>
  <c r="B249" i="7" s="1"/>
  <c r="B250" i="7" s="1"/>
  <c r="B251" i="7" s="1"/>
  <c r="B239" i="7"/>
  <c r="B240" i="7" s="1"/>
  <c r="B238" i="7"/>
  <c r="B234" i="7"/>
  <c r="B235" i="7" s="1"/>
  <c r="B226" i="7"/>
  <c r="B227" i="7" s="1"/>
  <c r="B228" i="7" s="1"/>
  <c r="B229" i="7" s="1"/>
  <c r="B230" i="7" s="1"/>
  <c r="B231" i="7" s="1"/>
  <c r="B232" i="7" s="1"/>
  <c r="B233" i="7" s="1"/>
  <c r="B218" i="7"/>
  <c r="B219" i="7" s="1"/>
  <c r="B220" i="7" s="1"/>
  <c r="B221" i="7" s="1"/>
  <c r="B222" i="7" s="1"/>
  <c r="B223" i="7" s="1"/>
  <c r="B215" i="7"/>
  <c r="B216" i="7" s="1"/>
  <c r="B217" i="7" s="1"/>
  <c r="B206" i="7"/>
  <c r="B207" i="7" s="1"/>
  <c r="B208" i="7" s="1"/>
  <c r="B209" i="7" s="1"/>
  <c r="B210" i="7" s="1"/>
  <c r="B211" i="7" s="1"/>
  <c r="B212" i="7" s="1"/>
  <c r="B202" i="7"/>
  <c r="B203" i="7" s="1"/>
  <c r="B195" i="7"/>
  <c r="B196" i="7" s="1"/>
  <c r="B197" i="7" s="1"/>
  <c r="B198" i="7" s="1"/>
  <c r="B199" i="7" s="1"/>
  <c r="B200" i="7" s="1"/>
  <c r="B201" i="7" s="1"/>
  <c r="B191" i="7"/>
  <c r="B192" i="7" s="1"/>
  <c r="B189" i="7"/>
  <c r="B190" i="7" s="1"/>
  <c r="B172" i="7"/>
  <c r="B173" i="7" s="1"/>
  <c r="B174" i="7" s="1"/>
  <c r="B175" i="7" s="1"/>
  <c r="B176" i="7" s="1"/>
  <c r="B177" i="7" s="1"/>
  <c r="B178" i="7" s="1"/>
  <c r="B179" i="7" s="1"/>
  <c r="B180" i="7" s="1"/>
  <c r="B181" i="7" s="1"/>
  <c r="B182" i="7" s="1"/>
  <c r="B183" i="7" s="1"/>
  <c r="B184" i="7" s="1"/>
  <c r="B185" i="7" s="1"/>
  <c r="B186" i="7" s="1"/>
  <c r="B160" i="7"/>
  <c r="B161" i="7" s="1"/>
  <c r="B162" i="7" s="1"/>
  <c r="B163" i="7" s="1"/>
  <c r="B164" i="7" s="1"/>
  <c r="B165" i="7" s="1"/>
  <c r="B166" i="7" s="1"/>
  <c r="B167" i="7" s="1"/>
  <c r="B168" i="7" s="1"/>
  <c r="B169" i="7" s="1"/>
  <c r="B159" i="7"/>
  <c r="B152" i="7"/>
  <c r="B153" i="7" s="1"/>
  <c r="B154" i="7" s="1"/>
  <c r="B155" i="7" s="1"/>
  <c r="B156" i="7" s="1"/>
  <c r="B151" i="7"/>
  <c r="B148" i="7"/>
  <c r="A148" i="7"/>
  <c r="A149" i="7" s="1"/>
  <c r="A150" i="7" s="1"/>
  <c r="A151" i="7" s="1"/>
  <c r="A152" i="7" s="1"/>
  <c r="A153" i="7" s="1"/>
  <c r="A154" i="7" s="1"/>
  <c r="A155" i="7" s="1"/>
  <c r="A156" i="7" s="1"/>
  <c r="A157" i="7" s="1"/>
  <c r="A158" i="7" s="1"/>
  <c r="A159" i="7" s="1"/>
  <c r="A160" i="7" s="1"/>
  <c r="A161" i="7" s="1"/>
  <c r="A162" i="7" s="1"/>
  <c r="A163" i="7" s="1"/>
  <c r="A164" i="7" s="1"/>
  <c r="A165" i="7" s="1"/>
  <c r="A166" i="7" s="1"/>
  <c r="A167" i="7" s="1"/>
  <c r="A168" i="7" s="1"/>
  <c r="A169" i="7" s="1"/>
  <c r="A170" i="7" s="1"/>
  <c r="A171" i="7" s="1"/>
  <c r="A172" i="7" s="1"/>
  <c r="A173" i="7" s="1"/>
  <c r="A174" i="7" s="1"/>
  <c r="A175" i="7" s="1"/>
  <c r="A176" i="7" s="1"/>
  <c r="A177" i="7" s="1"/>
  <c r="A178" i="7" s="1"/>
  <c r="A179" i="7" s="1"/>
  <c r="A180" i="7" s="1"/>
  <c r="A181" i="7" s="1"/>
  <c r="A182" i="7" s="1"/>
  <c r="A183" i="7" s="1"/>
  <c r="A184" i="7" s="1"/>
  <c r="A185" i="7" s="1"/>
  <c r="A186" i="7" s="1"/>
  <c r="A187" i="7" s="1"/>
  <c r="A188" i="7" s="1"/>
  <c r="A189" i="7" s="1"/>
  <c r="A190" i="7" s="1"/>
  <c r="A191" i="7" s="1"/>
  <c r="A192" i="7" s="1"/>
  <c r="A193" i="7" s="1"/>
  <c r="A194" i="7" s="1"/>
  <c r="A195" i="7" s="1"/>
  <c r="A196" i="7" s="1"/>
  <c r="A197" i="7" s="1"/>
  <c r="A198" i="7" s="1"/>
  <c r="A199" i="7" s="1"/>
  <c r="A200" i="7" s="1"/>
  <c r="A201" i="7" s="1"/>
  <c r="A202" i="7" s="1"/>
  <c r="A203" i="7" s="1"/>
  <c r="A204" i="7" s="1"/>
  <c r="A205" i="7" s="1"/>
  <c r="A206" i="7" s="1"/>
  <c r="A207" i="7" s="1"/>
  <c r="A208" i="7" s="1"/>
  <c r="A209" i="7" s="1"/>
  <c r="A210" i="7" s="1"/>
  <c r="A211" i="7" s="1"/>
  <c r="A212" i="7" s="1"/>
  <c r="A213" i="7" s="1"/>
  <c r="A214" i="7" s="1"/>
  <c r="A215" i="7" s="1"/>
  <c r="A216" i="7" s="1"/>
  <c r="A217" i="7" s="1"/>
  <c r="A218" i="7" s="1"/>
  <c r="A219" i="7" s="1"/>
  <c r="A220" i="7" s="1"/>
  <c r="A221" i="7" s="1"/>
  <c r="A222" i="7" s="1"/>
  <c r="A223" i="7" s="1"/>
  <c r="A224" i="7" s="1"/>
  <c r="A225" i="7" s="1"/>
  <c r="A226" i="7" s="1"/>
  <c r="A227" i="7" s="1"/>
  <c r="A228" i="7" s="1"/>
  <c r="A229" i="7" s="1"/>
  <c r="A230" i="7" s="1"/>
  <c r="A231" i="7" s="1"/>
  <c r="A232" i="7" s="1"/>
  <c r="A233" i="7" s="1"/>
  <c r="A234" i="7" s="1"/>
  <c r="A235" i="7" s="1"/>
  <c r="A236" i="7" s="1"/>
  <c r="A237" i="7" s="1"/>
  <c r="A238" i="7" s="1"/>
  <c r="A239" i="7" s="1"/>
  <c r="A240" i="7" s="1"/>
  <c r="A241" i="7" s="1"/>
  <c r="A242" i="7" s="1"/>
  <c r="A243" i="7" s="1"/>
  <c r="A244" i="7" s="1"/>
  <c r="A245" i="7" s="1"/>
  <c r="A246" i="7" s="1"/>
  <c r="A247" i="7" s="1"/>
  <c r="A248" i="7" s="1"/>
  <c r="A249" i="7" s="1"/>
  <c r="A250" i="7" s="1"/>
  <c r="A251" i="7" s="1"/>
  <c r="A252" i="7" s="1"/>
  <c r="A253" i="7" s="1"/>
  <c r="A254" i="7" s="1"/>
  <c r="A255" i="7" s="1"/>
  <c r="A256" i="7" s="1"/>
  <c r="A257" i="7" s="1"/>
  <c r="A258" i="7" s="1"/>
  <c r="A259" i="7" s="1"/>
  <c r="A260" i="7" s="1"/>
  <c r="A261" i="7" s="1"/>
  <c r="A262" i="7" s="1"/>
  <c r="A263" i="7" s="1"/>
  <c r="A264" i="7" s="1"/>
  <c r="A265" i="7" s="1"/>
  <c r="A266" i="7" s="1"/>
  <c r="A267" i="7" s="1"/>
  <c r="A268" i="7" s="1"/>
  <c r="A269" i="7" s="1"/>
  <c r="A270" i="7" s="1"/>
  <c r="A271" i="7" s="1"/>
  <c r="A272" i="7" s="1"/>
  <c r="A273" i="7" s="1"/>
  <c r="A274" i="7" s="1"/>
  <c r="A275" i="7" s="1"/>
  <c r="A276" i="7" s="1"/>
  <c r="A277" i="7" s="1"/>
  <c r="A278" i="7" s="1"/>
  <c r="A279" i="7" s="1"/>
  <c r="A280" i="7" s="1"/>
  <c r="A281" i="7" s="1"/>
  <c r="A282" i="7" s="1"/>
  <c r="B146" i="7"/>
  <c r="B147" i="7" s="1"/>
  <c r="B142" i="7"/>
  <c r="B143" i="7" s="1"/>
  <c r="B131" i="7"/>
  <c r="B132" i="7" s="1"/>
  <c r="B133" i="7" s="1"/>
  <c r="B134" i="7" s="1"/>
  <c r="B135" i="7" s="1"/>
  <c r="B136" i="7" s="1"/>
  <c r="B137" i="7" s="1"/>
  <c r="B138" i="7" s="1"/>
  <c r="B139" i="7" s="1"/>
  <c r="B130" i="7"/>
  <c r="B117" i="7"/>
  <c r="B118" i="7" s="1"/>
  <c r="B119" i="7" s="1"/>
  <c r="B120" i="7" s="1"/>
  <c r="B121" i="7" s="1"/>
  <c r="B122" i="7" s="1"/>
  <c r="B123" i="7" s="1"/>
  <c r="B124" i="7" s="1"/>
  <c r="B125" i="7" s="1"/>
  <c r="B126" i="7" s="1"/>
  <c r="B127" i="7" s="1"/>
  <c r="A117" i="7"/>
  <c r="A118" i="7" s="1"/>
  <c r="A119" i="7" s="1"/>
  <c r="A120" i="7" s="1"/>
  <c r="A121" i="7" s="1"/>
  <c r="A122" i="7" s="1"/>
  <c r="A123" i="7" s="1"/>
  <c r="A124" i="7" s="1"/>
  <c r="A125" i="7" s="1"/>
  <c r="A126" i="7" s="1"/>
  <c r="A127" i="7" s="1"/>
  <c r="A128" i="7" s="1"/>
  <c r="A129" i="7" s="1"/>
  <c r="A130" i="7" s="1"/>
  <c r="A131" i="7" s="1"/>
  <c r="A132" i="7" s="1"/>
  <c r="A133" i="7" s="1"/>
  <c r="A134" i="7" s="1"/>
  <c r="A135" i="7" s="1"/>
  <c r="A136" i="7" s="1"/>
  <c r="A137" i="7" s="1"/>
  <c r="A138" i="7" s="1"/>
  <c r="A139" i="7" s="1"/>
  <c r="A140" i="7" s="1"/>
  <c r="A141" i="7" s="1"/>
  <c r="A142" i="7" s="1"/>
  <c r="A143" i="7" s="1"/>
  <c r="A144" i="7" s="1"/>
  <c r="A145" i="7" s="1"/>
  <c r="A146" i="7" s="1"/>
  <c r="A147" i="7" s="1"/>
  <c r="B116" i="7"/>
  <c r="B115" i="7"/>
  <c r="B114" i="7"/>
  <c r="B111" i="7"/>
  <c r="B104" i="7"/>
  <c r="B105" i="7" s="1"/>
  <c r="B106" i="7" s="1"/>
  <c r="B107" i="7" s="1"/>
  <c r="B108" i="7" s="1"/>
  <c r="B101" i="7"/>
  <c r="B100" i="7"/>
  <c r="A99" i="7"/>
  <c r="A100" i="7" s="1"/>
  <c r="A101" i="7" s="1"/>
  <c r="A102" i="7" s="1"/>
  <c r="A103" i="7" s="1"/>
  <c r="A104" i="7" s="1"/>
  <c r="A105" i="7" s="1"/>
  <c r="A106" i="7" s="1"/>
  <c r="A107" i="7" s="1"/>
  <c r="A108" i="7" s="1"/>
  <c r="A109" i="7" s="1"/>
  <c r="A110" i="7" s="1"/>
  <c r="A111" i="7" s="1"/>
  <c r="A112" i="7" s="1"/>
  <c r="A113" i="7" s="1"/>
  <c r="A114" i="7" s="1"/>
  <c r="A115" i="7" s="1"/>
  <c r="A116" i="7" s="1"/>
  <c r="B98" i="7"/>
  <c r="B99" i="7" s="1"/>
  <c r="A98" i="7"/>
  <c r="B89" i="7"/>
  <c r="B90" i="7" s="1"/>
  <c r="B91" i="7" s="1"/>
  <c r="B92" i="7" s="1"/>
  <c r="B93" i="7" s="1"/>
  <c r="B94" i="7" s="1"/>
  <c r="B76" i="7"/>
  <c r="B77" i="7" s="1"/>
  <c r="B78" i="7" s="1"/>
  <c r="B79" i="7" s="1"/>
  <c r="B80" i="7" s="1"/>
  <c r="B81" i="7" s="1"/>
  <c r="B82" i="7" s="1"/>
  <c r="B83" i="7" s="1"/>
  <c r="B84" i="7" s="1"/>
  <c r="B85" i="7" s="1"/>
  <c r="B86" i="7" s="1"/>
  <c r="B53" i="7"/>
  <c r="B54" i="7" s="1"/>
  <c r="B55" i="7" s="1"/>
  <c r="B56" i="7" s="1"/>
  <c r="B57" i="7" s="1"/>
  <c r="B58" i="7" s="1"/>
  <c r="B59" i="7" s="1"/>
  <c r="B60" i="7" s="1"/>
  <c r="B61" i="7" s="1"/>
  <c r="B62" i="7" s="1"/>
  <c r="B63" i="7" s="1"/>
  <c r="B64" i="7" s="1"/>
  <c r="B65" i="7" s="1"/>
  <c r="B66" i="7" s="1"/>
  <c r="B67" i="7" s="1"/>
  <c r="B68" i="7" s="1"/>
  <c r="B69" i="7" s="1"/>
  <c r="B70" i="7" s="1"/>
  <c r="B71" i="7" s="1"/>
  <c r="B72" i="7" s="1"/>
  <c r="B73" i="7" s="1"/>
  <c r="B52" i="7"/>
  <c r="B48" i="7"/>
  <c r="B49" i="7" s="1"/>
  <c r="B39" i="7"/>
  <c r="B40" i="7" s="1"/>
  <c r="B41" i="7" s="1"/>
  <c r="B42" i="7" s="1"/>
  <c r="B43" i="7" s="1"/>
  <c r="B44" i="7" s="1"/>
  <c r="B45" i="7" s="1"/>
  <c r="A34" i="7"/>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B33" i="7"/>
  <c r="B34" i="7" s="1"/>
  <c r="B35" i="7" s="1"/>
  <c r="B36" i="7" s="1"/>
  <c r="B37" i="7" s="1"/>
  <c r="B38" i="7" s="1"/>
  <c r="B27" i="7"/>
  <c r="B28" i="7" s="1"/>
  <c r="B29" i="7" s="1"/>
  <c r="B30" i="7" s="1"/>
  <c r="B31" i="7" s="1"/>
  <c r="B32" i="7" s="1"/>
  <c r="B26" i="7"/>
  <c r="B20" i="7"/>
  <c r="B21" i="7" s="1"/>
  <c r="B22" i="7" s="1"/>
  <c r="B23" i="7" s="1"/>
  <c r="B14" i="7"/>
  <c r="B15" i="7" s="1"/>
  <c r="B16" i="7" s="1"/>
  <c r="B17" i="7" s="1"/>
  <c r="B18" i="7" s="1"/>
  <c r="B19" i="7" s="1"/>
  <c r="B13" i="7"/>
  <c r="A8" i="7"/>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B7" i="7"/>
  <c r="B8" i="7" s="1"/>
  <c r="B9" i="7" s="1"/>
  <c r="B10" i="7" s="1"/>
  <c r="A7" i="7"/>
  <c r="B6" i="7"/>
  <c r="A6" i="7"/>
  <c r="N422" i="4"/>
  <c r="K422" i="4"/>
  <c r="L421" i="4"/>
  <c r="K421" i="4"/>
  <c r="M418" i="4"/>
  <c r="N418" i="4" s="1"/>
  <c r="L418" i="4"/>
  <c r="L419" i="4" s="1"/>
  <c r="K418" i="4"/>
  <c r="C417" i="4"/>
  <c r="P416" i="4"/>
  <c r="O416" i="4"/>
  <c r="N416" i="4"/>
  <c r="M416" i="4"/>
  <c r="J416" i="4"/>
  <c r="I416" i="4"/>
  <c r="L415" i="4"/>
  <c r="L416" i="4" s="1"/>
  <c r="K416" i="4" s="1"/>
  <c r="P414" i="4"/>
  <c r="O414" i="4"/>
  <c r="N414" i="4"/>
  <c r="M414" i="4"/>
  <c r="L414" i="4"/>
  <c r="J414" i="4"/>
  <c r="K414" i="4" s="1"/>
  <c r="I414" i="4"/>
  <c r="P413" i="4"/>
  <c r="O413" i="4"/>
  <c r="N413" i="4"/>
  <c r="M413" i="4"/>
  <c r="L413" i="4"/>
  <c r="I413" i="4"/>
  <c r="P412" i="4"/>
  <c r="O412" i="4"/>
  <c r="N412" i="4"/>
  <c r="M412" i="4"/>
  <c r="J412" i="4"/>
  <c r="I412" i="4"/>
  <c r="C412" i="4"/>
  <c r="C413" i="4" s="1"/>
  <c r="C414" i="4" s="1"/>
  <c r="P411" i="4"/>
  <c r="O411" i="4"/>
  <c r="N411" i="4"/>
  <c r="M411" i="4"/>
  <c r="L411" i="4"/>
  <c r="K411" i="4"/>
  <c r="J411" i="4"/>
  <c r="I411" i="4"/>
  <c r="C411" i="4"/>
  <c r="P410" i="4"/>
  <c r="O410" i="4"/>
  <c r="N410" i="4"/>
  <c r="M410" i="4"/>
  <c r="J410" i="4"/>
  <c r="I410" i="4"/>
  <c r="C410" i="4"/>
  <c r="P409" i="4"/>
  <c r="O409" i="4"/>
  <c r="N409" i="4"/>
  <c r="M409" i="4"/>
  <c r="L409" i="4"/>
  <c r="I409" i="4"/>
  <c r="L408" i="4"/>
  <c r="P407" i="4"/>
  <c r="O407" i="4"/>
  <c r="N407" i="4"/>
  <c r="M407" i="4"/>
  <c r="J407" i="4"/>
  <c r="I407" i="4"/>
  <c r="P406" i="4"/>
  <c r="O406" i="4"/>
  <c r="N406" i="4"/>
  <c r="M406" i="4"/>
  <c r="J406" i="4"/>
  <c r="I406" i="4"/>
  <c r="P405" i="4"/>
  <c r="O405" i="4"/>
  <c r="N405" i="4"/>
  <c r="M405" i="4"/>
  <c r="L405" i="4"/>
  <c r="I405" i="4"/>
  <c r="P404" i="4"/>
  <c r="O404" i="4"/>
  <c r="N404" i="4"/>
  <c r="M404" i="4"/>
  <c r="L404" i="4"/>
  <c r="I404" i="4"/>
  <c r="C404" i="4"/>
  <c r="C405" i="4" s="1"/>
  <c r="C406" i="4" s="1"/>
  <c r="C407" i="4" s="1"/>
  <c r="P403" i="4"/>
  <c r="O403" i="4"/>
  <c r="N403" i="4"/>
  <c r="M403" i="4"/>
  <c r="J403" i="4"/>
  <c r="I403" i="4"/>
  <c r="P402" i="4"/>
  <c r="O402" i="4"/>
  <c r="N402" i="4"/>
  <c r="M402" i="4"/>
  <c r="L402" i="4"/>
  <c r="I402" i="4"/>
  <c r="P401" i="4"/>
  <c r="O401" i="4"/>
  <c r="N401" i="4"/>
  <c r="M401" i="4"/>
  <c r="L401" i="4"/>
  <c r="J401" i="4"/>
  <c r="I401" i="4"/>
  <c r="P400" i="4"/>
  <c r="O400" i="4"/>
  <c r="N400" i="4"/>
  <c r="M400" i="4"/>
  <c r="L400" i="4"/>
  <c r="I400" i="4"/>
  <c r="C400" i="4"/>
  <c r="C401" i="4" s="1"/>
  <c r="C402" i="4" s="1"/>
  <c r="C403" i="4" s="1"/>
  <c r="P399" i="4"/>
  <c r="O399" i="4"/>
  <c r="N399" i="4"/>
  <c r="M399" i="4"/>
  <c r="J399" i="4"/>
  <c r="I399" i="4"/>
  <c r="C399" i="4"/>
  <c r="P398" i="4"/>
  <c r="O398" i="4"/>
  <c r="N398" i="4"/>
  <c r="M398" i="4"/>
  <c r="L398" i="4"/>
  <c r="J398" i="4"/>
  <c r="K398" i="4" s="1"/>
  <c r="I398" i="4"/>
  <c r="L397" i="4"/>
  <c r="L396" i="4"/>
  <c r="P395" i="4"/>
  <c r="O395" i="4"/>
  <c r="N395" i="4"/>
  <c r="M395" i="4"/>
  <c r="L395" i="4"/>
  <c r="K395" i="4"/>
  <c r="J395" i="4"/>
  <c r="I395" i="4"/>
  <c r="C395" i="4"/>
  <c r="P394" i="4"/>
  <c r="O394" i="4"/>
  <c r="N394" i="4"/>
  <c r="M394" i="4"/>
  <c r="L394" i="4"/>
  <c r="K394" i="4" s="1"/>
  <c r="J394" i="4"/>
  <c r="I394" i="4"/>
  <c r="C394" i="4"/>
  <c r="P393" i="4"/>
  <c r="O393" i="4"/>
  <c r="N393" i="4"/>
  <c r="M393" i="4"/>
  <c r="J393" i="4"/>
  <c r="I393" i="4"/>
  <c r="C393" i="4"/>
  <c r="P392" i="4"/>
  <c r="O392" i="4"/>
  <c r="N392" i="4"/>
  <c r="M392" i="4"/>
  <c r="L392" i="4"/>
  <c r="K392" i="4"/>
  <c r="I392" i="4"/>
  <c r="L391" i="4"/>
  <c r="J392" i="4" s="1"/>
  <c r="P390" i="4"/>
  <c r="O390" i="4"/>
  <c r="N390" i="4"/>
  <c r="M390" i="4"/>
  <c r="L390" i="4"/>
  <c r="J390" i="4"/>
  <c r="K390" i="4" s="1"/>
  <c r="I390" i="4"/>
  <c r="C390" i="4"/>
  <c r="P389" i="4"/>
  <c r="O389" i="4"/>
  <c r="N389" i="4"/>
  <c r="M389" i="4"/>
  <c r="L389" i="4"/>
  <c r="J389" i="4"/>
  <c r="I389" i="4"/>
  <c r="C389" i="4"/>
  <c r="P388" i="4"/>
  <c r="O388" i="4"/>
  <c r="N388" i="4"/>
  <c r="M388" i="4"/>
  <c r="L388" i="4"/>
  <c r="K388" i="4" s="1"/>
  <c r="J388" i="4"/>
  <c r="I388" i="4"/>
  <c r="L387" i="4"/>
  <c r="P386" i="4"/>
  <c r="O386" i="4"/>
  <c r="N386" i="4"/>
  <c r="M386" i="4"/>
  <c r="I386" i="4"/>
  <c r="C386" i="4"/>
  <c r="P385" i="4"/>
  <c r="O385" i="4"/>
  <c r="N385" i="4"/>
  <c r="M385" i="4"/>
  <c r="I385" i="4"/>
  <c r="C385" i="4"/>
  <c r="P384" i="4"/>
  <c r="O384" i="4"/>
  <c r="N384" i="4"/>
  <c r="M384" i="4"/>
  <c r="I384" i="4"/>
  <c r="C384" i="4"/>
  <c r="P383" i="4"/>
  <c r="O383" i="4"/>
  <c r="N383" i="4"/>
  <c r="M383" i="4"/>
  <c r="J383" i="4"/>
  <c r="I383" i="4"/>
  <c r="C383" i="4"/>
  <c r="P382" i="4"/>
  <c r="O382" i="4"/>
  <c r="N382" i="4"/>
  <c r="M382" i="4"/>
  <c r="I382" i="4"/>
  <c r="L381" i="4"/>
  <c r="P380" i="4"/>
  <c r="O380" i="4"/>
  <c r="N380" i="4"/>
  <c r="M380" i="4"/>
  <c r="I380" i="4"/>
  <c r="C380" i="4"/>
  <c r="P379" i="4"/>
  <c r="O379" i="4"/>
  <c r="N379" i="4"/>
  <c r="M379" i="4"/>
  <c r="L379" i="4"/>
  <c r="K379" i="4" s="1"/>
  <c r="J379" i="4"/>
  <c r="I379" i="4"/>
  <c r="C379" i="4"/>
  <c r="P378" i="4"/>
  <c r="O378" i="4"/>
  <c r="N378" i="4"/>
  <c r="M378" i="4"/>
  <c r="J378" i="4"/>
  <c r="I378" i="4"/>
  <c r="C378" i="4"/>
  <c r="P377" i="4"/>
  <c r="O377" i="4"/>
  <c r="N377" i="4"/>
  <c r="M377" i="4"/>
  <c r="I377" i="4"/>
  <c r="L376" i="4"/>
  <c r="J377" i="4" s="1"/>
  <c r="L375" i="4"/>
  <c r="P374" i="4"/>
  <c r="O374" i="4"/>
  <c r="N374" i="4"/>
  <c r="M374" i="4"/>
  <c r="I374" i="4"/>
  <c r="P373" i="4"/>
  <c r="O373" i="4"/>
  <c r="N373" i="4"/>
  <c r="M373" i="4"/>
  <c r="K373" i="4"/>
  <c r="J373" i="4"/>
  <c r="I373" i="4"/>
  <c r="C373" i="4"/>
  <c r="C374" i="4" s="1"/>
  <c r="P372" i="4"/>
  <c r="O372" i="4"/>
  <c r="N372" i="4"/>
  <c r="M372" i="4"/>
  <c r="I372" i="4"/>
  <c r="C372" i="4"/>
  <c r="P371" i="4"/>
  <c r="O371" i="4"/>
  <c r="N371" i="4"/>
  <c r="M371" i="4"/>
  <c r="I371" i="4"/>
  <c r="L370" i="4"/>
  <c r="L373" i="4" s="1"/>
  <c r="P369" i="4"/>
  <c r="O369" i="4"/>
  <c r="N369" i="4"/>
  <c r="M369" i="4"/>
  <c r="L369" i="4"/>
  <c r="K369" i="4"/>
  <c r="J369" i="4"/>
  <c r="I369" i="4"/>
  <c r="P368" i="4"/>
  <c r="O368" i="4"/>
  <c r="N368" i="4"/>
  <c r="M368" i="4"/>
  <c r="J368" i="4"/>
  <c r="I368" i="4"/>
  <c r="C368" i="4"/>
  <c r="C369" i="4" s="1"/>
  <c r="P367" i="4"/>
  <c r="O367" i="4"/>
  <c r="N367" i="4"/>
  <c r="M367" i="4"/>
  <c r="J367" i="4"/>
  <c r="I367" i="4"/>
  <c r="L366" i="4"/>
  <c r="L368" i="4" s="1"/>
  <c r="K368" i="4" s="1"/>
  <c r="P365" i="4"/>
  <c r="O365" i="4"/>
  <c r="N365" i="4"/>
  <c r="M365" i="4"/>
  <c r="L365" i="4"/>
  <c r="J365" i="4"/>
  <c r="I365" i="4"/>
  <c r="P364" i="4"/>
  <c r="O364" i="4"/>
  <c r="N364" i="4"/>
  <c r="M364" i="4"/>
  <c r="J364" i="4"/>
  <c r="I364" i="4"/>
  <c r="P363" i="4"/>
  <c r="O363" i="4"/>
  <c r="N363" i="4"/>
  <c r="M363" i="4"/>
  <c r="I363" i="4"/>
  <c r="P362" i="4"/>
  <c r="O362" i="4"/>
  <c r="N362" i="4"/>
  <c r="M362" i="4"/>
  <c r="L362" i="4"/>
  <c r="I362" i="4"/>
  <c r="P361" i="4"/>
  <c r="O361" i="4"/>
  <c r="N361" i="4"/>
  <c r="M361" i="4"/>
  <c r="L361" i="4"/>
  <c r="J361" i="4"/>
  <c r="I361" i="4"/>
  <c r="C361" i="4"/>
  <c r="C362" i="4" s="1"/>
  <c r="C363" i="4" s="1"/>
  <c r="C364" i="4" s="1"/>
  <c r="C365" i="4" s="1"/>
  <c r="P360" i="4"/>
  <c r="O360" i="4"/>
  <c r="N360" i="4"/>
  <c r="M360" i="4"/>
  <c r="I360" i="4"/>
  <c r="C360" i="4"/>
  <c r="P359" i="4"/>
  <c r="O359" i="4"/>
  <c r="N359" i="4"/>
  <c r="M359" i="4"/>
  <c r="I359" i="4"/>
  <c r="L358" i="4"/>
  <c r="L363" i="4" s="1"/>
  <c r="P357" i="4"/>
  <c r="O357" i="4"/>
  <c r="N357" i="4"/>
  <c r="M357" i="4"/>
  <c r="J357" i="4"/>
  <c r="I357" i="4"/>
  <c r="P356" i="4"/>
  <c r="O356" i="4"/>
  <c r="N356" i="4"/>
  <c r="M356" i="4"/>
  <c r="J356" i="4"/>
  <c r="I356" i="4"/>
  <c r="L355" i="4"/>
  <c r="L356" i="4" s="1"/>
  <c r="K356" i="4" s="1"/>
  <c r="P354" i="4"/>
  <c r="O354" i="4"/>
  <c r="N354" i="4"/>
  <c r="M354" i="4"/>
  <c r="J354" i="4"/>
  <c r="I354" i="4"/>
  <c r="P353" i="4"/>
  <c r="O353" i="4"/>
  <c r="N353" i="4"/>
  <c r="M353" i="4"/>
  <c r="L353" i="4"/>
  <c r="K353" i="4" s="1"/>
  <c r="I353" i="4"/>
  <c r="L352" i="4"/>
  <c r="J353" i="4" s="1"/>
  <c r="P351" i="4"/>
  <c r="O351" i="4"/>
  <c r="N351" i="4"/>
  <c r="M351" i="4"/>
  <c r="I351" i="4"/>
  <c r="L350" i="4"/>
  <c r="P349" i="4"/>
  <c r="O349" i="4"/>
  <c r="N349" i="4"/>
  <c r="M349" i="4"/>
  <c r="I349" i="4"/>
  <c r="L348" i="4"/>
  <c r="L349" i="4" s="1"/>
  <c r="P347" i="4"/>
  <c r="O347" i="4"/>
  <c r="N347" i="4"/>
  <c r="M347" i="4"/>
  <c r="J347" i="4"/>
  <c r="I347" i="4"/>
  <c r="P346" i="4"/>
  <c r="O346" i="4"/>
  <c r="N346" i="4"/>
  <c r="M346" i="4"/>
  <c r="L346" i="4"/>
  <c r="I346" i="4"/>
  <c r="P345" i="4"/>
  <c r="O345" i="4"/>
  <c r="N345" i="4"/>
  <c r="M345" i="4"/>
  <c r="L345" i="4"/>
  <c r="K345" i="4"/>
  <c r="J345" i="4"/>
  <c r="I345" i="4"/>
  <c r="C345" i="4"/>
  <c r="C346" i="4" s="1"/>
  <c r="C347" i="4" s="1"/>
  <c r="P344" i="4"/>
  <c r="O344" i="4"/>
  <c r="N344" i="4"/>
  <c r="M344" i="4"/>
  <c r="L344" i="4"/>
  <c r="K344" i="4" s="1"/>
  <c r="J344" i="4"/>
  <c r="I344" i="4"/>
  <c r="P343" i="4"/>
  <c r="O343" i="4"/>
  <c r="N343" i="4"/>
  <c r="M343" i="4"/>
  <c r="J343" i="4"/>
  <c r="I343" i="4"/>
  <c r="P342" i="4"/>
  <c r="O342" i="4"/>
  <c r="N342" i="4"/>
  <c r="M342" i="4"/>
  <c r="L342" i="4"/>
  <c r="I342" i="4"/>
  <c r="P341" i="4"/>
  <c r="O341" i="4"/>
  <c r="N341" i="4"/>
  <c r="M341" i="4"/>
  <c r="L341" i="4"/>
  <c r="K341" i="4"/>
  <c r="J341" i="4"/>
  <c r="I341" i="4"/>
  <c r="C341" i="4"/>
  <c r="C342" i="4" s="1"/>
  <c r="C343" i="4" s="1"/>
  <c r="C344" i="4" s="1"/>
  <c r="P340" i="4"/>
  <c r="O340" i="4"/>
  <c r="N340" i="4"/>
  <c r="M340" i="4"/>
  <c r="L340" i="4"/>
  <c r="K340" i="4" s="1"/>
  <c r="J340" i="4"/>
  <c r="I340" i="4"/>
  <c r="C340" i="4"/>
  <c r="P339" i="4"/>
  <c r="O339" i="4"/>
  <c r="N339" i="4"/>
  <c r="M339" i="4"/>
  <c r="J339" i="4"/>
  <c r="I339" i="4"/>
  <c r="L338" i="4"/>
  <c r="J346" i="4" s="1"/>
  <c r="K346" i="4" s="1"/>
  <c r="L337" i="4"/>
  <c r="P336" i="4"/>
  <c r="O336" i="4"/>
  <c r="N336" i="4"/>
  <c r="M336" i="4"/>
  <c r="L336" i="4"/>
  <c r="K336" i="4" s="1"/>
  <c r="I336" i="4"/>
  <c r="P335" i="4"/>
  <c r="O335" i="4"/>
  <c r="N335" i="4"/>
  <c r="M335" i="4"/>
  <c r="L335" i="4"/>
  <c r="J335" i="4"/>
  <c r="K335" i="4" s="1"/>
  <c r="I335" i="4"/>
  <c r="P334" i="4"/>
  <c r="O334" i="4"/>
  <c r="N334" i="4"/>
  <c r="M334" i="4"/>
  <c r="I334" i="4"/>
  <c r="P333" i="4"/>
  <c r="O333" i="4"/>
  <c r="N333" i="4"/>
  <c r="M333" i="4"/>
  <c r="I333" i="4"/>
  <c r="L332" i="4"/>
  <c r="J336" i="4" s="1"/>
  <c r="P331" i="4"/>
  <c r="O331" i="4"/>
  <c r="N331" i="4"/>
  <c r="M331" i="4"/>
  <c r="J331" i="4"/>
  <c r="I331" i="4"/>
  <c r="P330" i="4"/>
  <c r="O330" i="4"/>
  <c r="N330" i="4"/>
  <c r="M330" i="4"/>
  <c r="L330" i="4"/>
  <c r="K330" i="4" s="1"/>
  <c r="J330" i="4"/>
  <c r="I330" i="4"/>
  <c r="P329" i="4"/>
  <c r="O329" i="4"/>
  <c r="N329" i="4"/>
  <c r="M329" i="4"/>
  <c r="L329" i="4"/>
  <c r="J329" i="4"/>
  <c r="K329" i="4" s="1"/>
  <c r="I329" i="4"/>
  <c r="P328" i="4"/>
  <c r="O328" i="4"/>
  <c r="N328" i="4"/>
  <c r="M328" i="4"/>
  <c r="L328" i="4"/>
  <c r="I328" i="4"/>
  <c r="P327" i="4"/>
  <c r="O327" i="4"/>
  <c r="N327" i="4"/>
  <c r="M327" i="4"/>
  <c r="J327" i="4"/>
  <c r="I327" i="4"/>
  <c r="L326" i="4"/>
  <c r="L331" i="4" s="1"/>
  <c r="K331" i="4" s="1"/>
  <c r="P325" i="4"/>
  <c r="O325" i="4"/>
  <c r="N325" i="4"/>
  <c r="M325" i="4"/>
  <c r="L325" i="4"/>
  <c r="I325" i="4"/>
  <c r="P324" i="4"/>
  <c r="O324" i="4"/>
  <c r="N324" i="4"/>
  <c r="M324" i="4"/>
  <c r="L324" i="4"/>
  <c r="J324" i="4"/>
  <c r="K324" i="4" s="1"/>
  <c r="I324" i="4"/>
  <c r="C324" i="4"/>
  <c r="C325" i="4" s="1"/>
  <c r="C327" i="4" s="1"/>
  <c r="C328" i="4" s="1"/>
  <c r="C329" i="4" s="1"/>
  <c r="C330" i="4" s="1"/>
  <c r="C331" i="4" s="1"/>
  <c r="C333" i="4" s="1"/>
  <c r="C334" i="4" s="1"/>
  <c r="C335" i="4" s="1"/>
  <c r="C336" i="4" s="1"/>
  <c r="P323" i="4"/>
  <c r="O323" i="4"/>
  <c r="N323" i="4"/>
  <c r="M323" i="4"/>
  <c r="L323" i="4"/>
  <c r="K323" i="4" s="1"/>
  <c r="J323" i="4"/>
  <c r="I323" i="4"/>
  <c r="C323" i="4"/>
  <c r="P322" i="4"/>
  <c r="O322" i="4"/>
  <c r="N322" i="4"/>
  <c r="M322" i="4"/>
  <c r="J322" i="4"/>
  <c r="I322" i="4"/>
  <c r="C322" i="4"/>
  <c r="P321" i="4"/>
  <c r="O321" i="4"/>
  <c r="N321" i="4"/>
  <c r="M321" i="4"/>
  <c r="L321" i="4"/>
  <c r="I321" i="4"/>
  <c r="L320" i="4"/>
  <c r="J325" i="4" s="1"/>
  <c r="K325" i="4" s="1"/>
  <c r="P319" i="4"/>
  <c r="O319" i="4"/>
  <c r="N319" i="4"/>
  <c r="M319" i="4"/>
  <c r="J319" i="4"/>
  <c r="I319" i="4"/>
  <c r="P318" i="4"/>
  <c r="O318" i="4"/>
  <c r="N318" i="4"/>
  <c r="M318" i="4"/>
  <c r="I318" i="4"/>
  <c r="P317" i="4"/>
  <c r="O317" i="4"/>
  <c r="N317" i="4"/>
  <c r="M317" i="4"/>
  <c r="I317" i="4"/>
  <c r="P316" i="4"/>
  <c r="O316" i="4"/>
  <c r="N316" i="4"/>
  <c r="M316" i="4"/>
  <c r="L316" i="4"/>
  <c r="K316" i="4" s="1"/>
  <c r="I316" i="4"/>
  <c r="P315" i="4"/>
  <c r="O315" i="4"/>
  <c r="N315" i="4"/>
  <c r="M315" i="4"/>
  <c r="J315" i="4"/>
  <c r="I315" i="4"/>
  <c r="C315" i="4"/>
  <c r="C316" i="4" s="1"/>
  <c r="C317" i="4" s="1"/>
  <c r="C318" i="4" s="1"/>
  <c r="C319" i="4" s="1"/>
  <c r="P314" i="4"/>
  <c r="O314" i="4"/>
  <c r="N314" i="4"/>
  <c r="M314" i="4"/>
  <c r="I314" i="4"/>
  <c r="L313" i="4"/>
  <c r="J316" i="4" s="1"/>
  <c r="P312" i="4"/>
  <c r="O312" i="4"/>
  <c r="N312" i="4"/>
  <c r="M312" i="4"/>
  <c r="I312" i="4"/>
  <c r="P311" i="4"/>
  <c r="O311" i="4"/>
  <c r="N311" i="4"/>
  <c r="M311" i="4"/>
  <c r="I311" i="4"/>
  <c r="C311" i="4"/>
  <c r="C312" i="4" s="1"/>
  <c r="P310" i="4"/>
  <c r="O310" i="4"/>
  <c r="N310" i="4"/>
  <c r="M310" i="4"/>
  <c r="J310" i="4"/>
  <c r="I310" i="4"/>
  <c r="L309" i="4"/>
  <c r="P308" i="4"/>
  <c r="O308" i="4"/>
  <c r="N308" i="4"/>
  <c r="M308" i="4"/>
  <c r="I308" i="4"/>
  <c r="P307" i="4"/>
  <c r="O307" i="4"/>
  <c r="N307" i="4"/>
  <c r="M307" i="4"/>
  <c r="I307" i="4"/>
  <c r="P306" i="4"/>
  <c r="O306" i="4"/>
  <c r="N306" i="4"/>
  <c r="M306" i="4"/>
  <c r="L306" i="4"/>
  <c r="K306" i="4"/>
  <c r="I306" i="4"/>
  <c r="P305" i="4"/>
  <c r="O305" i="4"/>
  <c r="N305" i="4"/>
  <c r="M305" i="4"/>
  <c r="J305" i="4"/>
  <c r="I305" i="4"/>
  <c r="C305" i="4"/>
  <c r="C306" i="4" s="1"/>
  <c r="C307" i="4" s="1"/>
  <c r="C308" i="4" s="1"/>
  <c r="P304" i="4"/>
  <c r="O304" i="4"/>
  <c r="N304" i="4"/>
  <c r="M304" i="4"/>
  <c r="I304" i="4"/>
  <c r="L303" i="4"/>
  <c r="J306" i="4" s="1"/>
  <c r="P302" i="4"/>
  <c r="O302" i="4"/>
  <c r="N302" i="4"/>
  <c r="M302" i="4"/>
  <c r="L302" i="4"/>
  <c r="J302" i="4"/>
  <c r="K302" i="4" s="1"/>
  <c r="I302" i="4"/>
  <c r="P301" i="4"/>
  <c r="O301" i="4"/>
  <c r="N301" i="4"/>
  <c r="M301" i="4"/>
  <c r="L301" i="4"/>
  <c r="I301" i="4"/>
  <c r="P300" i="4"/>
  <c r="O300" i="4"/>
  <c r="N300" i="4"/>
  <c r="M300" i="4"/>
  <c r="L300" i="4"/>
  <c r="K300" i="4" s="1"/>
  <c r="J300" i="4"/>
  <c r="I300" i="4"/>
  <c r="P299" i="4"/>
  <c r="O299" i="4"/>
  <c r="N299" i="4"/>
  <c r="M299" i="4"/>
  <c r="L299" i="4"/>
  <c r="J299" i="4"/>
  <c r="K299" i="4" s="1"/>
  <c r="I299" i="4"/>
  <c r="P298" i="4"/>
  <c r="O298" i="4"/>
  <c r="N298" i="4"/>
  <c r="M298" i="4"/>
  <c r="Q298" i="4" s="1"/>
  <c r="L298" i="4"/>
  <c r="J298" i="4"/>
  <c r="K298" i="4" s="1"/>
  <c r="I298" i="4"/>
  <c r="P297" i="4"/>
  <c r="O297" i="4"/>
  <c r="N297" i="4"/>
  <c r="M297" i="4"/>
  <c r="L297" i="4"/>
  <c r="K297" i="4"/>
  <c r="J297" i="4"/>
  <c r="I297" i="4"/>
  <c r="P296" i="4"/>
  <c r="O296" i="4"/>
  <c r="N296" i="4"/>
  <c r="M296" i="4"/>
  <c r="J296" i="4"/>
  <c r="I296" i="4"/>
  <c r="P295" i="4"/>
  <c r="O295" i="4"/>
  <c r="N295" i="4"/>
  <c r="M295" i="4"/>
  <c r="Q295" i="4" s="1"/>
  <c r="L295" i="4"/>
  <c r="I295" i="4"/>
  <c r="C295" i="4"/>
  <c r="C296" i="4" s="1"/>
  <c r="C297" i="4" s="1"/>
  <c r="C298" i="4" s="1"/>
  <c r="C299" i="4" s="1"/>
  <c r="C300" i="4" s="1"/>
  <c r="C301" i="4" s="1"/>
  <c r="P294" i="4"/>
  <c r="O294" i="4"/>
  <c r="N294" i="4"/>
  <c r="M294" i="4"/>
  <c r="Q294" i="4" s="1"/>
  <c r="L294" i="4"/>
  <c r="K294" i="4" s="1"/>
  <c r="J294" i="4"/>
  <c r="I294" i="4"/>
  <c r="L293" i="4"/>
  <c r="J301" i="4" s="1"/>
  <c r="P292" i="4"/>
  <c r="O292" i="4"/>
  <c r="N292" i="4"/>
  <c r="M292" i="4"/>
  <c r="J292" i="4"/>
  <c r="I292" i="4"/>
  <c r="P291" i="4"/>
  <c r="O291" i="4"/>
  <c r="N291" i="4"/>
  <c r="M291" i="4"/>
  <c r="I291" i="4"/>
  <c r="P290" i="4"/>
  <c r="O290" i="4"/>
  <c r="N290" i="4"/>
  <c r="M290" i="4"/>
  <c r="I290" i="4"/>
  <c r="P289" i="4"/>
  <c r="O289" i="4"/>
  <c r="N289" i="4"/>
  <c r="M289" i="4"/>
  <c r="L289" i="4"/>
  <c r="K289" i="4" s="1"/>
  <c r="J289" i="4"/>
  <c r="I289" i="4"/>
  <c r="P288" i="4"/>
  <c r="O288" i="4"/>
  <c r="N288" i="4"/>
  <c r="M288" i="4"/>
  <c r="J288" i="4"/>
  <c r="I288" i="4"/>
  <c r="C288" i="4"/>
  <c r="C289" i="4" s="1"/>
  <c r="C290" i="4" s="1"/>
  <c r="C291" i="4" s="1"/>
  <c r="C292" i="4" s="1"/>
  <c r="P287" i="4"/>
  <c r="O287" i="4"/>
  <c r="N287" i="4"/>
  <c r="M287" i="4"/>
  <c r="I287" i="4"/>
  <c r="C287" i="4"/>
  <c r="P286" i="4"/>
  <c r="O286" i="4"/>
  <c r="N286" i="4"/>
  <c r="M286" i="4"/>
  <c r="I286" i="4"/>
  <c r="L285" i="4"/>
  <c r="L290" i="4" s="1"/>
  <c r="L284" i="4"/>
  <c r="P283" i="4"/>
  <c r="O283" i="4"/>
  <c r="N283" i="4"/>
  <c r="M283" i="4"/>
  <c r="I283" i="4"/>
  <c r="P282" i="4"/>
  <c r="O282" i="4"/>
  <c r="N282" i="4"/>
  <c r="M282" i="4"/>
  <c r="I282" i="4"/>
  <c r="L281" i="4"/>
  <c r="L283" i="4" s="1"/>
  <c r="P280" i="4"/>
  <c r="O280" i="4"/>
  <c r="N280" i="4"/>
  <c r="M280" i="4"/>
  <c r="I280" i="4"/>
  <c r="L279" i="4"/>
  <c r="L280" i="4" s="1"/>
  <c r="P278" i="4"/>
  <c r="O278" i="4"/>
  <c r="N278" i="4"/>
  <c r="M278" i="4"/>
  <c r="J278" i="4"/>
  <c r="I278" i="4"/>
  <c r="P277" i="4"/>
  <c r="O277" i="4"/>
  <c r="N277" i="4"/>
  <c r="M277" i="4"/>
  <c r="L277" i="4"/>
  <c r="K277" i="4"/>
  <c r="J277" i="4"/>
  <c r="I277" i="4"/>
  <c r="L276" i="4"/>
  <c r="L278" i="4" s="1"/>
  <c r="K278" i="4" s="1"/>
  <c r="P275" i="4"/>
  <c r="O275" i="4"/>
  <c r="N275" i="4"/>
  <c r="M275" i="4"/>
  <c r="I275" i="4"/>
  <c r="L274" i="4"/>
  <c r="Q273" i="4"/>
  <c r="P273" i="4"/>
  <c r="O273" i="4"/>
  <c r="N273" i="4"/>
  <c r="M273" i="4"/>
  <c r="I273" i="4"/>
  <c r="P272" i="4"/>
  <c r="O272" i="4"/>
  <c r="N272" i="4"/>
  <c r="M272" i="4"/>
  <c r="Q272" i="4" s="1"/>
  <c r="I272" i="4"/>
  <c r="P271" i="4"/>
  <c r="O271" i="4"/>
  <c r="N271" i="4"/>
  <c r="M271" i="4"/>
  <c r="Q271" i="4" s="1"/>
  <c r="L271" i="4"/>
  <c r="K271" i="4" s="1"/>
  <c r="J271" i="4"/>
  <c r="I271" i="4"/>
  <c r="P270" i="4"/>
  <c r="O270" i="4"/>
  <c r="N270" i="4"/>
  <c r="M270" i="4"/>
  <c r="Q270" i="4" s="1"/>
  <c r="J270" i="4"/>
  <c r="I270" i="4"/>
  <c r="Q269" i="4"/>
  <c r="P269" i="4"/>
  <c r="O269" i="4"/>
  <c r="N269" i="4"/>
  <c r="M269" i="4"/>
  <c r="I269" i="4"/>
  <c r="L268" i="4"/>
  <c r="L272" i="4" s="1"/>
  <c r="P267" i="4"/>
  <c r="O267" i="4"/>
  <c r="N267" i="4"/>
  <c r="M267" i="4"/>
  <c r="J267" i="4"/>
  <c r="I267" i="4"/>
  <c r="P266" i="4"/>
  <c r="O266" i="4"/>
  <c r="N266" i="4"/>
  <c r="M266" i="4"/>
  <c r="L266" i="4"/>
  <c r="J266" i="4"/>
  <c r="K266" i="4" s="1"/>
  <c r="I266" i="4"/>
  <c r="P265" i="4"/>
  <c r="O265" i="4"/>
  <c r="N265" i="4"/>
  <c r="M265" i="4"/>
  <c r="L265" i="4"/>
  <c r="K265" i="4" s="1"/>
  <c r="J265" i="4"/>
  <c r="I265" i="4"/>
  <c r="P264" i="4"/>
  <c r="O264" i="4"/>
  <c r="N264" i="4"/>
  <c r="M264" i="4"/>
  <c r="J264" i="4"/>
  <c r="I264" i="4"/>
  <c r="P263" i="4"/>
  <c r="O263" i="4"/>
  <c r="N263" i="4"/>
  <c r="M263" i="4"/>
  <c r="L263" i="4"/>
  <c r="J263" i="4"/>
  <c r="K263" i="4" s="1"/>
  <c r="I263" i="4"/>
  <c r="L262" i="4"/>
  <c r="L267" i="4" s="1"/>
  <c r="K267" i="4" s="1"/>
  <c r="P261" i="4"/>
  <c r="O261" i="4"/>
  <c r="N261" i="4"/>
  <c r="M261" i="4"/>
  <c r="J261" i="4"/>
  <c r="I261" i="4"/>
  <c r="P260" i="4"/>
  <c r="O260" i="4"/>
  <c r="N260" i="4"/>
  <c r="M260" i="4"/>
  <c r="J260" i="4"/>
  <c r="I260" i="4"/>
  <c r="L259" i="4"/>
  <c r="L260" i="4" s="1"/>
  <c r="K260" i="4" s="1"/>
  <c r="P258" i="4"/>
  <c r="O258" i="4"/>
  <c r="N258" i="4"/>
  <c r="M258" i="4"/>
  <c r="L258" i="4"/>
  <c r="K258" i="4"/>
  <c r="I258" i="4"/>
  <c r="P257" i="4"/>
  <c r="O257" i="4"/>
  <c r="N257" i="4"/>
  <c r="M257" i="4"/>
  <c r="J257" i="4"/>
  <c r="I257" i="4"/>
  <c r="P256" i="4"/>
  <c r="O256" i="4"/>
  <c r="N256" i="4"/>
  <c r="M256" i="4"/>
  <c r="J256" i="4"/>
  <c r="I256" i="4"/>
  <c r="L255" i="4"/>
  <c r="J258" i="4" s="1"/>
  <c r="P254" i="4"/>
  <c r="O254" i="4"/>
  <c r="N254" i="4"/>
  <c r="M254" i="4"/>
  <c r="L254" i="4"/>
  <c r="I254" i="4"/>
  <c r="L253" i="4"/>
  <c r="J254" i="4" s="1"/>
  <c r="P252" i="4"/>
  <c r="O252" i="4"/>
  <c r="N252" i="4"/>
  <c r="M252" i="4"/>
  <c r="L252" i="4"/>
  <c r="J252" i="4"/>
  <c r="K252" i="4" s="1"/>
  <c r="I252" i="4"/>
  <c r="P251" i="4"/>
  <c r="O251" i="4"/>
  <c r="N251" i="4"/>
  <c r="M251" i="4"/>
  <c r="I251" i="4"/>
  <c r="P250" i="4"/>
  <c r="O250" i="4"/>
  <c r="N250" i="4"/>
  <c r="M250" i="4"/>
  <c r="I250" i="4"/>
  <c r="L249" i="4"/>
  <c r="L250" i="4" s="1"/>
  <c r="P248" i="4"/>
  <c r="O248" i="4"/>
  <c r="N248" i="4"/>
  <c r="M248" i="4"/>
  <c r="L248" i="4"/>
  <c r="I248" i="4"/>
  <c r="P247" i="4"/>
  <c r="O247" i="4"/>
  <c r="N247" i="4"/>
  <c r="M247" i="4"/>
  <c r="I247" i="4"/>
  <c r="P246" i="4"/>
  <c r="O246" i="4"/>
  <c r="N246" i="4"/>
  <c r="M246" i="4"/>
  <c r="I246" i="4"/>
  <c r="P245" i="4"/>
  <c r="O245" i="4"/>
  <c r="N245" i="4"/>
  <c r="M245" i="4"/>
  <c r="L245" i="4"/>
  <c r="I245" i="4"/>
  <c r="P244" i="4"/>
  <c r="O244" i="4"/>
  <c r="N244" i="4"/>
  <c r="M244" i="4"/>
  <c r="I244" i="4"/>
  <c r="L243" i="4"/>
  <c r="J245" i="4" s="1"/>
  <c r="K245" i="4" s="1"/>
  <c r="P242" i="4"/>
  <c r="O242" i="4"/>
  <c r="N242" i="4"/>
  <c r="M242" i="4"/>
  <c r="J242" i="4"/>
  <c r="I242" i="4"/>
  <c r="P241" i="4"/>
  <c r="O241" i="4"/>
  <c r="N241" i="4"/>
  <c r="M241" i="4"/>
  <c r="L241" i="4"/>
  <c r="K241" i="4"/>
  <c r="I241" i="4"/>
  <c r="P240" i="4"/>
  <c r="O240" i="4"/>
  <c r="N240" i="4"/>
  <c r="M240" i="4"/>
  <c r="J240" i="4"/>
  <c r="I240" i="4"/>
  <c r="P239" i="4"/>
  <c r="O239" i="4"/>
  <c r="N239" i="4"/>
  <c r="M239" i="4"/>
  <c r="J239" i="4"/>
  <c r="I239" i="4"/>
  <c r="L238" i="4"/>
  <c r="J241" i="4" s="1"/>
  <c r="P237" i="4"/>
  <c r="O237" i="4"/>
  <c r="N237" i="4"/>
  <c r="M237" i="4"/>
  <c r="L237" i="4"/>
  <c r="I237" i="4"/>
  <c r="P236" i="4"/>
  <c r="O236" i="4"/>
  <c r="N236" i="4"/>
  <c r="M236" i="4"/>
  <c r="J236" i="4"/>
  <c r="I236" i="4"/>
  <c r="P235" i="4"/>
  <c r="O235" i="4"/>
  <c r="N235" i="4"/>
  <c r="M235" i="4"/>
  <c r="I235" i="4"/>
  <c r="L234" i="4"/>
  <c r="J237" i="4" s="1"/>
  <c r="L233" i="4"/>
  <c r="P232" i="4"/>
  <c r="O232" i="4"/>
  <c r="N232" i="4"/>
  <c r="M232" i="4"/>
  <c r="J232" i="4"/>
  <c r="I232" i="4"/>
  <c r="P231" i="4"/>
  <c r="O231" i="4"/>
  <c r="N231" i="4"/>
  <c r="M231" i="4"/>
  <c r="L231" i="4"/>
  <c r="K231" i="4"/>
  <c r="J231" i="4"/>
  <c r="I231" i="4"/>
  <c r="L230" i="4"/>
  <c r="L232" i="4" s="1"/>
  <c r="K232" i="4" s="1"/>
  <c r="P229" i="4"/>
  <c r="O229" i="4"/>
  <c r="N229" i="4"/>
  <c r="M229" i="4"/>
  <c r="I229" i="4"/>
  <c r="L228" i="4"/>
  <c r="P227" i="4"/>
  <c r="O227" i="4"/>
  <c r="N227" i="4"/>
  <c r="M227" i="4"/>
  <c r="I227" i="4"/>
  <c r="L226" i="4"/>
  <c r="L227" i="4" s="1"/>
  <c r="P225" i="4"/>
  <c r="O225" i="4"/>
  <c r="N225" i="4"/>
  <c r="M225" i="4"/>
  <c r="I225" i="4"/>
  <c r="P224" i="4"/>
  <c r="O224" i="4"/>
  <c r="N224" i="4"/>
  <c r="M224" i="4"/>
  <c r="L224" i="4"/>
  <c r="J224" i="4"/>
  <c r="K224" i="4" s="1"/>
  <c r="I224" i="4"/>
  <c r="P223" i="4"/>
  <c r="O223" i="4"/>
  <c r="N223" i="4"/>
  <c r="M223" i="4"/>
  <c r="I223" i="4"/>
  <c r="P222" i="4"/>
  <c r="O222" i="4"/>
  <c r="N222" i="4"/>
  <c r="M222" i="4"/>
  <c r="I222" i="4"/>
  <c r="L221" i="4"/>
  <c r="L225" i="4" s="1"/>
  <c r="P220" i="4"/>
  <c r="O220" i="4"/>
  <c r="N220" i="4"/>
  <c r="M220" i="4"/>
  <c r="L220" i="4"/>
  <c r="K220" i="4" s="1"/>
  <c r="J220" i="4"/>
  <c r="I220" i="4"/>
  <c r="P219" i="4"/>
  <c r="O219" i="4"/>
  <c r="N219" i="4"/>
  <c r="M219" i="4"/>
  <c r="J219" i="4"/>
  <c r="I219" i="4"/>
  <c r="P218" i="4"/>
  <c r="O218" i="4"/>
  <c r="N218" i="4"/>
  <c r="M218" i="4"/>
  <c r="J218" i="4"/>
  <c r="I218" i="4"/>
  <c r="L217" i="4"/>
  <c r="L218" i="4" s="1"/>
  <c r="K218" i="4" s="1"/>
  <c r="L216" i="4"/>
  <c r="P215" i="4"/>
  <c r="O215" i="4"/>
  <c r="N215" i="4"/>
  <c r="M215" i="4"/>
  <c r="L215" i="4"/>
  <c r="K215" i="4" s="1"/>
  <c r="I215" i="4"/>
  <c r="P214" i="4"/>
  <c r="O214" i="4"/>
  <c r="N214" i="4"/>
  <c r="M214" i="4"/>
  <c r="L214" i="4"/>
  <c r="J214" i="4"/>
  <c r="K214" i="4" s="1"/>
  <c r="I214" i="4"/>
  <c r="P213" i="4"/>
  <c r="O213" i="4"/>
  <c r="N213" i="4"/>
  <c r="M213" i="4"/>
  <c r="I213" i="4"/>
  <c r="P212" i="4"/>
  <c r="O212" i="4"/>
  <c r="N212" i="4"/>
  <c r="M212" i="4"/>
  <c r="L212" i="4"/>
  <c r="I212" i="4"/>
  <c r="P211" i="4"/>
  <c r="O211" i="4"/>
  <c r="N211" i="4"/>
  <c r="M211" i="4"/>
  <c r="L211" i="4"/>
  <c r="J211" i="4"/>
  <c r="K211" i="4" s="1"/>
  <c r="I211" i="4"/>
  <c r="P210" i="4"/>
  <c r="O210" i="4"/>
  <c r="N210" i="4"/>
  <c r="M210" i="4"/>
  <c r="I210" i="4"/>
  <c r="P209" i="4"/>
  <c r="O209" i="4"/>
  <c r="N209" i="4"/>
  <c r="M209" i="4"/>
  <c r="L209" i="4"/>
  <c r="I209" i="4"/>
  <c r="P208" i="4"/>
  <c r="O208" i="4"/>
  <c r="N208" i="4"/>
  <c r="M208" i="4"/>
  <c r="L208" i="4"/>
  <c r="J208" i="4"/>
  <c r="K208" i="4" s="1"/>
  <c r="I208" i="4"/>
  <c r="P207" i="4"/>
  <c r="O207" i="4"/>
  <c r="N207" i="4"/>
  <c r="M207" i="4"/>
  <c r="I207" i="4"/>
  <c r="P206" i="4"/>
  <c r="O206" i="4"/>
  <c r="N206" i="4"/>
  <c r="M206" i="4"/>
  <c r="L206" i="4"/>
  <c r="I206" i="4"/>
  <c r="L205" i="4"/>
  <c r="J215" i="4" s="1"/>
  <c r="P204" i="4"/>
  <c r="O204" i="4"/>
  <c r="N204" i="4"/>
  <c r="M204" i="4"/>
  <c r="L204" i="4"/>
  <c r="K204" i="4"/>
  <c r="J204" i="4"/>
  <c r="I204" i="4"/>
  <c r="P203" i="4"/>
  <c r="O203" i="4"/>
  <c r="N203" i="4"/>
  <c r="M203" i="4"/>
  <c r="I203" i="4"/>
  <c r="P202" i="4"/>
  <c r="O202" i="4"/>
  <c r="N202" i="4"/>
  <c r="M202" i="4"/>
  <c r="I202" i="4"/>
  <c r="L201" i="4"/>
  <c r="L202" i="4" s="1"/>
  <c r="P200" i="4"/>
  <c r="O200" i="4"/>
  <c r="N200" i="4"/>
  <c r="M200" i="4"/>
  <c r="L200" i="4"/>
  <c r="K200" i="4"/>
  <c r="J200" i="4"/>
  <c r="I200" i="4"/>
  <c r="P199" i="4"/>
  <c r="O199" i="4"/>
  <c r="N199" i="4"/>
  <c r="M199" i="4"/>
  <c r="L199" i="4"/>
  <c r="J199" i="4"/>
  <c r="K199" i="4" s="1"/>
  <c r="I199" i="4"/>
  <c r="P198" i="4"/>
  <c r="O198" i="4"/>
  <c r="N198" i="4"/>
  <c r="M198" i="4"/>
  <c r="J198" i="4"/>
  <c r="I198" i="4"/>
  <c r="P197" i="4"/>
  <c r="O197" i="4"/>
  <c r="N197" i="4"/>
  <c r="M197" i="4"/>
  <c r="L197" i="4"/>
  <c r="K197" i="4"/>
  <c r="J197" i="4"/>
  <c r="I197" i="4"/>
  <c r="L196" i="4"/>
  <c r="L198" i="4" s="1"/>
  <c r="K198" i="4" s="1"/>
  <c r="P195" i="4"/>
  <c r="O195" i="4"/>
  <c r="N195" i="4"/>
  <c r="M195" i="4"/>
  <c r="I195" i="4"/>
  <c r="L194" i="4"/>
  <c r="P193" i="4"/>
  <c r="O193" i="4"/>
  <c r="N193" i="4"/>
  <c r="M193" i="4"/>
  <c r="I193" i="4"/>
  <c r="P192" i="4"/>
  <c r="O192" i="4"/>
  <c r="N192" i="4"/>
  <c r="M192" i="4"/>
  <c r="L192" i="4"/>
  <c r="I192" i="4"/>
  <c r="P191" i="4"/>
  <c r="O191" i="4"/>
  <c r="N191" i="4"/>
  <c r="M191" i="4"/>
  <c r="I191" i="4"/>
  <c r="L190" i="4"/>
  <c r="P189" i="4"/>
  <c r="O189" i="4"/>
  <c r="N189" i="4"/>
  <c r="M189" i="4"/>
  <c r="I189" i="4"/>
  <c r="L188" i="4"/>
  <c r="L189" i="4" s="1"/>
  <c r="P187" i="4"/>
  <c r="O187" i="4"/>
  <c r="N187" i="4"/>
  <c r="M187" i="4"/>
  <c r="J187" i="4"/>
  <c r="I187" i="4"/>
  <c r="P186" i="4"/>
  <c r="O186" i="4"/>
  <c r="N186" i="4"/>
  <c r="M186" i="4"/>
  <c r="L186" i="4"/>
  <c r="K186" i="4"/>
  <c r="J186" i="4"/>
  <c r="I186" i="4"/>
  <c r="L185" i="4"/>
  <c r="L187" i="4" s="1"/>
  <c r="K187" i="4" s="1"/>
  <c r="P184" i="4"/>
  <c r="O184" i="4"/>
  <c r="N184" i="4"/>
  <c r="M184" i="4"/>
  <c r="I184" i="4"/>
  <c r="P183" i="4"/>
  <c r="O183" i="4"/>
  <c r="N183" i="4"/>
  <c r="M183" i="4"/>
  <c r="I183" i="4"/>
  <c r="P182" i="4"/>
  <c r="O182" i="4"/>
  <c r="N182" i="4"/>
  <c r="M182" i="4"/>
  <c r="I182" i="4"/>
  <c r="P181" i="4"/>
  <c r="O181" i="4"/>
  <c r="N181" i="4"/>
  <c r="M181" i="4"/>
  <c r="I181" i="4"/>
  <c r="L180" i="4"/>
  <c r="L182" i="4" s="1"/>
  <c r="Q179" i="4"/>
  <c r="I179" i="4"/>
  <c r="Q178" i="4"/>
  <c r="I178" i="4"/>
  <c r="Q177" i="4"/>
  <c r="I177" i="4"/>
  <c r="Q176" i="4"/>
  <c r="I176" i="4"/>
  <c r="Q175" i="4"/>
  <c r="J175" i="4"/>
  <c r="I175" i="4"/>
  <c r="Q174" i="4"/>
  <c r="I174" i="4"/>
  <c r="Q173" i="4"/>
  <c r="I173" i="4"/>
  <c r="Q172" i="4"/>
  <c r="L172" i="4"/>
  <c r="I172" i="4"/>
  <c r="Q171" i="4"/>
  <c r="I171" i="4"/>
  <c r="Q170" i="4"/>
  <c r="L170" i="4"/>
  <c r="I170" i="4"/>
  <c r="Q169" i="4"/>
  <c r="I169" i="4"/>
  <c r="Q168" i="4"/>
  <c r="J168" i="4"/>
  <c r="I168" i="4"/>
  <c r="L167" i="4"/>
  <c r="J170" i="4" s="1"/>
  <c r="P166" i="4"/>
  <c r="O166" i="4"/>
  <c r="N166" i="4"/>
  <c r="M166" i="4"/>
  <c r="I166" i="4"/>
  <c r="P165" i="4"/>
  <c r="O165" i="4"/>
  <c r="N165" i="4"/>
  <c r="M165" i="4"/>
  <c r="I165" i="4"/>
  <c r="P164" i="4"/>
  <c r="O164" i="4"/>
  <c r="N164" i="4"/>
  <c r="M164" i="4"/>
  <c r="J164" i="4"/>
  <c r="I164" i="4"/>
  <c r="P163" i="4"/>
  <c r="O163" i="4"/>
  <c r="N163" i="4"/>
  <c r="M163" i="4"/>
  <c r="I163" i="4"/>
  <c r="P162" i="4"/>
  <c r="O162" i="4"/>
  <c r="N162" i="4"/>
  <c r="M162" i="4"/>
  <c r="I162" i="4"/>
  <c r="P161" i="4"/>
  <c r="O161" i="4"/>
  <c r="N161" i="4"/>
  <c r="M161" i="4"/>
  <c r="J161" i="4"/>
  <c r="I161" i="4"/>
  <c r="P160" i="4"/>
  <c r="O160" i="4"/>
  <c r="N160" i="4"/>
  <c r="M160" i="4"/>
  <c r="I160" i="4"/>
  <c r="P159" i="4"/>
  <c r="O159" i="4"/>
  <c r="N159" i="4"/>
  <c r="M159" i="4"/>
  <c r="I159" i="4"/>
  <c r="P158" i="4"/>
  <c r="O158" i="4"/>
  <c r="N158" i="4"/>
  <c r="M158" i="4"/>
  <c r="J158" i="4"/>
  <c r="I158" i="4"/>
  <c r="P157" i="4"/>
  <c r="O157" i="4"/>
  <c r="N157" i="4"/>
  <c r="M157" i="4"/>
  <c r="I157" i="4"/>
  <c r="L156" i="4"/>
  <c r="L165" i="4" s="1"/>
  <c r="L155" i="4"/>
  <c r="P154" i="4"/>
  <c r="O154" i="4"/>
  <c r="N154" i="4"/>
  <c r="M154" i="4"/>
  <c r="J154" i="4"/>
  <c r="I154" i="4"/>
  <c r="P153" i="4"/>
  <c r="O153" i="4"/>
  <c r="N153" i="4"/>
  <c r="M153" i="4"/>
  <c r="L153" i="4"/>
  <c r="K153" i="4"/>
  <c r="I153" i="4"/>
  <c r="P152" i="4"/>
  <c r="O152" i="4"/>
  <c r="N152" i="4"/>
  <c r="M152" i="4"/>
  <c r="J152" i="4"/>
  <c r="I152" i="4"/>
  <c r="P151" i="4"/>
  <c r="O151" i="4"/>
  <c r="N151" i="4"/>
  <c r="M151" i="4"/>
  <c r="J151" i="4"/>
  <c r="I151" i="4"/>
  <c r="P150" i="4"/>
  <c r="O150" i="4"/>
  <c r="N150" i="4"/>
  <c r="M150" i="4"/>
  <c r="L150" i="4"/>
  <c r="I150" i="4"/>
  <c r="P149" i="4"/>
  <c r="O149" i="4"/>
  <c r="N149" i="4"/>
  <c r="M149" i="4"/>
  <c r="J149" i="4"/>
  <c r="I149" i="4"/>
  <c r="P148" i="4"/>
  <c r="O148" i="4"/>
  <c r="N148" i="4"/>
  <c r="M148" i="4"/>
  <c r="J148" i="4"/>
  <c r="I148" i="4"/>
  <c r="L147" i="4"/>
  <c r="J153" i="4" s="1"/>
  <c r="P146" i="4"/>
  <c r="O146" i="4"/>
  <c r="N146" i="4"/>
  <c r="M146" i="4"/>
  <c r="L146" i="4"/>
  <c r="I146" i="4"/>
  <c r="P145" i="4"/>
  <c r="O145" i="4"/>
  <c r="N145" i="4"/>
  <c r="M145" i="4"/>
  <c r="J145" i="4"/>
  <c r="I145" i="4"/>
  <c r="P144" i="4"/>
  <c r="O144" i="4"/>
  <c r="N144" i="4"/>
  <c r="M144" i="4"/>
  <c r="I144" i="4"/>
  <c r="L143" i="4"/>
  <c r="J146" i="4" s="1"/>
  <c r="P142" i="4"/>
  <c r="O142" i="4"/>
  <c r="N142" i="4"/>
  <c r="M142" i="4"/>
  <c r="J142" i="4"/>
  <c r="I142" i="4"/>
  <c r="P141" i="4"/>
  <c r="O141" i="4"/>
  <c r="N141" i="4"/>
  <c r="M141" i="4"/>
  <c r="L141" i="4"/>
  <c r="J141" i="4"/>
  <c r="K141" i="4" s="1"/>
  <c r="I141" i="4"/>
  <c r="P140" i="4"/>
  <c r="O140" i="4"/>
  <c r="N140" i="4"/>
  <c r="M140" i="4"/>
  <c r="L140" i="4"/>
  <c r="K140" i="4" s="1"/>
  <c r="J140" i="4"/>
  <c r="I140" i="4"/>
  <c r="P139" i="4"/>
  <c r="O139" i="4"/>
  <c r="N139" i="4"/>
  <c r="M139" i="4"/>
  <c r="J139" i="4"/>
  <c r="I139" i="4"/>
  <c r="P138" i="4"/>
  <c r="O138" i="4"/>
  <c r="N138" i="4"/>
  <c r="M138" i="4"/>
  <c r="L138" i="4"/>
  <c r="K138" i="4" s="1"/>
  <c r="J138" i="4"/>
  <c r="I138" i="4"/>
  <c r="L137" i="4"/>
  <c r="L142" i="4" s="1"/>
  <c r="K142" i="4" s="1"/>
  <c r="P136" i="4"/>
  <c r="O136" i="4"/>
  <c r="N136" i="4"/>
  <c r="M136" i="4"/>
  <c r="I136" i="4"/>
  <c r="P135" i="4"/>
  <c r="O135" i="4"/>
  <c r="N135" i="4"/>
  <c r="M135" i="4"/>
  <c r="I135" i="4"/>
  <c r="P134" i="4"/>
  <c r="O134" i="4"/>
  <c r="N134" i="4"/>
  <c r="M134" i="4"/>
  <c r="L134" i="4"/>
  <c r="K134" i="4"/>
  <c r="J134" i="4"/>
  <c r="I134" i="4"/>
  <c r="P133" i="4"/>
  <c r="O133" i="4"/>
  <c r="N133" i="4"/>
  <c r="M133" i="4"/>
  <c r="I133" i="4"/>
  <c r="P132" i="4"/>
  <c r="O132" i="4"/>
  <c r="N132" i="4"/>
  <c r="M132" i="4"/>
  <c r="I132" i="4"/>
  <c r="P131" i="4"/>
  <c r="O131" i="4"/>
  <c r="N131" i="4"/>
  <c r="M131" i="4"/>
  <c r="L131" i="4"/>
  <c r="K131" i="4"/>
  <c r="J131" i="4"/>
  <c r="I131" i="4"/>
  <c r="P130" i="4"/>
  <c r="O130" i="4"/>
  <c r="N130" i="4"/>
  <c r="M130" i="4"/>
  <c r="I130" i="4"/>
  <c r="L129" i="4"/>
  <c r="L128" i="4"/>
  <c r="P127" i="4"/>
  <c r="O127" i="4"/>
  <c r="N127" i="4"/>
  <c r="M127" i="4"/>
  <c r="I127" i="4"/>
  <c r="P126" i="4"/>
  <c r="O126" i="4"/>
  <c r="N126" i="4"/>
  <c r="M126" i="4"/>
  <c r="I126" i="4"/>
  <c r="P125" i="4"/>
  <c r="O125" i="4"/>
  <c r="N125" i="4"/>
  <c r="M125" i="4"/>
  <c r="J125" i="4"/>
  <c r="I125" i="4"/>
  <c r="L124" i="4"/>
  <c r="L126" i="4" s="1"/>
  <c r="P123" i="4"/>
  <c r="O123" i="4"/>
  <c r="N123" i="4"/>
  <c r="M123" i="4"/>
  <c r="I123" i="4"/>
  <c r="P122" i="4"/>
  <c r="O122" i="4"/>
  <c r="N122" i="4"/>
  <c r="M122" i="4"/>
  <c r="I122" i="4"/>
  <c r="L121" i="4"/>
  <c r="L122" i="4" s="1"/>
  <c r="P120" i="4"/>
  <c r="O120" i="4"/>
  <c r="N120" i="4"/>
  <c r="M120" i="4"/>
  <c r="J120" i="4"/>
  <c r="I120" i="4"/>
  <c r="P119" i="4"/>
  <c r="O119" i="4"/>
  <c r="N119" i="4"/>
  <c r="M119" i="4"/>
  <c r="I119" i="4"/>
  <c r="L118" i="4"/>
  <c r="L120" i="4" s="1"/>
  <c r="K120" i="4" s="1"/>
  <c r="L117" i="4"/>
  <c r="P116" i="4"/>
  <c r="O116" i="4"/>
  <c r="N116" i="4"/>
  <c r="M116" i="4"/>
  <c r="I116" i="4"/>
  <c r="L115" i="4"/>
  <c r="L116" i="4" s="1"/>
  <c r="P114" i="4"/>
  <c r="O114" i="4"/>
  <c r="N114" i="4"/>
  <c r="M114" i="4"/>
  <c r="I114" i="4"/>
  <c r="L113" i="4"/>
  <c r="L114" i="4" s="1"/>
  <c r="P112" i="4"/>
  <c r="O112" i="4"/>
  <c r="N112" i="4"/>
  <c r="M112" i="4"/>
  <c r="L112" i="4"/>
  <c r="K112" i="4"/>
  <c r="J112" i="4"/>
  <c r="I112" i="4"/>
  <c r="P111" i="4"/>
  <c r="O111" i="4"/>
  <c r="N111" i="4"/>
  <c r="M111" i="4"/>
  <c r="I111" i="4"/>
  <c r="L110" i="4"/>
  <c r="P109" i="4"/>
  <c r="O109" i="4"/>
  <c r="N109" i="4"/>
  <c r="M109" i="4"/>
  <c r="J109" i="4"/>
  <c r="I109" i="4"/>
  <c r="L108" i="4"/>
  <c r="L109" i="4" s="1"/>
  <c r="K109" i="4" s="1"/>
  <c r="P107" i="4"/>
  <c r="O107" i="4"/>
  <c r="N107" i="4"/>
  <c r="M107" i="4"/>
  <c r="I107" i="4"/>
  <c r="P106" i="4"/>
  <c r="O106" i="4"/>
  <c r="N106" i="4"/>
  <c r="M106" i="4"/>
  <c r="J106" i="4"/>
  <c r="I106" i="4"/>
  <c r="L105" i="4"/>
  <c r="L107" i="4" s="1"/>
  <c r="P104" i="4"/>
  <c r="O104" i="4"/>
  <c r="N104" i="4"/>
  <c r="M104" i="4"/>
  <c r="I104" i="4"/>
  <c r="L103" i="4"/>
  <c r="L102" i="4"/>
  <c r="P101" i="4"/>
  <c r="O101" i="4"/>
  <c r="N101" i="4"/>
  <c r="M101" i="4"/>
  <c r="I101" i="4"/>
  <c r="P100" i="4"/>
  <c r="O100" i="4"/>
  <c r="N100" i="4"/>
  <c r="M100" i="4"/>
  <c r="L100" i="4"/>
  <c r="I100" i="4"/>
  <c r="P99" i="4"/>
  <c r="O99" i="4"/>
  <c r="N99" i="4"/>
  <c r="M99" i="4"/>
  <c r="J99" i="4"/>
  <c r="I99" i="4"/>
  <c r="L98" i="4"/>
  <c r="P97" i="4"/>
  <c r="O97" i="4"/>
  <c r="N97" i="4"/>
  <c r="M97" i="4"/>
  <c r="I97" i="4"/>
  <c r="P96" i="4"/>
  <c r="O96" i="4"/>
  <c r="N96" i="4"/>
  <c r="M96" i="4"/>
  <c r="L96" i="4"/>
  <c r="K96" i="4" s="1"/>
  <c r="I96" i="4"/>
  <c r="L95" i="4"/>
  <c r="J96" i="4" s="1"/>
  <c r="P94" i="4"/>
  <c r="O94" i="4"/>
  <c r="N94" i="4"/>
  <c r="M94" i="4"/>
  <c r="L94" i="4"/>
  <c r="K94" i="4" s="1"/>
  <c r="J94" i="4"/>
  <c r="I94" i="4"/>
  <c r="L93" i="4"/>
  <c r="P92" i="4"/>
  <c r="O92" i="4"/>
  <c r="N92" i="4"/>
  <c r="M92" i="4"/>
  <c r="J92" i="4"/>
  <c r="I92" i="4"/>
  <c r="P91" i="4"/>
  <c r="O91" i="4"/>
  <c r="N91" i="4"/>
  <c r="M91" i="4"/>
  <c r="L91" i="4"/>
  <c r="J91" i="4"/>
  <c r="K91" i="4" s="1"/>
  <c r="I91" i="4"/>
  <c r="L90" i="4"/>
  <c r="L92" i="4" s="1"/>
  <c r="K92" i="4" s="1"/>
  <c r="P89" i="4"/>
  <c r="O89" i="4"/>
  <c r="N89" i="4"/>
  <c r="M89" i="4"/>
  <c r="L89" i="4"/>
  <c r="I89" i="4"/>
  <c r="L88" i="4"/>
  <c r="J89" i="4" s="1"/>
  <c r="K89" i="4" s="1"/>
  <c r="P87" i="4"/>
  <c r="O87" i="4"/>
  <c r="N87" i="4"/>
  <c r="M87" i="4"/>
  <c r="J87" i="4"/>
  <c r="I87" i="4"/>
  <c r="P86" i="4"/>
  <c r="O86" i="4"/>
  <c r="N86" i="4"/>
  <c r="M86" i="4"/>
  <c r="I86" i="4"/>
  <c r="L85" i="4"/>
  <c r="L86" i="4" s="1"/>
  <c r="P84" i="4"/>
  <c r="O84" i="4"/>
  <c r="N84" i="4"/>
  <c r="M84" i="4"/>
  <c r="J84" i="4"/>
  <c r="I84" i="4"/>
  <c r="P83" i="4"/>
  <c r="O83" i="4"/>
  <c r="N83" i="4"/>
  <c r="M83" i="4"/>
  <c r="L83" i="4"/>
  <c r="K83" i="4"/>
  <c r="J83" i="4"/>
  <c r="I83" i="4"/>
  <c r="L82" i="4"/>
  <c r="L84" i="4" s="1"/>
  <c r="K84" i="4" s="1"/>
  <c r="P81" i="4"/>
  <c r="O81" i="4"/>
  <c r="N81" i="4"/>
  <c r="M81" i="4"/>
  <c r="I81" i="4"/>
  <c r="L80" i="4"/>
  <c r="L79" i="4"/>
  <c r="P78" i="4"/>
  <c r="O78" i="4"/>
  <c r="N78" i="4"/>
  <c r="M78" i="4"/>
  <c r="I78" i="4"/>
  <c r="P77" i="4"/>
  <c r="O77" i="4"/>
  <c r="N77" i="4"/>
  <c r="M77" i="4"/>
  <c r="L77" i="4"/>
  <c r="K77" i="4" s="1"/>
  <c r="I77" i="4"/>
  <c r="P76" i="4"/>
  <c r="O76" i="4"/>
  <c r="N76" i="4"/>
  <c r="M76" i="4"/>
  <c r="L76" i="4"/>
  <c r="K76" i="4"/>
  <c r="J76" i="4"/>
  <c r="I76" i="4"/>
  <c r="P75" i="4"/>
  <c r="O75" i="4"/>
  <c r="N75" i="4"/>
  <c r="M75" i="4"/>
  <c r="I75" i="4"/>
  <c r="P74" i="4"/>
  <c r="O74" i="4"/>
  <c r="N74" i="4"/>
  <c r="M74" i="4"/>
  <c r="L74" i="4"/>
  <c r="I74" i="4"/>
  <c r="L73" i="4"/>
  <c r="J77" i="4" s="1"/>
  <c r="P72" i="4"/>
  <c r="O72" i="4"/>
  <c r="N72" i="4"/>
  <c r="M72" i="4"/>
  <c r="L72" i="4"/>
  <c r="J72" i="4"/>
  <c r="K72" i="4" s="1"/>
  <c r="I72" i="4"/>
  <c r="L71" i="4"/>
  <c r="P70" i="4"/>
  <c r="O70" i="4"/>
  <c r="N70" i="4"/>
  <c r="M70" i="4"/>
  <c r="J70" i="4"/>
  <c r="I70" i="4"/>
  <c r="P69" i="4"/>
  <c r="O69" i="4"/>
  <c r="N69" i="4"/>
  <c r="M69" i="4"/>
  <c r="L69" i="4"/>
  <c r="K69" i="4" s="1"/>
  <c r="J69" i="4"/>
  <c r="I69" i="4"/>
  <c r="L68" i="4"/>
  <c r="L70" i="4" s="1"/>
  <c r="K70" i="4" s="1"/>
  <c r="P67" i="4"/>
  <c r="O67" i="4"/>
  <c r="N67" i="4"/>
  <c r="M67" i="4"/>
  <c r="L67" i="4"/>
  <c r="K67" i="4" s="1"/>
  <c r="I67" i="4"/>
  <c r="L66" i="4"/>
  <c r="J67" i="4" s="1"/>
  <c r="P65" i="4"/>
  <c r="O65" i="4"/>
  <c r="N65" i="4"/>
  <c r="M65" i="4"/>
  <c r="L65" i="4"/>
  <c r="J65" i="4"/>
  <c r="K65" i="4" s="1"/>
  <c r="I65" i="4"/>
  <c r="P64" i="4"/>
  <c r="O64" i="4"/>
  <c r="N64" i="4"/>
  <c r="M64" i="4"/>
  <c r="I64" i="4"/>
  <c r="P63" i="4"/>
  <c r="O63" i="4"/>
  <c r="N63" i="4"/>
  <c r="M63" i="4"/>
  <c r="L63" i="4"/>
  <c r="K63" i="4" s="1"/>
  <c r="I63" i="4"/>
  <c r="P62" i="4"/>
  <c r="O62" i="4"/>
  <c r="N62" i="4"/>
  <c r="M62" i="4"/>
  <c r="L62" i="4"/>
  <c r="K62" i="4"/>
  <c r="J62" i="4"/>
  <c r="I62" i="4"/>
  <c r="P61" i="4"/>
  <c r="O61" i="4"/>
  <c r="N61" i="4"/>
  <c r="M61" i="4"/>
  <c r="I61" i="4"/>
  <c r="P60" i="4"/>
  <c r="O60" i="4"/>
  <c r="N60" i="4"/>
  <c r="M60" i="4"/>
  <c r="L60" i="4"/>
  <c r="I60" i="4"/>
  <c r="L59" i="4"/>
  <c r="J63" i="4" s="1"/>
  <c r="P58" i="4"/>
  <c r="O58" i="4"/>
  <c r="N58" i="4"/>
  <c r="M58" i="4"/>
  <c r="L58" i="4"/>
  <c r="K58" i="4"/>
  <c r="J58" i="4"/>
  <c r="I58" i="4"/>
  <c r="P57" i="4"/>
  <c r="O57" i="4"/>
  <c r="N57" i="4"/>
  <c r="M57" i="4"/>
  <c r="I57" i="4"/>
  <c r="P56" i="4"/>
  <c r="O56" i="4"/>
  <c r="N56" i="4"/>
  <c r="M56" i="4"/>
  <c r="I56" i="4"/>
  <c r="L55" i="4"/>
  <c r="L56" i="4" s="1"/>
  <c r="P54" i="4"/>
  <c r="O54" i="4"/>
  <c r="N54" i="4"/>
  <c r="M54" i="4"/>
  <c r="L54" i="4"/>
  <c r="K54" i="4" s="1"/>
  <c r="J54" i="4"/>
  <c r="I54" i="4"/>
  <c r="P53" i="4"/>
  <c r="O53" i="4"/>
  <c r="N53" i="4"/>
  <c r="M53" i="4"/>
  <c r="J53" i="4"/>
  <c r="I53" i="4"/>
  <c r="P52" i="4"/>
  <c r="O52" i="4"/>
  <c r="N52" i="4"/>
  <c r="M52" i="4"/>
  <c r="J52" i="4"/>
  <c r="I52" i="4"/>
  <c r="P51" i="4"/>
  <c r="O51" i="4"/>
  <c r="N51" i="4"/>
  <c r="M51" i="4"/>
  <c r="L51" i="4"/>
  <c r="K51" i="4"/>
  <c r="J51" i="4"/>
  <c r="I51" i="4"/>
  <c r="P50" i="4"/>
  <c r="O50" i="4"/>
  <c r="N50" i="4"/>
  <c r="M50" i="4"/>
  <c r="J50" i="4"/>
  <c r="I50" i="4"/>
  <c r="P49" i="4"/>
  <c r="O49" i="4"/>
  <c r="N49" i="4"/>
  <c r="M49" i="4"/>
  <c r="J49" i="4"/>
  <c r="I49" i="4"/>
  <c r="P48" i="4"/>
  <c r="O48" i="4"/>
  <c r="N48" i="4"/>
  <c r="M48" i="4"/>
  <c r="L48" i="4"/>
  <c r="K48" i="4" s="1"/>
  <c r="J48" i="4"/>
  <c r="I48" i="4"/>
  <c r="L47" i="4"/>
  <c r="L52" i="4" s="1"/>
  <c r="K52" i="4" s="1"/>
  <c r="P46" i="4"/>
  <c r="O46" i="4"/>
  <c r="N46" i="4"/>
  <c r="M46" i="4"/>
  <c r="I46" i="4"/>
  <c r="P45" i="4"/>
  <c r="O45" i="4"/>
  <c r="N45" i="4"/>
  <c r="M45" i="4"/>
  <c r="I45" i="4"/>
  <c r="P44" i="4"/>
  <c r="O44" i="4"/>
  <c r="N44" i="4"/>
  <c r="M44" i="4"/>
  <c r="I44" i="4"/>
  <c r="P43" i="4"/>
  <c r="O43" i="4"/>
  <c r="N43" i="4"/>
  <c r="M43" i="4"/>
  <c r="J43" i="4"/>
  <c r="I43" i="4"/>
  <c r="P42" i="4"/>
  <c r="O42" i="4"/>
  <c r="N42" i="4"/>
  <c r="M42" i="4"/>
  <c r="I42" i="4"/>
  <c r="P41" i="4"/>
  <c r="O41" i="4"/>
  <c r="N41" i="4"/>
  <c r="M41" i="4"/>
  <c r="L41" i="4"/>
  <c r="I41" i="4"/>
  <c r="P40" i="4"/>
  <c r="O40" i="4"/>
  <c r="N40" i="4"/>
  <c r="M40" i="4"/>
  <c r="J40" i="4"/>
  <c r="I40" i="4"/>
  <c r="L39" i="4"/>
  <c r="L44" i="4" s="1"/>
  <c r="P38" i="4"/>
  <c r="O38" i="4"/>
  <c r="N38" i="4"/>
  <c r="M38" i="4"/>
  <c r="I38" i="4"/>
  <c r="P37" i="4"/>
  <c r="O37" i="4"/>
  <c r="N37" i="4"/>
  <c r="M37" i="4"/>
  <c r="L37" i="4"/>
  <c r="J37" i="4"/>
  <c r="I37" i="4"/>
  <c r="P36" i="4"/>
  <c r="O36" i="4"/>
  <c r="N36" i="4"/>
  <c r="M36" i="4"/>
  <c r="I36" i="4"/>
  <c r="P35" i="4"/>
  <c r="O35" i="4"/>
  <c r="N35" i="4"/>
  <c r="M35" i="4"/>
  <c r="I35" i="4"/>
  <c r="L34" i="4"/>
  <c r="L35" i="4" s="1"/>
  <c r="P33" i="4"/>
  <c r="O33" i="4"/>
  <c r="N33" i="4"/>
  <c r="M33" i="4"/>
  <c r="J33" i="4"/>
  <c r="I33" i="4"/>
  <c r="P32" i="4"/>
  <c r="O32" i="4"/>
  <c r="N32" i="4"/>
  <c r="M32" i="4"/>
  <c r="I32" i="4"/>
  <c r="P31" i="4"/>
  <c r="O31" i="4"/>
  <c r="N31" i="4"/>
  <c r="M31" i="4"/>
  <c r="I31" i="4"/>
  <c r="P30" i="4"/>
  <c r="O30" i="4"/>
  <c r="N30" i="4"/>
  <c r="M30" i="4"/>
  <c r="I30" i="4"/>
  <c r="P29" i="4"/>
  <c r="O29" i="4"/>
  <c r="N29" i="4"/>
  <c r="M29" i="4"/>
  <c r="I29" i="4"/>
  <c r="P28" i="4"/>
  <c r="O28" i="4"/>
  <c r="N28" i="4"/>
  <c r="M28" i="4"/>
  <c r="I28" i="4"/>
  <c r="P27" i="4"/>
  <c r="O27" i="4"/>
  <c r="N27" i="4"/>
  <c r="M27" i="4"/>
  <c r="L27" i="4"/>
  <c r="I27" i="4"/>
  <c r="P26" i="4"/>
  <c r="O26" i="4"/>
  <c r="N26" i="4"/>
  <c r="M26" i="4"/>
  <c r="J26" i="4"/>
  <c r="I26" i="4"/>
  <c r="P25" i="4"/>
  <c r="O25" i="4"/>
  <c r="N25" i="4"/>
  <c r="M25" i="4"/>
  <c r="I25" i="4"/>
  <c r="P24" i="4"/>
  <c r="O24" i="4"/>
  <c r="N24" i="4"/>
  <c r="M24" i="4"/>
  <c r="J24" i="4"/>
  <c r="I24" i="4"/>
  <c r="P23" i="4"/>
  <c r="O23" i="4"/>
  <c r="N23" i="4"/>
  <c r="M23" i="4"/>
  <c r="J23" i="4"/>
  <c r="I23" i="4"/>
  <c r="L22" i="4"/>
  <c r="P21" i="4"/>
  <c r="O21" i="4"/>
  <c r="N21" i="4"/>
  <c r="M21" i="4"/>
  <c r="J21" i="4"/>
  <c r="I21" i="4"/>
  <c r="P20" i="4"/>
  <c r="O20" i="4"/>
  <c r="N20" i="4"/>
  <c r="M20" i="4"/>
  <c r="L20" i="4"/>
  <c r="K20" i="4" s="1"/>
  <c r="I20" i="4"/>
  <c r="P19" i="4"/>
  <c r="O19" i="4"/>
  <c r="N19" i="4"/>
  <c r="M19" i="4"/>
  <c r="L19" i="4"/>
  <c r="K19" i="4"/>
  <c r="J19" i="4"/>
  <c r="I19" i="4"/>
  <c r="P18" i="4"/>
  <c r="O18" i="4"/>
  <c r="N18" i="4"/>
  <c r="M18" i="4"/>
  <c r="J18" i="4"/>
  <c r="I18" i="4"/>
  <c r="P17" i="4"/>
  <c r="O17" i="4"/>
  <c r="N17" i="4"/>
  <c r="M17" i="4"/>
  <c r="L17" i="4"/>
  <c r="I17" i="4"/>
  <c r="P16" i="4"/>
  <c r="O16" i="4"/>
  <c r="N16" i="4"/>
  <c r="M16" i="4"/>
  <c r="L16" i="4"/>
  <c r="K16" i="4"/>
  <c r="J16" i="4"/>
  <c r="I16" i="4"/>
  <c r="P15" i="4"/>
  <c r="O15" i="4"/>
  <c r="N15" i="4"/>
  <c r="M15" i="4"/>
  <c r="J15" i="4"/>
  <c r="I15" i="4"/>
  <c r="P14" i="4"/>
  <c r="O14" i="4"/>
  <c r="N14" i="4"/>
  <c r="M14" i="4"/>
  <c r="L14" i="4"/>
  <c r="I14" i="4"/>
  <c r="P13" i="4"/>
  <c r="O13" i="4"/>
  <c r="N13" i="4"/>
  <c r="M13" i="4"/>
  <c r="L13" i="4"/>
  <c r="K13" i="4"/>
  <c r="J13" i="4"/>
  <c r="I13" i="4"/>
  <c r="P12" i="4"/>
  <c r="O12" i="4"/>
  <c r="N12" i="4"/>
  <c r="M12" i="4"/>
  <c r="J12" i="4"/>
  <c r="I12" i="4"/>
  <c r="P11" i="4"/>
  <c r="O11" i="4"/>
  <c r="N11" i="4"/>
  <c r="M11" i="4"/>
  <c r="L11" i="4"/>
  <c r="I11" i="4"/>
  <c r="L8" i="4"/>
  <c r="J20" i="4" s="1"/>
  <c r="L7" i="4"/>
  <c r="M6" i="4"/>
  <c r="K6" i="4"/>
  <c r="J6" i="4"/>
  <c r="I6" i="4"/>
  <c r="N422" i="3"/>
  <c r="K422" i="3"/>
  <c r="L421" i="3"/>
  <c r="K421" i="3"/>
  <c r="M418" i="3"/>
  <c r="N418" i="3" s="1"/>
  <c r="L418" i="3"/>
  <c r="L419" i="3" s="1"/>
  <c r="K418" i="3"/>
  <c r="C417" i="3"/>
  <c r="L416" i="3"/>
  <c r="H416" i="3"/>
  <c r="L415" i="3"/>
  <c r="L414" i="3"/>
  <c r="H414" i="3"/>
  <c r="L413" i="3"/>
  <c r="H413" i="3"/>
  <c r="L412" i="3"/>
  <c r="H412" i="3"/>
  <c r="L411" i="3"/>
  <c r="H411" i="3"/>
  <c r="C411" i="3"/>
  <c r="C412" i="3" s="1"/>
  <c r="C413" i="3" s="1"/>
  <c r="C414" i="3" s="1"/>
  <c r="L410" i="3"/>
  <c r="H410" i="3"/>
  <c r="C410" i="3"/>
  <c r="L409" i="3"/>
  <c r="H409" i="3"/>
  <c r="L408" i="3"/>
  <c r="L407" i="3"/>
  <c r="H407" i="3"/>
  <c r="L406" i="3"/>
  <c r="H406" i="3"/>
  <c r="C406" i="3"/>
  <c r="C407" i="3" s="1"/>
  <c r="L405" i="3"/>
  <c r="H405" i="3"/>
  <c r="L404" i="3"/>
  <c r="H404" i="3"/>
  <c r="L403" i="3"/>
  <c r="H403" i="3"/>
  <c r="L402" i="3"/>
  <c r="H402" i="3"/>
  <c r="C402" i="3"/>
  <c r="C403" i="3" s="1"/>
  <c r="C404" i="3" s="1"/>
  <c r="C405" i="3" s="1"/>
  <c r="L401" i="3"/>
  <c r="H401" i="3"/>
  <c r="L400" i="3"/>
  <c r="H400" i="3"/>
  <c r="L399" i="3"/>
  <c r="H399" i="3"/>
  <c r="C399" i="3"/>
  <c r="C400" i="3" s="1"/>
  <c r="C401" i="3" s="1"/>
  <c r="L398" i="3"/>
  <c r="H398" i="3"/>
  <c r="L397" i="3"/>
  <c r="L396" i="3"/>
  <c r="L395" i="3"/>
  <c r="H395" i="3"/>
  <c r="L394" i="3"/>
  <c r="H394" i="3"/>
  <c r="L393" i="3"/>
  <c r="H393" i="3"/>
  <c r="C393" i="3"/>
  <c r="C394" i="3" s="1"/>
  <c r="C395" i="3" s="1"/>
  <c r="L392" i="3"/>
  <c r="H392" i="3"/>
  <c r="L391" i="3"/>
  <c r="L390" i="3"/>
  <c r="H390" i="3"/>
  <c r="L389" i="3"/>
  <c r="H389" i="3"/>
  <c r="C389" i="3"/>
  <c r="C390" i="3" s="1"/>
  <c r="L388" i="3"/>
  <c r="H388" i="3"/>
  <c r="L387" i="3"/>
  <c r="L386" i="3"/>
  <c r="H386" i="3"/>
  <c r="C386" i="3"/>
  <c r="L385" i="3"/>
  <c r="H385" i="3"/>
  <c r="L384" i="3"/>
  <c r="H384" i="3"/>
  <c r="L383" i="3"/>
  <c r="H383" i="3"/>
  <c r="C383" i="3"/>
  <c r="C384" i="3" s="1"/>
  <c r="C385" i="3" s="1"/>
  <c r="L382" i="3"/>
  <c r="H382" i="3"/>
  <c r="L381" i="3"/>
  <c r="L380" i="3"/>
  <c r="H380" i="3"/>
  <c r="L379" i="3"/>
  <c r="H379" i="3"/>
  <c r="L378" i="3"/>
  <c r="H378" i="3"/>
  <c r="C378" i="3"/>
  <c r="C379" i="3" s="1"/>
  <c r="C380" i="3" s="1"/>
  <c r="L377" i="3"/>
  <c r="H377" i="3"/>
  <c r="L376" i="3"/>
  <c r="L375" i="3"/>
  <c r="L374" i="3"/>
  <c r="H374" i="3"/>
  <c r="L373" i="3"/>
  <c r="H373" i="3"/>
  <c r="L372" i="3"/>
  <c r="H372" i="3"/>
  <c r="C372" i="3"/>
  <c r="C373" i="3" s="1"/>
  <c r="C374" i="3" s="1"/>
  <c r="L371" i="3"/>
  <c r="H371" i="3"/>
  <c r="L370" i="3"/>
  <c r="L369" i="3"/>
  <c r="H369" i="3"/>
  <c r="L368" i="3"/>
  <c r="H368" i="3"/>
  <c r="C368" i="3"/>
  <c r="C369" i="3" s="1"/>
  <c r="L367" i="3"/>
  <c r="H367" i="3"/>
  <c r="L366" i="3"/>
  <c r="L365" i="3"/>
  <c r="H365" i="3"/>
  <c r="L364" i="3"/>
  <c r="H364" i="3"/>
  <c r="L363" i="3"/>
  <c r="H363" i="3"/>
  <c r="L362" i="3"/>
  <c r="H362" i="3"/>
  <c r="C362" i="3"/>
  <c r="C363" i="3" s="1"/>
  <c r="C364" i="3" s="1"/>
  <c r="C365" i="3" s="1"/>
  <c r="L361" i="3"/>
  <c r="H361" i="3"/>
  <c r="C361" i="3"/>
  <c r="L360" i="3"/>
  <c r="H360" i="3"/>
  <c r="C360" i="3"/>
  <c r="L359" i="3"/>
  <c r="H359" i="3"/>
  <c r="L358" i="3"/>
  <c r="L357" i="3"/>
  <c r="H357" i="3"/>
  <c r="L356" i="3"/>
  <c r="H356" i="3"/>
  <c r="L355" i="3"/>
  <c r="L354" i="3"/>
  <c r="H354" i="3"/>
  <c r="L353" i="3"/>
  <c r="H353" i="3"/>
  <c r="L352" i="3"/>
  <c r="L351" i="3"/>
  <c r="H351" i="3"/>
  <c r="L350" i="3"/>
  <c r="L349" i="3"/>
  <c r="H349" i="3"/>
  <c r="L348" i="3"/>
  <c r="L347" i="3"/>
  <c r="H347" i="3"/>
  <c r="L346" i="3"/>
  <c r="H346" i="3"/>
  <c r="L345" i="3"/>
  <c r="H345" i="3"/>
  <c r="L344" i="3"/>
  <c r="H344" i="3"/>
  <c r="L343" i="3"/>
  <c r="H343" i="3"/>
  <c r="L342" i="3"/>
  <c r="H342" i="3"/>
  <c r="L341" i="3"/>
  <c r="H341" i="3"/>
  <c r="L340" i="3"/>
  <c r="H340" i="3"/>
  <c r="C340" i="3"/>
  <c r="C341" i="3" s="1"/>
  <c r="C342" i="3" s="1"/>
  <c r="C343" i="3" s="1"/>
  <c r="C344" i="3" s="1"/>
  <c r="C345" i="3" s="1"/>
  <c r="C346" i="3" s="1"/>
  <c r="C347" i="3" s="1"/>
  <c r="L339" i="3"/>
  <c r="H339" i="3"/>
  <c r="L338" i="3"/>
  <c r="L337" i="3"/>
  <c r="L336" i="3"/>
  <c r="H336" i="3"/>
  <c r="L335" i="3"/>
  <c r="H335" i="3"/>
  <c r="L334" i="3"/>
  <c r="H334" i="3"/>
  <c r="L333" i="3"/>
  <c r="H333" i="3"/>
  <c r="L332" i="3"/>
  <c r="L331" i="3"/>
  <c r="H331" i="3"/>
  <c r="L330" i="3"/>
  <c r="H330" i="3"/>
  <c r="L329" i="3"/>
  <c r="H329" i="3"/>
  <c r="C329" i="3"/>
  <c r="C330" i="3" s="1"/>
  <c r="C331" i="3" s="1"/>
  <c r="C333" i="3" s="1"/>
  <c r="C334" i="3" s="1"/>
  <c r="C335" i="3" s="1"/>
  <c r="C336" i="3" s="1"/>
  <c r="L328" i="3"/>
  <c r="H328" i="3"/>
  <c r="L327" i="3"/>
  <c r="H327" i="3"/>
  <c r="L326" i="3"/>
  <c r="L325" i="3"/>
  <c r="H325" i="3"/>
  <c r="C325" i="3"/>
  <c r="C327" i="3" s="1"/>
  <c r="C328" i="3" s="1"/>
  <c r="L324" i="3"/>
  <c r="H324" i="3"/>
  <c r="L323" i="3"/>
  <c r="H323" i="3"/>
  <c r="L322" i="3"/>
  <c r="H322" i="3"/>
  <c r="C322" i="3"/>
  <c r="C323" i="3" s="1"/>
  <c r="C324" i="3" s="1"/>
  <c r="L321" i="3"/>
  <c r="H321" i="3"/>
  <c r="L320" i="3"/>
  <c r="L319" i="3"/>
  <c r="H319" i="3"/>
  <c r="L318" i="3"/>
  <c r="H318" i="3"/>
  <c r="L317" i="3"/>
  <c r="H317" i="3"/>
  <c r="L316" i="3"/>
  <c r="H316" i="3"/>
  <c r="C316" i="3"/>
  <c r="C317" i="3" s="1"/>
  <c r="C318" i="3" s="1"/>
  <c r="C319" i="3" s="1"/>
  <c r="L315" i="3"/>
  <c r="H315" i="3"/>
  <c r="C315" i="3"/>
  <c r="L314" i="3"/>
  <c r="H314" i="3"/>
  <c r="L313" i="3"/>
  <c r="L312" i="3"/>
  <c r="H312" i="3"/>
  <c r="L311" i="3"/>
  <c r="H311" i="3"/>
  <c r="C311" i="3"/>
  <c r="C312" i="3" s="1"/>
  <c r="L310" i="3"/>
  <c r="H310" i="3"/>
  <c r="L309" i="3"/>
  <c r="L308" i="3"/>
  <c r="H308" i="3"/>
  <c r="L307" i="3"/>
  <c r="H307" i="3"/>
  <c r="L306" i="3"/>
  <c r="H306" i="3"/>
  <c r="C306" i="3"/>
  <c r="C307" i="3" s="1"/>
  <c r="C308" i="3" s="1"/>
  <c r="L305" i="3"/>
  <c r="H305" i="3"/>
  <c r="C305" i="3"/>
  <c r="L304" i="3"/>
  <c r="H304" i="3"/>
  <c r="L303" i="3"/>
  <c r="Q302" i="3"/>
  <c r="H302" i="3"/>
  <c r="Q301" i="3"/>
  <c r="L301" i="3"/>
  <c r="H301" i="3"/>
  <c r="Q300" i="3"/>
  <c r="L300" i="3"/>
  <c r="H300" i="3"/>
  <c r="Q299" i="3"/>
  <c r="L299" i="3"/>
  <c r="H299" i="3"/>
  <c r="Q298" i="3"/>
  <c r="L298" i="3"/>
  <c r="H298" i="3"/>
  <c r="C298" i="3"/>
  <c r="C299" i="3" s="1"/>
  <c r="C300" i="3" s="1"/>
  <c r="C301" i="3" s="1"/>
  <c r="Q297" i="3"/>
  <c r="L297" i="3"/>
  <c r="H297" i="3"/>
  <c r="Q296" i="3"/>
  <c r="L296" i="3"/>
  <c r="H296" i="3"/>
  <c r="Q295" i="3"/>
  <c r="L295" i="3"/>
  <c r="H295" i="3"/>
  <c r="C295" i="3"/>
  <c r="C296" i="3" s="1"/>
  <c r="C297" i="3" s="1"/>
  <c r="Q294" i="3"/>
  <c r="L294" i="3"/>
  <c r="H294" i="3"/>
  <c r="L293" i="3"/>
  <c r="L292" i="3"/>
  <c r="H292" i="3"/>
  <c r="L291" i="3"/>
  <c r="H291" i="3"/>
  <c r="C291" i="3"/>
  <c r="C292" i="3" s="1"/>
  <c r="L290" i="3"/>
  <c r="H290" i="3"/>
  <c r="C290" i="3"/>
  <c r="L289" i="3"/>
  <c r="H289" i="3"/>
  <c r="L288" i="3"/>
  <c r="H288" i="3"/>
  <c r="L287" i="3"/>
  <c r="H287" i="3"/>
  <c r="C287" i="3"/>
  <c r="C288" i="3" s="1"/>
  <c r="C289" i="3" s="1"/>
  <c r="L286" i="3"/>
  <c r="H286" i="3"/>
  <c r="L285" i="3"/>
  <c r="L284" i="3"/>
  <c r="L283" i="3"/>
  <c r="H283" i="3"/>
  <c r="L282" i="3"/>
  <c r="H282" i="3"/>
  <c r="L281" i="3"/>
  <c r="L280" i="3"/>
  <c r="H280" i="3"/>
  <c r="L279" i="3"/>
  <c r="L278" i="3"/>
  <c r="H278" i="3"/>
  <c r="L277" i="3"/>
  <c r="H277" i="3"/>
  <c r="L276" i="3"/>
  <c r="L275" i="3"/>
  <c r="H275" i="3"/>
  <c r="L274" i="3"/>
  <c r="Q273" i="3"/>
  <c r="H273" i="3"/>
  <c r="Q272" i="3"/>
  <c r="L272" i="3"/>
  <c r="H272" i="3"/>
  <c r="Q271" i="3"/>
  <c r="L271" i="3"/>
  <c r="H271" i="3"/>
  <c r="Q270" i="3"/>
  <c r="L270" i="3"/>
  <c r="H270" i="3"/>
  <c r="Q269" i="3"/>
  <c r="L269" i="3"/>
  <c r="H269" i="3"/>
  <c r="L268" i="3"/>
  <c r="L267" i="3"/>
  <c r="H267" i="3"/>
  <c r="L266" i="3"/>
  <c r="H266" i="3"/>
  <c r="L265" i="3"/>
  <c r="H265" i="3"/>
  <c r="L264" i="3"/>
  <c r="H264" i="3"/>
  <c r="L263" i="3"/>
  <c r="H263" i="3"/>
  <c r="L262" i="3"/>
  <c r="L261" i="3"/>
  <c r="H261" i="3"/>
  <c r="L260" i="3"/>
  <c r="H260" i="3"/>
  <c r="L259" i="3"/>
  <c r="L258" i="3"/>
  <c r="H258" i="3"/>
  <c r="L257" i="3"/>
  <c r="H257" i="3"/>
  <c r="L256" i="3"/>
  <c r="H256" i="3"/>
  <c r="L255" i="3"/>
  <c r="L254" i="3"/>
  <c r="H254" i="3"/>
  <c r="L253" i="3"/>
  <c r="L252" i="3"/>
  <c r="H252" i="3"/>
  <c r="L251" i="3"/>
  <c r="H251" i="3"/>
  <c r="L250" i="3"/>
  <c r="H250" i="3"/>
  <c r="L249" i="3"/>
  <c r="L248" i="3"/>
  <c r="H248" i="3"/>
  <c r="L247" i="3"/>
  <c r="H247" i="3"/>
  <c r="L246" i="3"/>
  <c r="H246" i="3"/>
  <c r="L245" i="3"/>
  <c r="H245" i="3"/>
  <c r="L244" i="3"/>
  <c r="H244" i="3"/>
  <c r="L243" i="3"/>
  <c r="L242" i="3"/>
  <c r="H242" i="3"/>
  <c r="L241" i="3"/>
  <c r="H241" i="3"/>
  <c r="L240" i="3"/>
  <c r="H240" i="3"/>
  <c r="L239" i="3"/>
  <c r="H239" i="3"/>
  <c r="L238" i="3"/>
  <c r="L237" i="3"/>
  <c r="H237" i="3"/>
  <c r="L236" i="3"/>
  <c r="H236" i="3"/>
  <c r="L235" i="3"/>
  <c r="H235" i="3"/>
  <c r="L234" i="3"/>
  <c r="L233" i="3"/>
  <c r="L232" i="3"/>
  <c r="H232" i="3"/>
  <c r="L231" i="3"/>
  <c r="H231" i="3"/>
  <c r="L230" i="3"/>
  <c r="L229" i="3"/>
  <c r="H229" i="3"/>
  <c r="L228" i="3"/>
  <c r="L227" i="3"/>
  <c r="H227" i="3"/>
  <c r="L226" i="3"/>
  <c r="L225" i="3"/>
  <c r="H225" i="3"/>
  <c r="L224" i="3"/>
  <c r="H224" i="3"/>
  <c r="L223" i="3"/>
  <c r="H223" i="3"/>
  <c r="L222" i="3"/>
  <c r="H222" i="3"/>
  <c r="L221" i="3"/>
  <c r="L220" i="3"/>
  <c r="H220" i="3"/>
  <c r="L219" i="3"/>
  <c r="H219" i="3"/>
  <c r="L218" i="3"/>
  <c r="H218" i="3"/>
  <c r="L217" i="3"/>
  <c r="L216" i="3"/>
  <c r="L6" i="3" s="1"/>
  <c r="L215" i="3"/>
  <c r="H215" i="3"/>
  <c r="L214" i="3"/>
  <c r="H214" i="3"/>
  <c r="L213" i="3"/>
  <c r="H213" i="3"/>
  <c r="L212" i="3"/>
  <c r="H212" i="3"/>
  <c r="L211" i="3"/>
  <c r="H211" i="3"/>
  <c r="L210" i="3"/>
  <c r="H210" i="3"/>
  <c r="L209" i="3"/>
  <c r="H209" i="3"/>
  <c r="L208" i="3"/>
  <c r="H208" i="3"/>
  <c r="L207" i="3"/>
  <c r="H207" i="3"/>
  <c r="L206" i="3"/>
  <c r="H206" i="3"/>
  <c r="L205" i="3"/>
  <c r="L204" i="3"/>
  <c r="H204" i="3"/>
  <c r="L203" i="3"/>
  <c r="H203" i="3"/>
  <c r="L202" i="3"/>
  <c r="H202" i="3"/>
  <c r="L201" i="3"/>
  <c r="L200" i="3"/>
  <c r="H200" i="3"/>
  <c r="L199" i="3"/>
  <c r="H199" i="3"/>
  <c r="L198" i="3"/>
  <c r="H198" i="3"/>
  <c r="L197" i="3"/>
  <c r="H197" i="3"/>
  <c r="L196" i="3"/>
  <c r="L195" i="3"/>
  <c r="H195" i="3"/>
  <c r="L194" i="3"/>
  <c r="L193" i="3"/>
  <c r="H193" i="3"/>
  <c r="L192" i="3"/>
  <c r="H192" i="3"/>
  <c r="L191" i="3"/>
  <c r="H191" i="3"/>
  <c r="L190" i="3"/>
  <c r="L189" i="3"/>
  <c r="H189" i="3"/>
  <c r="L188" i="3"/>
  <c r="L187" i="3"/>
  <c r="H187" i="3"/>
  <c r="L186" i="3"/>
  <c r="H186" i="3"/>
  <c r="L185" i="3"/>
  <c r="L184" i="3"/>
  <c r="H184" i="3"/>
  <c r="L183" i="3"/>
  <c r="H183" i="3"/>
  <c r="L182" i="3"/>
  <c r="H182" i="3"/>
  <c r="L181" i="3"/>
  <c r="H181" i="3"/>
  <c r="L180" i="3"/>
  <c r="Q179" i="3"/>
  <c r="L179" i="3"/>
  <c r="H179" i="3"/>
  <c r="Q178" i="3"/>
  <c r="L178" i="3"/>
  <c r="H178" i="3"/>
  <c r="Q177" i="3"/>
  <c r="L177" i="3"/>
  <c r="H177" i="3"/>
  <c r="Q176" i="3"/>
  <c r="L176" i="3"/>
  <c r="H176" i="3"/>
  <c r="Q175" i="3"/>
  <c r="L175" i="3"/>
  <c r="H175" i="3"/>
  <c r="Q174" i="3"/>
  <c r="L174" i="3"/>
  <c r="H174" i="3"/>
  <c r="Q173" i="3"/>
  <c r="H173" i="3"/>
  <c r="Q172" i="3"/>
  <c r="L172" i="3"/>
  <c r="H172" i="3"/>
  <c r="Q171" i="3"/>
  <c r="L171" i="3"/>
  <c r="H171" i="3"/>
  <c r="Q170" i="3"/>
  <c r="L170" i="3"/>
  <c r="H170" i="3"/>
  <c r="Q169" i="3"/>
  <c r="L169" i="3"/>
  <c r="H169" i="3"/>
  <c r="Q168" i="3"/>
  <c r="L168" i="3"/>
  <c r="H168" i="3"/>
  <c r="L167" i="3"/>
  <c r="L166" i="3"/>
  <c r="H166" i="3"/>
  <c r="L165" i="3"/>
  <c r="H165" i="3"/>
  <c r="H164" i="3"/>
  <c r="L163" i="3"/>
  <c r="H163" i="3"/>
  <c r="L162" i="3"/>
  <c r="H162" i="3"/>
  <c r="L161" i="3"/>
  <c r="H161" i="3"/>
  <c r="L160" i="3"/>
  <c r="H160" i="3"/>
  <c r="L159" i="3"/>
  <c r="H159" i="3"/>
  <c r="L158" i="3"/>
  <c r="H158" i="3"/>
  <c r="L157" i="3"/>
  <c r="H157" i="3"/>
  <c r="L156" i="3"/>
  <c r="L155" i="3"/>
  <c r="L154" i="3"/>
  <c r="H154" i="3"/>
  <c r="L153" i="3"/>
  <c r="H153" i="3"/>
  <c r="L152" i="3"/>
  <c r="H152" i="3"/>
  <c r="L151" i="3"/>
  <c r="H151" i="3"/>
  <c r="L150" i="3"/>
  <c r="H150" i="3"/>
  <c r="L149" i="3"/>
  <c r="H149" i="3"/>
  <c r="L148" i="3"/>
  <c r="H148" i="3"/>
  <c r="L147" i="3"/>
  <c r="L146" i="3"/>
  <c r="H146" i="3"/>
  <c r="L145" i="3"/>
  <c r="H145" i="3"/>
  <c r="L144" i="3"/>
  <c r="H144" i="3"/>
  <c r="L143" i="3"/>
  <c r="L142" i="3"/>
  <c r="H142" i="3"/>
  <c r="L141" i="3"/>
  <c r="H141" i="3"/>
  <c r="L140" i="3"/>
  <c r="H140" i="3"/>
  <c r="L139" i="3"/>
  <c r="H139" i="3"/>
  <c r="L138" i="3"/>
  <c r="H138" i="3"/>
  <c r="L137" i="3"/>
  <c r="L136" i="3"/>
  <c r="H136" i="3"/>
  <c r="L135" i="3"/>
  <c r="H135" i="3"/>
  <c r="L134" i="3"/>
  <c r="H134" i="3"/>
  <c r="L133" i="3"/>
  <c r="H133" i="3"/>
  <c r="L132" i="3"/>
  <c r="H132" i="3"/>
  <c r="L131" i="3"/>
  <c r="H131" i="3"/>
  <c r="L130" i="3"/>
  <c r="H130" i="3"/>
  <c r="L129" i="3"/>
  <c r="L128" i="3"/>
  <c r="L127" i="3"/>
  <c r="H127" i="3"/>
  <c r="L126" i="3"/>
  <c r="H126" i="3"/>
  <c r="L125" i="3"/>
  <c r="H125" i="3"/>
  <c r="L124" i="3"/>
  <c r="L123" i="3"/>
  <c r="H123" i="3"/>
  <c r="L122" i="3"/>
  <c r="H122" i="3"/>
  <c r="L121" i="3"/>
  <c r="L120" i="3"/>
  <c r="H120" i="3"/>
  <c r="L119" i="3"/>
  <c r="H119" i="3"/>
  <c r="L118" i="3"/>
  <c r="L117" i="3"/>
  <c r="L116" i="3"/>
  <c r="H116" i="3"/>
  <c r="L115" i="3"/>
  <c r="L114" i="3"/>
  <c r="H114" i="3"/>
  <c r="L113" i="3"/>
  <c r="L112" i="3"/>
  <c r="H112" i="3"/>
  <c r="L111" i="3"/>
  <c r="H111" i="3"/>
  <c r="L110" i="3"/>
  <c r="L109" i="3"/>
  <c r="H109" i="3"/>
  <c r="L108" i="3"/>
  <c r="L107" i="3"/>
  <c r="H107" i="3"/>
  <c r="L106" i="3"/>
  <c r="H106" i="3"/>
  <c r="L105" i="3"/>
  <c r="L104" i="3"/>
  <c r="H104" i="3"/>
  <c r="L103" i="3"/>
  <c r="L102" i="3"/>
  <c r="L101" i="3"/>
  <c r="H101" i="3"/>
  <c r="L100" i="3"/>
  <c r="H100" i="3"/>
  <c r="L99" i="3"/>
  <c r="H99" i="3"/>
  <c r="L98" i="3"/>
  <c r="L97" i="3"/>
  <c r="H97" i="3"/>
  <c r="L96" i="3"/>
  <c r="H96" i="3"/>
  <c r="L95" i="3"/>
  <c r="L94" i="3"/>
  <c r="H94" i="3"/>
  <c r="L93" i="3"/>
  <c r="L92" i="3"/>
  <c r="H92" i="3"/>
  <c r="L91" i="3"/>
  <c r="H91" i="3"/>
  <c r="L90" i="3"/>
  <c r="L89" i="3"/>
  <c r="H89" i="3"/>
  <c r="L88" i="3"/>
  <c r="L87" i="3"/>
  <c r="H87" i="3"/>
  <c r="L86" i="3"/>
  <c r="H86" i="3"/>
  <c r="L85" i="3"/>
  <c r="L84" i="3"/>
  <c r="H84" i="3"/>
  <c r="L83" i="3"/>
  <c r="H83" i="3"/>
  <c r="L82" i="3"/>
  <c r="L81" i="3"/>
  <c r="H81" i="3"/>
  <c r="L80" i="3"/>
  <c r="L79" i="3"/>
  <c r="L78" i="3"/>
  <c r="H78" i="3"/>
  <c r="L77" i="3"/>
  <c r="H77" i="3"/>
  <c r="L76" i="3"/>
  <c r="H76" i="3"/>
  <c r="L75" i="3"/>
  <c r="H75" i="3"/>
  <c r="L74" i="3"/>
  <c r="H74" i="3"/>
  <c r="L73" i="3"/>
  <c r="L72" i="3"/>
  <c r="H72" i="3"/>
  <c r="L71" i="3"/>
  <c r="L70" i="3"/>
  <c r="H70" i="3"/>
  <c r="L69" i="3"/>
  <c r="H69" i="3"/>
  <c r="L68" i="3"/>
  <c r="L67" i="3"/>
  <c r="H67" i="3"/>
  <c r="L66" i="3"/>
  <c r="L65" i="3"/>
  <c r="H65" i="3"/>
  <c r="L64" i="3"/>
  <c r="H64" i="3"/>
  <c r="L63" i="3"/>
  <c r="H63" i="3"/>
  <c r="L62" i="3"/>
  <c r="H62" i="3"/>
  <c r="L61" i="3"/>
  <c r="H61" i="3"/>
  <c r="L60" i="3"/>
  <c r="H60" i="3"/>
  <c r="L59" i="3"/>
  <c r="L58" i="3"/>
  <c r="H58" i="3"/>
  <c r="L57" i="3"/>
  <c r="H57" i="3"/>
  <c r="L56" i="3"/>
  <c r="H56" i="3"/>
  <c r="L55" i="3"/>
  <c r="L54" i="3"/>
  <c r="H54" i="3"/>
  <c r="L53" i="3"/>
  <c r="H53" i="3"/>
  <c r="L52" i="3"/>
  <c r="H52" i="3"/>
  <c r="L51" i="3"/>
  <c r="H51" i="3"/>
  <c r="L50" i="3"/>
  <c r="H50" i="3"/>
  <c r="L49" i="3"/>
  <c r="H49" i="3"/>
  <c r="L48" i="3"/>
  <c r="H48" i="3"/>
  <c r="L47" i="3"/>
  <c r="L46" i="3"/>
  <c r="H46" i="3"/>
  <c r="L45" i="3"/>
  <c r="H45" i="3"/>
  <c r="L44" i="3"/>
  <c r="H44" i="3"/>
  <c r="L43" i="3"/>
  <c r="H43" i="3"/>
  <c r="L42" i="3"/>
  <c r="H42" i="3"/>
  <c r="L41" i="3"/>
  <c r="H41" i="3"/>
  <c r="L40" i="3"/>
  <c r="H40" i="3"/>
  <c r="L39" i="3"/>
  <c r="L38" i="3"/>
  <c r="H38" i="3"/>
  <c r="L37" i="3"/>
  <c r="H37" i="3"/>
  <c r="L36" i="3"/>
  <c r="H36" i="3"/>
  <c r="L35" i="3"/>
  <c r="H35" i="3"/>
  <c r="L34" i="3"/>
  <c r="L33" i="3"/>
  <c r="H33" i="3"/>
  <c r="L32" i="3"/>
  <c r="H32" i="3"/>
  <c r="L31" i="3"/>
  <c r="H31" i="3"/>
  <c r="L30" i="3"/>
  <c r="H30" i="3"/>
  <c r="L29" i="3"/>
  <c r="H29" i="3"/>
  <c r="L28" i="3"/>
  <c r="H28" i="3"/>
  <c r="L27" i="3"/>
  <c r="H27" i="3"/>
  <c r="L26" i="3"/>
  <c r="H26" i="3"/>
  <c r="L25" i="3"/>
  <c r="H25" i="3"/>
  <c r="L24" i="3"/>
  <c r="H24" i="3"/>
  <c r="L23" i="3"/>
  <c r="H23" i="3"/>
  <c r="L22" i="3"/>
  <c r="L21" i="3"/>
  <c r="H21" i="3"/>
  <c r="L20" i="3"/>
  <c r="H20" i="3"/>
  <c r="L19" i="3"/>
  <c r="H19" i="3"/>
  <c r="L18" i="3"/>
  <c r="H18" i="3"/>
  <c r="L17" i="3"/>
  <c r="H17" i="3"/>
  <c r="L16" i="3"/>
  <c r="H16" i="3"/>
  <c r="L15" i="3"/>
  <c r="H15" i="3"/>
  <c r="L14" i="3"/>
  <c r="H14" i="3"/>
  <c r="L13" i="3"/>
  <c r="H13" i="3"/>
  <c r="L12" i="3"/>
  <c r="H12" i="3"/>
  <c r="L11" i="3"/>
  <c r="H11" i="3"/>
  <c r="L10" i="3"/>
  <c r="L9" i="3"/>
  <c r="L8" i="3"/>
  <c r="L7" i="3"/>
  <c r="M6" i="3"/>
  <c r="K6" i="3"/>
  <c r="J6" i="3"/>
  <c r="I6" i="3"/>
  <c r="K81" i="10" l="1"/>
  <c r="Y217" i="10"/>
  <c r="AN130" i="10"/>
  <c r="AE338" i="10"/>
  <c r="R338" i="10"/>
  <c r="G185" i="10"/>
  <c r="AL234" i="10"/>
  <c r="V338" i="10"/>
  <c r="AO81" i="10"/>
  <c r="U119" i="10"/>
  <c r="AJ157" i="10"/>
  <c r="AU285" i="10"/>
  <c r="L81" i="10"/>
  <c r="AL81" i="10"/>
  <c r="AP338" i="10"/>
  <c r="AN81" i="10"/>
  <c r="N234" i="10"/>
  <c r="AC7" i="10"/>
  <c r="V119" i="10"/>
  <c r="G190" i="10"/>
  <c r="G256" i="10"/>
  <c r="G310" i="10"/>
  <c r="AV285" i="10"/>
  <c r="AQ217" i="10"/>
  <c r="AL285" i="10"/>
  <c r="G359" i="10"/>
  <c r="AM81" i="10"/>
  <c r="R7" i="10"/>
  <c r="AD7" i="10"/>
  <c r="N157" i="10"/>
  <c r="AL157" i="10"/>
  <c r="Q234" i="10"/>
  <c r="AO234" i="10"/>
  <c r="G327" i="10"/>
  <c r="G84" i="10"/>
  <c r="AI81" i="10"/>
  <c r="G95" i="10"/>
  <c r="AK217" i="10"/>
  <c r="AJ81" i="10"/>
  <c r="N285" i="10"/>
  <c r="AI217" i="10"/>
  <c r="AO338" i="10"/>
  <c r="G168" i="10"/>
  <c r="AE7" i="10"/>
  <c r="Y104" i="10"/>
  <c r="AK104" i="10"/>
  <c r="AQ104" i="10"/>
  <c r="I130" i="10"/>
  <c r="G130" i="10" s="1"/>
  <c r="U130" i="10"/>
  <c r="AG130" i="10"/>
  <c r="AS130" i="10"/>
  <c r="G149" i="10"/>
  <c r="N217" i="10"/>
  <c r="Z217" i="10"/>
  <c r="AL217" i="10"/>
  <c r="G314" i="10"/>
  <c r="Z285" i="10"/>
  <c r="AN376" i="10"/>
  <c r="S7" i="10"/>
  <c r="O81" i="10"/>
  <c r="G92" i="10"/>
  <c r="K130" i="10"/>
  <c r="AU130" i="10"/>
  <c r="I234" i="10"/>
  <c r="AA285" i="10"/>
  <c r="AC376" i="10"/>
  <c r="AB81" i="10"/>
  <c r="AP104" i="10"/>
  <c r="X130" i="10"/>
  <c r="N130" i="10"/>
  <c r="O157" i="10"/>
  <c r="G227" i="10"/>
  <c r="AG217" i="10"/>
  <c r="AD376" i="10"/>
  <c r="J119" i="10"/>
  <c r="AK130" i="10"/>
  <c r="AB157" i="10"/>
  <c r="AN157" i="10"/>
  <c r="AM234" i="10"/>
  <c r="S376" i="10"/>
  <c r="N397" i="10"/>
  <c r="AT81" i="10"/>
  <c r="AO157" i="10"/>
  <c r="AB285" i="10"/>
  <c r="R285" i="10"/>
  <c r="G353" i="10"/>
  <c r="T7" i="10"/>
  <c r="AV119" i="10"/>
  <c r="G139" i="10"/>
  <c r="G222" i="10"/>
  <c r="G254" i="10"/>
  <c r="S338" i="10"/>
  <c r="AR376" i="10"/>
  <c r="AI397" i="10"/>
  <c r="U7" i="10"/>
  <c r="U6" i="10" s="1"/>
  <c r="AG7" i="10"/>
  <c r="AG6" i="10" s="1"/>
  <c r="AS7" i="10"/>
  <c r="AV81" i="10"/>
  <c r="AS104" i="10"/>
  <c r="O104" i="10"/>
  <c r="AA104" i="10"/>
  <c r="AM104" i="10"/>
  <c r="AB130" i="10"/>
  <c r="G196" i="10"/>
  <c r="AK157" i="10"/>
  <c r="R234" i="10"/>
  <c r="AD234" i="10"/>
  <c r="AP234" i="10"/>
  <c r="P234" i="10"/>
  <c r="AB234" i="10"/>
  <c r="AN234" i="10"/>
  <c r="I376" i="10"/>
  <c r="U376" i="10"/>
  <c r="AG376" i="10"/>
  <c r="AS376" i="10"/>
  <c r="L397" i="10"/>
  <c r="AJ397" i="10"/>
  <c r="N81" i="10"/>
  <c r="AI130" i="10"/>
  <c r="G180" i="10"/>
  <c r="AG234" i="10"/>
  <c r="Z81" i="10"/>
  <c r="AD104" i="10"/>
  <c r="AG119" i="10"/>
  <c r="AJ130" i="10"/>
  <c r="AM157" i="10"/>
  <c r="I217" i="10"/>
  <c r="G294" i="10"/>
  <c r="AC81" i="10"/>
  <c r="AE104" i="10"/>
  <c r="AH119" i="10"/>
  <c r="M130" i="10"/>
  <c r="L157" i="10"/>
  <c r="P157" i="10"/>
  <c r="J217" i="10"/>
  <c r="O234" i="10"/>
  <c r="AC338" i="10"/>
  <c r="AQ7" i="10"/>
  <c r="Q157" i="10"/>
  <c r="P285" i="10"/>
  <c r="AN285" i="10"/>
  <c r="G371" i="10"/>
  <c r="G8" i="10"/>
  <c r="AN7" i="10"/>
  <c r="AL104" i="10"/>
  <c r="AA130" i="10"/>
  <c r="Z234" i="10"/>
  <c r="T376" i="10"/>
  <c r="J397" i="10"/>
  <c r="V7" i="10"/>
  <c r="AH7" i="10"/>
  <c r="AP7" i="10"/>
  <c r="G47" i="10"/>
  <c r="G87" i="10"/>
  <c r="M81" i="10"/>
  <c r="G97" i="10"/>
  <c r="AT104" i="10"/>
  <c r="N119" i="10"/>
  <c r="Z119" i="10"/>
  <c r="AL119" i="10"/>
  <c r="AC130" i="10"/>
  <c r="AR157" i="10"/>
  <c r="G194" i="10"/>
  <c r="Y285" i="10"/>
  <c r="AK285" i="10"/>
  <c r="J376" i="10"/>
  <c r="V376" i="10"/>
  <c r="AH376" i="10"/>
  <c r="AD397" i="10"/>
  <c r="AP397" i="10"/>
  <c r="M397" i="10"/>
  <c r="Y397" i="10"/>
  <c r="AK397" i="10"/>
  <c r="AB376" i="10"/>
  <c r="G59" i="10"/>
  <c r="AA81" i="10"/>
  <c r="Y81" i="10"/>
  <c r="W130" i="10"/>
  <c r="U234" i="10"/>
  <c r="G382" i="10"/>
  <c r="AO376" i="10"/>
  <c r="R104" i="10"/>
  <c r="L130" i="10"/>
  <c r="AL130" i="10"/>
  <c r="U217" i="10"/>
  <c r="AS81" i="10"/>
  <c r="S104" i="10"/>
  <c r="Y130" i="10"/>
  <c r="G158" i="10"/>
  <c r="G188" i="10"/>
  <c r="AH217" i="10"/>
  <c r="AA234" i="10"/>
  <c r="AV234" i="10"/>
  <c r="Q338" i="10"/>
  <c r="AE376" i="10"/>
  <c r="AS397" i="10"/>
  <c r="G100" i="10"/>
  <c r="K119" i="10"/>
  <c r="AF7" i="10"/>
  <c r="AB7" i="10"/>
  <c r="AU81" i="10"/>
  <c r="N104" i="10"/>
  <c r="G377" i="10"/>
  <c r="AF376" i="10"/>
  <c r="G409" i="10"/>
  <c r="AU397" i="10"/>
  <c r="K7" i="10"/>
  <c r="W7" i="10"/>
  <c r="AI7" i="10"/>
  <c r="K104" i="10"/>
  <c r="W104" i="10"/>
  <c r="AI104" i="10"/>
  <c r="O119" i="10"/>
  <c r="AA119" i="10"/>
  <c r="AM119" i="10"/>
  <c r="G126" i="10"/>
  <c r="G131" i="10"/>
  <c r="AD130" i="10"/>
  <c r="AV217" i="10"/>
  <c r="AG338" i="10"/>
  <c r="K376" i="10"/>
  <c r="W376" i="10"/>
  <c r="AI376" i="10"/>
  <c r="G388" i="10"/>
  <c r="S397" i="10"/>
  <c r="AE397" i="10"/>
  <c r="AQ397" i="10"/>
  <c r="H104" i="10"/>
  <c r="G104" i="10" s="1"/>
  <c r="G107" i="10"/>
  <c r="H234" i="10"/>
  <c r="G235" i="10"/>
  <c r="AO7" i="10"/>
  <c r="AA157" i="10"/>
  <c r="Y234" i="10"/>
  <c r="AU234" i="10"/>
  <c r="H7" i="10"/>
  <c r="G105" i="10"/>
  <c r="X157" i="10"/>
  <c r="AT157" i="10"/>
  <c r="G304" i="10"/>
  <c r="Q397" i="10"/>
  <c r="AC397" i="10"/>
  <c r="AO397" i="10"/>
  <c r="G73" i="10"/>
  <c r="Y157" i="10"/>
  <c r="AU157" i="10"/>
  <c r="R397" i="10"/>
  <c r="G398" i="10"/>
  <c r="G68" i="10"/>
  <c r="AK81" i="10"/>
  <c r="Z157" i="10"/>
  <c r="AV157" i="10"/>
  <c r="G277" i="10"/>
  <c r="G356" i="10"/>
  <c r="G349" i="10"/>
  <c r="H338" i="10"/>
  <c r="G22" i="10"/>
  <c r="P7" i="10"/>
  <c r="G90" i="10"/>
  <c r="O217" i="10"/>
  <c r="AA217" i="10"/>
  <c r="AM217" i="10"/>
  <c r="N338" i="10"/>
  <c r="Z338" i="10"/>
  <c r="AL338" i="10"/>
  <c r="AV338" i="10"/>
  <c r="Q7" i="10"/>
  <c r="Z104" i="10"/>
  <c r="G206" i="10"/>
  <c r="P217" i="10"/>
  <c r="AB217" i="10"/>
  <c r="AN217" i="10"/>
  <c r="G239" i="10"/>
  <c r="G263" i="10"/>
  <c r="M234" i="10"/>
  <c r="AK234" i="10"/>
  <c r="O338" i="10"/>
  <c r="AA338" i="10"/>
  <c r="AM338" i="10"/>
  <c r="AD338" i="10"/>
  <c r="M157" i="10"/>
  <c r="G110" i="10"/>
  <c r="Q217" i="10"/>
  <c r="AC217" i="10"/>
  <c r="AC6" i="10" s="1"/>
  <c r="AO217" i="10"/>
  <c r="AH234" i="10"/>
  <c r="P338" i="10"/>
  <c r="AD217" i="10"/>
  <c r="W234" i="10"/>
  <c r="X234" i="10"/>
  <c r="AE217" i="10"/>
  <c r="T217" i="10"/>
  <c r="AT285" i="10"/>
  <c r="X7" i="10"/>
  <c r="K157" i="10"/>
  <c r="AU7" i="10"/>
  <c r="S285" i="10"/>
  <c r="G339" i="10"/>
  <c r="N7" i="10"/>
  <c r="Z7" i="10"/>
  <c r="AL7" i="10"/>
  <c r="AV7" i="10"/>
  <c r="R81" i="10"/>
  <c r="AD81" i="10"/>
  <c r="AP81" i="10"/>
  <c r="G112" i="10"/>
  <c r="G120" i="10"/>
  <c r="G250" i="10"/>
  <c r="H285" i="10"/>
  <c r="T285" i="10"/>
  <c r="AF285" i="10"/>
  <c r="L376" i="10"/>
  <c r="X376" i="10"/>
  <c r="AJ376" i="10"/>
  <c r="AT376" i="10"/>
  <c r="J234" i="10"/>
  <c r="AA7" i="10"/>
  <c r="AP217" i="10"/>
  <c r="AI234" i="10"/>
  <c r="AT234" i="10"/>
  <c r="H217" i="10"/>
  <c r="G282" i="10"/>
  <c r="AJ285" i="10"/>
  <c r="AS157" i="10"/>
  <c r="AK7" i="10"/>
  <c r="G231" i="10"/>
  <c r="G55" i="10"/>
  <c r="G82" i="10"/>
  <c r="S81" i="10"/>
  <c r="AE81" i="10"/>
  <c r="J81" i="10"/>
  <c r="V81" i="10"/>
  <c r="AH81" i="10"/>
  <c r="AH6" i="10" s="1"/>
  <c r="AR81" i="10"/>
  <c r="R157" i="10"/>
  <c r="AD157" i="10"/>
  <c r="AP157" i="10"/>
  <c r="G280" i="10"/>
  <c r="I285" i="10"/>
  <c r="U285" i="10"/>
  <c r="AG285" i="10"/>
  <c r="AQ285" i="10"/>
  <c r="G367" i="10"/>
  <c r="M376" i="10"/>
  <c r="Y376" i="10"/>
  <c r="AK376" i="10"/>
  <c r="AU376" i="10"/>
  <c r="K397" i="10"/>
  <c r="AR234" i="10"/>
  <c r="AN338" i="10"/>
  <c r="AM7" i="10"/>
  <c r="AS234" i="10"/>
  <c r="L285" i="10"/>
  <c r="AJ7" i="10"/>
  <c r="M7" i="10"/>
  <c r="G66" i="10"/>
  <c r="H81" i="10"/>
  <c r="G81" i="10" s="1"/>
  <c r="T81" i="10"/>
  <c r="AF81" i="10"/>
  <c r="I119" i="10"/>
  <c r="W119" i="10"/>
  <c r="AI119" i="10"/>
  <c r="AS119" i="10"/>
  <c r="S157" i="10"/>
  <c r="AE157" i="10"/>
  <c r="G202" i="10"/>
  <c r="J285" i="10"/>
  <c r="V285" i="10"/>
  <c r="AH285" i="10"/>
  <c r="AR285" i="10"/>
  <c r="K338" i="10"/>
  <c r="W338" i="10"/>
  <c r="AI338" i="10"/>
  <c r="AS338" i="10"/>
  <c r="G351" i="10"/>
  <c r="N376" i="10"/>
  <c r="Z376" i="10"/>
  <c r="AL376" i="10"/>
  <c r="AV376" i="10"/>
  <c r="V234" i="10"/>
  <c r="O7" i="10"/>
  <c r="R217" i="10"/>
  <c r="L234" i="10"/>
  <c r="S217" i="10"/>
  <c r="Q285" i="10"/>
  <c r="X285" i="10"/>
  <c r="L7" i="10"/>
  <c r="W157" i="10"/>
  <c r="I81" i="10"/>
  <c r="U81" i="10"/>
  <c r="AG81" i="10"/>
  <c r="AQ81" i="10"/>
  <c r="L119" i="10"/>
  <c r="X119" i="10"/>
  <c r="AJ119" i="10"/>
  <c r="AT119" i="10"/>
  <c r="G145" i="10"/>
  <c r="H157" i="10"/>
  <c r="T157" i="10"/>
  <c r="AF157" i="10"/>
  <c r="G218" i="10"/>
  <c r="G269" i="10"/>
  <c r="K285" i="10"/>
  <c r="W285" i="10"/>
  <c r="AI285" i="10"/>
  <c r="AS285" i="10"/>
  <c r="L338" i="10"/>
  <c r="X338" i="10"/>
  <c r="AJ338" i="10"/>
  <c r="AT338" i="10"/>
  <c r="H376" i="10"/>
  <c r="O376" i="10"/>
  <c r="AA376" i="10"/>
  <c r="AM376" i="10"/>
  <c r="AB338" i="10"/>
  <c r="K234" i="10"/>
  <c r="AJ234" i="10"/>
  <c r="AF217" i="10"/>
  <c r="G321" i="10"/>
  <c r="G416" i="10"/>
  <c r="AT7" i="10"/>
  <c r="AI157" i="10"/>
  <c r="Y7" i="10"/>
  <c r="AE285" i="10"/>
  <c r="P104" i="10"/>
  <c r="AB104" i="10"/>
  <c r="AN104" i="10"/>
  <c r="M119" i="10"/>
  <c r="Y119" i="10"/>
  <c r="AK119" i="10"/>
  <c r="AU119" i="10"/>
  <c r="P119" i="10"/>
  <c r="AB119" i="10"/>
  <c r="AN119" i="10"/>
  <c r="I157" i="10"/>
  <c r="U157" i="10"/>
  <c r="AG157" i="10"/>
  <c r="AQ157" i="10"/>
  <c r="S234" i="10"/>
  <c r="AE234" i="10"/>
  <c r="G260" i="10"/>
  <c r="G333" i="10"/>
  <c r="M338" i="10"/>
  <c r="Y338" i="10"/>
  <c r="AK338" i="10"/>
  <c r="AU338" i="10"/>
  <c r="G392" i="10"/>
  <c r="P397" i="10"/>
  <c r="AB397" i="10"/>
  <c r="AN397" i="10"/>
  <c r="K170" i="4"/>
  <c r="K107" i="4"/>
  <c r="L31" i="4"/>
  <c r="L28" i="4"/>
  <c r="L25" i="4"/>
  <c r="J31" i="4"/>
  <c r="J28" i="4"/>
  <c r="J25" i="4"/>
  <c r="L32" i="4"/>
  <c r="L29" i="4"/>
  <c r="K29" i="4" s="1"/>
  <c r="L26" i="4"/>
  <c r="K26" i="4" s="1"/>
  <c r="L23" i="4"/>
  <c r="K23" i="4" s="1"/>
  <c r="L30" i="4"/>
  <c r="L104" i="4"/>
  <c r="J104" i="4"/>
  <c r="Q300" i="4"/>
  <c r="J311" i="4"/>
  <c r="L312" i="4"/>
  <c r="J312" i="4"/>
  <c r="L310" i="4"/>
  <c r="K310" i="4" s="1"/>
  <c r="L351" i="4"/>
  <c r="K351" i="4" s="1"/>
  <c r="J351" i="4"/>
  <c r="J27" i="4"/>
  <c r="K27" i="4" s="1"/>
  <c r="J46" i="4"/>
  <c r="L111" i="4"/>
  <c r="J111" i="4"/>
  <c r="J130" i="4"/>
  <c r="L135" i="4"/>
  <c r="L132" i="4"/>
  <c r="J135" i="4"/>
  <c r="J132" i="4"/>
  <c r="J133" i="4"/>
  <c r="L136" i="4"/>
  <c r="L133" i="4"/>
  <c r="L130" i="4"/>
  <c r="J136" i="4"/>
  <c r="L177" i="4"/>
  <c r="Q297" i="4"/>
  <c r="J29" i="4"/>
  <c r="J100" i="4"/>
  <c r="K100" i="4" s="1"/>
  <c r="L101" i="4"/>
  <c r="K101" i="4" s="1"/>
  <c r="J101" i="4"/>
  <c r="L99" i="4"/>
  <c r="K99" i="4" s="1"/>
  <c r="Q299" i="4"/>
  <c r="K401" i="4"/>
  <c r="K365" i="4"/>
  <c r="J192" i="4"/>
  <c r="L193" i="4"/>
  <c r="J193" i="4"/>
  <c r="L191" i="4"/>
  <c r="L246" i="4"/>
  <c r="K246" i="4" s="1"/>
  <c r="J246" i="4"/>
  <c r="L247" i="4"/>
  <c r="L244" i="4"/>
  <c r="J247" i="4"/>
  <c r="J244" i="4"/>
  <c r="K301" i="4"/>
  <c r="Q302" i="4"/>
  <c r="L6" i="4"/>
  <c r="J107" i="4"/>
  <c r="L106" i="4"/>
  <c r="K106" i="4" s="1"/>
  <c r="J119" i="4"/>
  <c r="L119" i="4"/>
  <c r="J248" i="4"/>
  <c r="K248" i="4" s="1"/>
  <c r="Q301" i="4"/>
  <c r="K192" i="4"/>
  <c r="L33" i="4"/>
  <c r="K33" i="4" s="1"/>
  <c r="J126" i="4"/>
  <c r="K126" i="4" s="1"/>
  <c r="L127" i="4"/>
  <c r="K127" i="4" s="1"/>
  <c r="J127" i="4"/>
  <c r="L125" i="4"/>
  <c r="K125" i="4" s="1"/>
  <c r="J191" i="4"/>
  <c r="L275" i="4"/>
  <c r="K275" i="4" s="1"/>
  <c r="J275" i="4"/>
  <c r="J182" i="4"/>
  <c r="K182" i="4" s="1"/>
  <c r="L183" i="4"/>
  <c r="K183" i="4" s="1"/>
  <c r="J183" i="4"/>
  <c r="L184" i="4"/>
  <c r="L181" i="4"/>
  <c r="K181" i="4" s="1"/>
  <c r="J184" i="4"/>
  <c r="J181" i="4"/>
  <c r="L24" i="4"/>
  <c r="K24" i="4" s="1"/>
  <c r="J30" i="4"/>
  <c r="K237" i="4"/>
  <c r="K254" i="4"/>
  <c r="L311" i="4"/>
  <c r="K311" i="4" s="1"/>
  <c r="J32" i="4"/>
  <c r="J44" i="4"/>
  <c r="K44" i="4" s="1"/>
  <c r="J41" i="4"/>
  <c r="K41" i="4" s="1"/>
  <c r="L45" i="4"/>
  <c r="K45" i="4" s="1"/>
  <c r="L42" i="4"/>
  <c r="J45" i="4"/>
  <c r="J42" i="4"/>
  <c r="L46" i="4"/>
  <c r="K46" i="4" s="1"/>
  <c r="L43" i="4"/>
  <c r="K43" i="4" s="1"/>
  <c r="L40" i="4"/>
  <c r="K40" i="4" s="1"/>
  <c r="L81" i="4"/>
  <c r="J81" i="4"/>
  <c r="K146" i="4"/>
  <c r="L179" i="4"/>
  <c r="J177" i="4"/>
  <c r="L174" i="4"/>
  <c r="J172" i="4"/>
  <c r="K172" i="4" s="1"/>
  <c r="J179" i="4"/>
  <c r="L169" i="4"/>
  <c r="L176" i="4"/>
  <c r="K176" i="4" s="1"/>
  <c r="J174" i="4"/>
  <c r="L171" i="4"/>
  <c r="K171" i="4" s="1"/>
  <c r="J169" i="4"/>
  <c r="L178" i="4"/>
  <c r="K178" i="4" s="1"/>
  <c r="J176" i="4"/>
  <c r="L173" i="4"/>
  <c r="J171" i="4"/>
  <c r="J178" i="4"/>
  <c r="L168" i="4"/>
  <c r="K168" i="4" s="1"/>
  <c r="L175" i="4"/>
  <c r="K175" i="4" s="1"/>
  <c r="J173" i="4"/>
  <c r="L195" i="4"/>
  <c r="J195" i="4"/>
  <c r="L229" i="4"/>
  <c r="K229" i="4" s="1"/>
  <c r="J229" i="4"/>
  <c r="J283" i="4"/>
  <c r="K283" i="4" s="1"/>
  <c r="L282" i="4"/>
  <c r="K282" i="4" s="1"/>
  <c r="J282" i="4"/>
  <c r="L357" i="4"/>
  <c r="K357" i="4" s="1"/>
  <c r="L158" i="4"/>
  <c r="K158" i="4" s="1"/>
  <c r="L161" i="4"/>
  <c r="K161" i="4" s="1"/>
  <c r="L164" i="4"/>
  <c r="K164" i="4" s="1"/>
  <c r="Q296" i="4"/>
  <c r="J386" i="4"/>
  <c r="J382" i="4"/>
  <c r="L383" i="4"/>
  <c r="K383" i="4" s="1"/>
  <c r="L145" i="4"/>
  <c r="K145" i="4" s="1"/>
  <c r="L236" i="4"/>
  <c r="K236" i="4" s="1"/>
  <c r="L305" i="4"/>
  <c r="K305" i="4" s="1"/>
  <c r="L315" i="4"/>
  <c r="K315" i="4" s="1"/>
  <c r="L319" i="4"/>
  <c r="K319" i="4" s="1"/>
  <c r="J334" i="4"/>
  <c r="K361" i="4"/>
  <c r="L386" i="4"/>
  <c r="K386" i="4" s="1"/>
  <c r="J36" i="4"/>
  <c r="J57" i="4"/>
  <c r="J123" i="4"/>
  <c r="L149" i="4"/>
  <c r="K149" i="4" s="1"/>
  <c r="L152" i="4"/>
  <c r="K152" i="4" s="1"/>
  <c r="J157" i="4"/>
  <c r="J160" i="4"/>
  <c r="J163" i="4"/>
  <c r="J166" i="4"/>
  <c r="J189" i="4"/>
  <c r="K189" i="4" s="1"/>
  <c r="J203" i="4"/>
  <c r="J223" i="4"/>
  <c r="L240" i="4"/>
  <c r="K240" i="4" s="1"/>
  <c r="J251" i="4"/>
  <c r="L257" i="4"/>
  <c r="K257" i="4" s="1"/>
  <c r="L270" i="4"/>
  <c r="K270" i="4" s="1"/>
  <c r="L288" i="4"/>
  <c r="K288" i="4" s="1"/>
  <c r="L292" i="4"/>
  <c r="K292" i="4" s="1"/>
  <c r="J304" i="4"/>
  <c r="J308" i="4"/>
  <c r="J314" i="4"/>
  <c r="J318" i="4"/>
  <c r="J349" i="4"/>
  <c r="K349" i="4" s="1"/>
  <c r="L364" i="4"/>
  <c r="K364" i="4" s="1"/>
  <c r="J372" i="4"/>
  <c r="L378" i="4"/>
  <c r="K378" i="4" s="1"/>
  <c r="L36" i="4"/>
  <c r="L50" i="4"/>
  <c r="K50" i="4" s="1"/>
  <c r="L53" i="4"/>
  <c r="K53" i="4" s="1"/>
  <c r="J61" i="4"/>
  <c r="J64" i="4"/>
  <c r="J75" i="4"/>
  <c r="J78" i="4"/>
  <c r="J86" i="4"/>
  <c r="K86" i="4" s="1"/>
  <c r="J97" i="4"/>
  <c r="J116" i="4"/>
  <c r="K116" i="4" s="1"/>
  <c r="J144" i="4"/>
  <c r="J207" i="4"/>
  <c r="J210" i="4"/>
  <c r="J213" i="4"/>
  <c r="L219" i="4"/>
  <c r="K219" i="4" s="1"/>
  <c r="J227" i="4"/>
  <c r="K227" i="4" s="1"/>
  <c r="J235" i="4"/>
  <c r="L261" i="4"/>
  <c r="K261" i="4" s="1"/>
  <c r="J269" i="4"/>
  <c r="J273" i="4"/>
  <c r="J280" i="4"/>
  <c r="K280" i="4" s="1"/>
  <c r="J287" i="4"/>
  <c r="J291" i="4"/>
  <c r="J328" i="4"/>
  <c r="K328" i="4" s="1"/>
  <c r="L334" i="4"/>
  <c r="K334" i="4" s="1"/>
  <c r="J360" i="4"/>
  <c r="L382" i="4"/>
  <c r="K382" i="4" s="1"/>
  <c r="J385" i="4"/>
  <c r="L87" i="4"/>
  <c r="K87" i="4" s="1"/>
  <c r="J38" i="4"/>
  <c r="L57" i="4"/>
  <c r="L123" i="4"/>
  <c r="K123" i="4" s="1"/>
  <c r="L157" i="4"/>
  <c r="K157" i="4" s="1"/>
  <c r="L160" i="4"/>
  <c r="K160" i="4" s="1"/>
  <c r="L163" i="4"/>
  <c r="K163" i="4" s="1"/>
  <c r="L166" i="4"/>
  <c r="L203" i="4"/>
  <c r="K203" i="4" s="1"/>
  <c r="L223" i="4"/>
  <c r="K223" i="4" s="1"/>
  <c r="L251" i="4"/>
  <c r="L304" i="4"/>
  <c r="K304" i="4" s="1"/>
  <c r="L308" i="4"/>
  <c r="K308" i="4" s="1"/>
  <c r="L314" i="4"/>
  <c r="K314" i="4" s="1"/>
  <c r="L318" i="4"/>
  <c r="K318" i="4" s="1"/>
  <c r="J333" i="4"/>
  <c r="L372" i="4"/>
  <c r="K372" i="4" s="1"/>
  <c r="L38" i="4"/>
  <c r="L61" i="4"/>
  <c r="K61" i="4" s="1"/>
  <c r="L64" i="4"/>
  <c r="K64" i="4" s="1"/>
  <c r="L75" i="4"/>
  <c r="K75" i="4" s="1"/>
  <c r="L78" i="4"/>
  <c r="K78" i="4" s="1"/>
  <c r="L97" i="4"/>
  <c r="K97" i="4" s="1"/>
  <c r="L144" i="4"/>
  <c r="K144" i="4" s="1"/>
  <c r="L207" i="4"/>
  <c r="K207" i="4" s="1"/>
  <c r="L210" i="4"/>
  <c r="L213" i="4"/>
  <c r="L235" i="4"/>
  <c r="K235" i="4" s="1"/>
  <c r="L269" i="4"/>
  <c r="K269" i="4" s="1"/>
  <c r="L273" i="4"/>
  <c r="L287" i="4"/>
  <c r="K287" i="4" s="1"/>
  <c r="L291" i="4"/>
  <c r="J307" i="4"/>
  <c r="J317" i="4"/>
  <c r="L360" i="4"/>
  <c r="K360" i="4" s="1"/>
  <c r="J363" i="4"/>
  <c r="K363" i="4" s="1"/>
  <c r="L377" i="4"/>
  <c r="K377" i="4" s="1"/>
  <c r="J380" i="4"/>
  <c r="L385" i="4"/>
  <c r="K385" i="4" s="1"/>
  <c r="L12" i="4"/>
  <c r="K12" i="4" s="1"/>
  <c r="L15" i="4"/>
  <c r="K15" i="4" s="1"/>
  <c r="L18" i="4"/>
  <c r="K18" i="4" s="1"/>
  <c r="L21" i="4"/>
  <c r="K21" i="4" s="1"/>
  <c r="J35" i="4"/>
  <c r="K35" i="4" s="1"/>
  <c r="J56" i="4"/>
  <c r="K56" i="4" s="1"/>
  <c r="J114" i="4"/>
  <c r="K114" i="4" s="1"/>
  <c r="J122" i="4"/>
  <c r="K122" i="4" s="1"/>
  <c r="L148" i="4"/>
  <c r="K148" i="4" s="1"/>
  <c r="L151" i="4"/>
  <c r="K151" i="4" s="1"/>
  <c r="L154" i="4"/>
  <c r="K154" i="4" s="1"/>
  <c r="J159" i="4"/>
  <c r="J162" i="4"/>
  <c r="J165" i="4"/>
  <c r="K165" i="4" s="1"/>
  <c r="J202" i="4"/>
  <c r="K202" i="4" s="1"/>
  <c r="J222" i="4"/>
  <c r="J225" i="4"/>
  <c r="K225" i="4" s="1"/>
  <c r="L239" i="4"/>
  <c r="K239" i="4" s="1"/>
  <c r="L242" i="4"/>
  <c r="K242" i="4" s="1"/>
  <c r="J250" i="4"/>
  <c r="K250" i="4" s="1"/>
  <c r="L256" i="4"/>
  <c r="K256" i="4" s="1"/>
  <c r="J272" i="4"/>
  <c r="K272" i="4" s="1"/>
  <c r="J286" i="4"/>
  <c r="J290" i="4"/>
  <c r="K290" i="4" s="1"/>
  <c r="L333" i="4"/>
  <c r="K333" i="4" s="1"/>
  <c r="L354" i="4"/>
  <c r="K354" i="4" s="1"/>
  <c r="J359" i="4"/>
  <c r="J371" i="4"/>
  <c r="J374" i="4"/>
  <c r="K389" i="4"/>
  <c r="L49" i="4"/>
  <c r="K49" i="4" s="1"/>
  <c r="J60" i="4"/>
  <c r="K60" i="4" s="1"/>
  <c r="J74" i="4"/>
  <c r="K74" i="4" s="1"/>
  <c r="J206" i="4"/>
  <c r="K206" i="4" s="1"/>
  <c r="J209" i="4"/>
  <c r="K209" i="4" s="1"/>
  <c r="J212" i="4"/>
  <c r="K212" i="4" s="1"/>
  <c r="J295" i="4"/>
  <c r="K295" i="4" s="1"/>
  <c r="L296" i="4"/>
  <c r="K296" i="4" s="1"/>
  <c r="L307" i="4"/>
  <c r="K307" i="4" s="1"/>
  <c r="L317" i="4"/>
  <c r="K317" i="4" s="1"/>
  <c r="L322" i="4"/>
  <c r="K322" i="4" s="1"/>
  <c r="L339" i="4"/>
  <c r="K339" i="4" s="1"/>
  <c r="L343" i="4"/>
  <c r="K343" i="4" s="1"/>
  <c r="L347" i="4"/>
  <c r="K347" i="4" s="1"/>
  <c r="L367" i="4"/>
  <c r="K367" i="4" s="1"/>
  <c r="L371" i="4"/>
  <c r="K371" i="4" s="1"/>
  <c r="L380" i="4"/>
  <c r="K380" i="4" s="1"/>
  <c r="J384" i="4"/>
  <c r="L407" i="4"/>
  <c r="K407" i="4" s="1"/>
  <c r="L403" i="4"/>
  <c r="K403" i="4" s="1"/>
  <c r="L399" i="4"/>
  <c r="K399" i="4" s="1"/>
  <c r="J404" i="4"/>
  <c r="K404" i="4" s="1"/>
  <c r="J400" i="4"/>
  <c r="K400" i="4" s="1"/>
  <c r="J402" i="4"/>
  <c r="K402" i="4" s="1"/>
  <c r="L406" i="4"/>
  <c r="K406" i="4" s="1"/>
  <c r="J11" i="4"/>
  <c r="K11" i="4" s="1"/>
  <c r="J14" i="4"/>
  <c r="K14" i="4" s="1"/>
  <c r="J17" i="4"/>
  <c r="K17" i="4" s="1"/>
  <c r="L139" i="4"/>
  <c r="K139" i="4" s="1"/>
  <c r="J150" i="4"/>
  <c r="K150" i="4" s="1"/>
  <c r="L159" i="4"/>
  <c r="K159" i="4" s="1"/>
  <c r="L162" i="4"/>
  <c r="L222" i="4"/>
  <c r="K222" i="4" s="1"/>
  <c r="L264" i="4"/>
  <c r="K264" i="4" s="1"/>
  <c r="L286" i="4"/>
  <c r="K286" i="4" s="1"/>
  <c r="J321" i="4"/>
  <c r="K321" i="4" s="1"/>
  <c r="L327" i="4"/>
  <c r="K327" i="4" s="1"/>
  <c r="J342" i="4"/>
  <c r="K342" i="4" s="1"/>
  <c r="L359" i="4"/>
  <c r="K359" i="4" s="1"/>
  <c r="J362" i="4"/>
  <c r="K362" i="4" s="1"/>
  <c r="L374" i="4"/>
  <c r="K374" i="4" s="1"/>
  <c r="L384" i="4"/>
  <c r="K384" i="4" s="1"/>
  <c r="L393" i="4"/>
  <c r="K393" i="4" s="1"/>
  <c r="J405" i="4"/>
  <c r="K405" i="4" s="1"/>
  <c r="L412" i="4"/>
  <c r="K412" i="4" s="1"/>
  <c r="J413" i="4"/>
  <c r="K413" i="4" s="1"/>
  <c r="J409" i="4"/>
  <c r="K409" i="4" s="1"/>
  <c r="L410" i="4"/>
  <c r="K410" i="4" s="1"/>
  <c r="AN6" i="10" l="1"/>
  <c r="AS6" i="10"/>
  <c r="AI6" i="10"/>
  <c r="W6" i="10"/>
  <c r="AP6" i="10"/>
  <c r="Q6" i="10"/>
  <c r="J6" i="10"/>
  <c r="I6" i="10"/>
  <c r="AF6" i="10"/>
  <c r="G376" i="10"/>
  <c r="G397" i="10"/>
  <c r="V6" i="10"/>
  <c r="AB6" i="10"/>
  <c r="AE6" i="10"/>
  <c r="S6" i="10"/>
  <c r="R6" i="10"/>
  <c r="G234" i="10"/>
  <c r="AQ6" i="10"/>
  <c r="T6" i="10"/>
  <c r="AR6" i="10"/>
  <c r="AT6" i="10"/>
  <c r="L6" i="10"/>
  <c r="AK6" i="10"/>
  <c r="AV6" i="10"/>
  <c r="K6" i="10"/>
  <c r="G157" i="10"/>
  <c r="AL6" i="10"/>
  <c r="AO6" i="10"/>
  <c r="M6" i="10"/>
  <c r="Z6" i="10"/>
  <c r="AU6" i="10"/>
  <c r="G119" i="10"/>
  <c r="AJ6" i="10"/>
  <c r="N6" i="10"/>
  <c r="G217" i="10"/>
  <c r="G285" i="10"/>
  <c r="AM6" i="10"/>
  <c r="AA6" i="10"/>
  <c r="X6" i="10"/>
  <c r="G338" i="10"/>
  <c r="H6" i="10"/>
  <c r="G7" i="10"/>
  <c r="O6" i="10"/>
  <c r="P6" i="10"/>
  <c r="Y6" i="10"/>
  <c r="AD6" i="10"/>
  <c r="K81" i="4"/>
  <c r="K57" i="4"/>
  <c r="K195" i="4"/>
  <c r="K244" i="4"/>
  <c r="K132" i="4"/>
  <c r="K32" i="4"/>
  <c r="K247" i="4"/>
  <c r="K135" i="4"/>
  <c r="K312" i="4"/>
  <c r="K291" i="4"/>
  <c r="K169" i="4"/>
  <c r="K119" i="4"/>
  <c r="K273" i="4"/>
  <c r="K251" i="4"/>
  <c r="K184" i="4"/>
  <c r="K177" i="4"/>
  <c r="K111" i="4"/>
  <c r="K25" i="4"/>
  <c r="K174" i="4"/>
  <c r="K42" i="4"/>
  <c r="K28" i="4"/>
  <c r="K162" i="4"/>
  <c r="K191" i="4"/>
  <c r="K130" i="4"/>
  <c r="K104" i="4"/>
  <c r="K31" i="4"/>
  <c r="K213" i="4"/>
  <c r="K166" i="4"/>
  <c r="K173" i="4"/>
  <c r="K179" i="4"/>
  <c r="K133" i="4"/>
  <c r="K210" i="4"/>
  <c r="K193" i="4"/>
  <c r="K136" i="4"/>
  <c r="K30" i="4"/>
  <c r="G6"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G17" authorId="0" shapeId="0" xr:uid="{00000000-0006-0000-0000-000001000000}">
      <text>
        <r>
          <rPr>
            <sz val="9"/>
            <color theme="1"/>
            <rFont val="Calibri"/>
            <family val="2"/>
            <scheme val="minor"/>
          </rPr>
          <t>======
ID#AAAAneXvi8Q
usuario    (2023-01-17 16:48:08)
aumente el 30%</t>
        </r>
      </text>
    </comment>
    <comment ref="G30" authorId="0" shapeId="0" xr:uid="{00000000-0006-0000-0000-000002000000}">
      <text>
        <r>
          <rPr>
            <sz val="9"/>
            <color theme="1"/>
            <rFont val="Calibri"/>
            <family val="2"/>
            <scheme val="minor"/>
          </rPr>
          <t>======
ID#AAAAneXvi9w
usuario    (2023-01-17 16:48:08)
aumente 25%</t>
        </r>
      </text>
    </comment>
    <comment ref="G42" authorId="0" shapeId="0" xr:uid="{00000000-0006-0000-0000-000003000000}">
      <text>
        <r>
          <rPr>
            <sz val="9"/>
            <color theme="1"/>
            <rFont val="Calibri"/>
            <family val="2"/>
            <scheme val="minor"/>
          </rPr>
          <t>======
ID#AAAAneXvjEE
usuario    (2023-01-17 16:48:08)
aumente 15%</t>
        </r>
      </text>
    </comment>
    <comment ref="G48" authorId="0" shapeId="0" xr:uid="{00000000-0006-0000-0000-000004000000}">
      <text>
        <r>
          <rPr>
            <sz val="9"/>
            <color theme="1"/>
            <rFont val="Calibri"/>
            <family val="2"/>
            <scheme val="minor"/>
          </rPr>
          <t>======
ID#AAAAneXvi8o
usuario    (2023-01-17 16:48:08)
aumente el 40%</t>
        </r>
      </text>
    </comment>
    <comment ref="G57" authorId="0" shapeId="0" xr:uid="{00000000-0006-0000-0000-000005000000}">
      <text>
        <r>
          <rPr>
            <sz val="9"/>
            <color theme="1"/>
            <rFont val="Calibri"/>
            <family val="2"/>
            <scheme val="minor"/>
          </rPr>
          <t>======
ID#AAAAneXvjBg
usuario    (2023-01-17 16:48:08)
lo triplique</t>
        </r>
      </text>
    </comment>
    <comment ref="G58" authorId="0" shapeId="0" xr:uid="{00000000-0006-0000-0000-000006000000}">
      <text>
        <r>
          <rPr>
            <sz val="9"/>
            <color theme="1"/>
            <rFont val="Calibri"/>
            <family val="2"/>
            <scheme val="minor"/>
          </rPr>
          <t>======
ID#AAAAneXvjBM
usuario    (2023-01-17 16:48:08)
duplique</t>
        </r>
      </text>
    </comment>
    <comment ref="G60" authorId="0" shapeId="0" xr:uid="{00000000-0006-0000-0000-000007000000}">
      <text>
        <r>
          <rPr>
            <sz val="9"/>
            <color theme="1"/>
            <rFont val="Calibri"/>
            <family val="2"/>
            <scheme val="minor"/>
          </rPr>
          <t>======
ID#AAAAneXvjEY
usuario    (2023-01-17 16:48:08)
aumente 30%</t>
        </r>
      </text>
    </comment>
    <comment ref="G69" authorId="0" shapeId="0" xr:uid="{00000000-0006-0000-0000-000008000000}">
      <text>
        <r>
          <rPr>
            <sz val="9"/>
            <color theme="1"/>
            <rFont val="Calibri"/>
            <family val="2"/>
            <scheme val="minor"/>
          </rPr>
          <t>======
ID#AAAAneXvjEs
usuario    (2023-01-17 16:48:08)
aumente 25%</t>
        </r>
      </text>
    </comment>
    <comment ref="G74" authorId="0" shapeId="0" xr:uid="{00000000-0006-0000-0000-000009000000}">
      <text>
        <r>
          <rPr>
            <sz val="9"/>
            <color theme="1"/>
            <rFont val="Calibri"/>
            <family val="2"/>
            <scheme val="minor"/>
          </rPr>
          <t>======
ID#AAAAneXvi_I
usuario    (2023-01-17 16:48:08)
el aumente 40%</t>
        </r>
      </text>
    </comment>
    <comment ref="G84" authorId="0" shapeId="0" xr:uid="{00000000-0006-0000-0000-00000A000000}">
      <text>
        <r>
          <rPr>
            <sz val="9"/>
            <color theme="1"/>
            <rFont val="Calibri"/>
            <family val="2"/>
            <scheme val="minor"/>
          </rPr>
          <t>======
ID#AAAAneXvi-I
usuario    (2023-01-17 16:48:08)
aumente el 180% mas</t>
        </r>
      </text>
    </comment>
    <comment ref="G86" authorId="0" shapeId="0" xr:uid="{00000000-0006-0000-0000-00000B000000}">
      <text>
        <r>
          <rPr>
            <sz val="9"/>
            <color theme="1"/>
            <rFont val="Calibri"/>
            <family val="2"/>
            <scheme val="minor"/>
          </rPr>
          <t>======
ID#AAAAneXvjDg
usuario    (2023-01-17 16:48:08)
lo triplique</t>
        </r>
      </text>
    </comment>
    <comment ref="G87" authorId="0" shapeId="0" xr:uid="{00000000-0006-0000-0000-00000C000000}">
      <text>
        <r>
          <rPr>
            <sz val="9"/>
            <color theme="1"/>
            <rFont val="Calibri"/>
            <family val="2"/>
            <scheme val="minor"/>
          </rPr>
          <t>======
ID#AAAAneXvjAU
usuario    (2023-01-17 16:48:08)
aumente el triple</t>
        </r>
      </text>
    </comment>
    <comment ref="G96" authorId="0" shapeId="0" xr:uid="{00000000-0006-0000-0000-00000D000000}">
      <text>
        <r>
          <rPr>
            <sz val="9"/>
            <color theme="1"/>
            <rFont val="Calibri"/>
            <family val="2"/>
            <scheme val="minor"/>
          </rPr>
          <t>======
ID#AAAAneXvi8c
usuario    (2023-01-17 16:48:08)
aumente el 40%</t>
        </r>
      </text>
    </comment>
    <comment ref="G97" authorId="0" shapeId="0" xr:uid="{00000000-0006-0000-0000-00000E000000}">
      <text>
        <r>
          <rPr>
            <sz val="9"/>
            <color theme="1"/>
            <rFont val="Calibri"/>
            <family val="2"/>
            <scheme val="minor"/>
          </rPr>
          <t>======
ID#AAAAneXvi8w
usuario    (2023-01-17 16:48:08)
aumente 7 veces</t>
        </r>
      </text>
    </comment>
    <comment ref="G111" authorId="0" shapeId="0" xr:uid="{00000000-0006-0000-0000-00000F000000}">
      <text>
        <r>
          <rPr>
            <sz val="9"/>
            <color theme="1"/>
            <rFont val="Calibri"/>
            <family val="2"/>
            <scheme val="minor"/>
          </rPr>
          <t>======
ID#AAAAneXvi-s
usuario    (2023-01-17 16:48:08)
se aumento 7, se triplico</t>
        </r>
      </text>
    </comment>
    <comment ref="G112" authorId="0" shapeId="0" xr:uid="{00000000-0006-0000-0000-000010000000}">
      <text>
        <r>
          <rPr>
            <sz val="9"/>
            <color theme="1"/>
            <rFont val="Calibri"/>
            <family val="2"/>
            <scheme val="minor"/>
          </rPr>
          <t>======
ID#AAAAneXvjEU
usuario    (2023-01-17 16:48:08)
se resto 1l 15%</t>
        </r>
      </text>
    </comment>
    <comment ref="G126" authorId="0" shapeId="0" xr:uid="{00000000-0006-0000-0000-000011000000}">
      <text>
        <r>
          <rPr>
            <sz val="9"/>
            <color theme="1"/>
            <rFont val="Calibri"/>
            <family val="2"/>
            <scheme val="minor"/>
          </rPr>
          <t>======
ID#AAAAneXvi_c
usuario    (2023-01-17 16:48:08)
se sumo 20, se cuadriplico</t>
        </r>
      </text>
    </comment>
    <comment ref="G134" authorId="0" shapeId="0" xr:uid="{00000000-0006-0000-0000-000012000000}">
      <text>
        <r>
          <rPr>
            <sz val="9"/>
            <color theme="1"/>
            <rFont val="Calibri"/>
            <family val="2"/>
            <scheme val="minor"/>
          </rPr>
          <t>======
ID#AAAAneXvi_g
usuario    (2023-01-17 16:48:08)
se duplico, sumo 5</t>
        </r>
      </text>
    </comment>
    <comment ref="G141" authorId="0" shapeId="0" xr:uid="{00000000-0006-0000-0000-000013000000}">
      <text>
        <r>
          <rPr>
            <sz val="9"/>
            <color theme="1"/>
            <rFont val="Calibri"/>
            <family val="2"/>
            <scheme val="minor"/>
          </rPr>
          <t>======
ID#AAAAneXvjAc
usuario    (2023-01-17 16:48:08)
se le sumo la mitad</t>
        </r>
      </text>
    </comment>
    <comment ref="G146" authorId="0" shapeId="0" xr:uid="{00000000-0006-0000-0000-000014000000}">
      <text>
        <r>
          <rPr>
            <sz val="9"/>
            <color theme="1"/>
            <rFont val="Calibri"/>
            <family val="2"/>
            <scheme val="minor"/>
          </rPr>
          <t>======
ID#AAAAneXvjCI
usuario    (2023-01-17 16:48:08)
se duplico, se sumo 6</t>
        </r>
      </text>
    </comment>
    <comment ref="G160" authorId="0" shapeId="0" xr:uid="{00000000-0006-0000-0000-000015000000}">
      <text>
        <r>
          <rPr>
            <sz val="9"/>
            <color theme="1"/>
            <rFont val="Calibri"/>
            <family val="2"/>
            <scheme val="minor"/>
          </rPr>
          <t>======
ID#AAAAneXvjEA
usuario    (2023-01-17 16:48:08)
se le sumo la mitad, sumo 4</t>
        </r>
      </text>
    </comment>
    <comment ref="G161" authorId="0" shapeId="0" xr:uid="{00000000-0006-0000-0000-000016000000}">
      <text>
        <r>
          <rPr>
            <sz val="9"/>
            <color theme="1"/>
            <rFont val="Calibri"/>
            <family val="2"/>
            <scheme val="minor"/>
          </rPr>
          <t>======
ID#AAAAneXvjAk
usuario    (2023-01-17 16:48:08)
se duplico, sumo 9</t>
        </r>
      </text>
    </comment>
    <comment ref="G184" authorId="0" shapeId="0" xr:uid="{00000000-0006-0000-0000-000017000000}">
      <text>
        <r>
          <rPr>
            <sz val="9"/>
            <color theme="1"/>
            <rFont val="Calibri"/>
            <family val="2"/>
            <scheme val="minor"/>
          </rPr>
          <t>======
ID#AAAAneXvi8A
usuario    (2023-01-17 16:48:08)
se disminuyo la tercera parte,</t>
        </r>
      </text>
    </comment>
    <comment ref="G193" authorId="0" shapeId="0" xr:uid="{00000000-0006-0000-0000-000018000000}">
      <text>
        <r>
          <rPr>
            <sz val="9"/>
            <color theme="1"/>
            <rFont val="Calibri"/>
            <family val="2"/>
            <scheme val="minor"/>
          </rPr>
          <t>======
ID#AAAAneXvi-8
usuario    (2023-01-17 16:48:08)
se le aumento el 40%</t>
        </r>
      </text>
    </comment>
    <comment ref="G227" authorId="0" shapeId="0" xr:uid="{00000000-0006-0000-0000-000019000000}">
      <text>
        <r>
          <rPr>
            <sz val="9"/>
            <color theme="1"/>
            <rFont val="Calibri"/>
            <family val="2"/>
            <scheme val="minor"/>
          </rPr>
          <t>======
ID#AAAAneXvjBs
usuario    (2023-01-17 16:48:08)
aumente la quinta parte</t>
        </r>
      </text>
    </comment>
    <comment ref="G231" authorId="0" shapeId="0" xr:uid="{00000000-0006-0000-0000-00001A000000}">
      <text>
        <r>
          <rPr>
            <sz val="9"/>
            <color theme="1"/>
            <rFont val="Calibri"/>
            <family val="2"/>
            <scheme val="minor"/>
          </rPr>
          <t>======
ID#AAAAneXvjEQ
usuario    (2023-01-17 16:48:08)
lo triplique</t>
        </r>
      </text>
    </comment>
    <comment ref="G232" authorId="0" shapeId="0" xr:uid="{00000000-0006-0000-0000-00001B000000}">
      <text>
        <r>
          <rPr>
            <sz val="9"/>
            <color theme="1"/>
            <rFont val="Calibri"/>
            <family val="2"/>
            <scheme val="minor"/>
          </rPr>
          <t>======
ID#AAAAneXvjDY
usuario    (2023-01-17 16:48:08)
reduje a la mitad</t>
        </r>
      </text>
    </comment>
    <comment ref="G244" authorId="0" shapeId="0" xr:uid="{00000000-0006-0000-0000-00001C000000}">
      <text>
        <r>
          <rPr>
            <sz val="9"/>
            <color theme="1"/>
            <rFont val="Calibri"/>
            <family val="2"/>
            <scheme val="minor"/>
          </rPr>
          <t>======
ID#AAAAneXvjCk
usuario    (2023-01-17 16:48:08)
lo reduje a la mitad</t>
        </r>
      </text>
    </comment>
    <comment ref="G245" authorId="0" shapeId="0" xr:uid="{00000000-0006-0000-0000-00001D000000}">
      <text>
        <r>
          <rPr>
            <sz val="9"/>
            <color theme="1"/>
            <rFont val="Calibri"/>
            <family val="2"/>
            <scheme val="minor"/>
          </rPr>
          <t>======
ID#AAAAneXvjC0
usuario    (2023-01-17 16:48:08)
lo reduje a la cuarta parte</t>
        </r>
      </text>
    </comment>
    <comment ref="G247" authorId="0" shapeId="0" xr:uid="{00000000-0006-0000-0000-00001E000000}">
      <text>
        <r>
          <rPr>
            <sz val="9"/>
            <color theme="1"/>
            <rFont val="Calibri"/>
            <family val="2"/>
            <scheme val="minor"/>
          </rPr>
          <t>======
ID#AAAAneXvi9E
usuario    (2023-01-17 16:48:08)
aumente la tercera parte</t>
        </r>
      </text>
    </comment>
    <comment ref="G248" authorId="0" shapeId="0" xr:uid="{00000000-0006-0000-0000-00001F000000}">
      <text>
        <r>
          <rPr>
            <sz val="9"/>
            <color theme="1"/>
            <rFont val="Calibri"/>
            <family val="2"/>
            <scheme val="minor"/>
          </rPr>
          <t>======
ID#AAAAneXvi8M
usuario    (2023-01-17 16:48:08)
le aumente la tercera parte</t>
        </r>
      </text>
    </comment>
    <comment ref="G251" authorId="0" shapeId="0" xr:uid="{00000000-0006-0000-0000-000020000000}">
      <text>
        <r>
          <rPr>
            <sz val="9"/>
            <color theme="1"/>
            <rFont val="Calibri"/>
            <family val="2"/>
            <scheme val="minor"/>
          </rPr>
          <t>======
ID#AAAAneXvjAE
usuario    (2023-01-17 16:48:08)
reduje 10%</t>
        </r>
      </text>
    </comment>
    <comment ref="G252" authorId="0" shapeId="0" xr:uid="{00000000-0006-0000-0000-000021000000}">
      <text>
        <r>
          <rPr>
            <sz val="9"/>
            <color theme="1"/>
            <rFont val="Calibri"/>
            <family val="2"/>
            <scheme val="minor"/>
          </rPr>
          <t>======
ID#AAAAneXvi-Q
usuario    (2023-01-17 16:48:08)
aumente el 20%</t>
        </r>
      </text>
    </comment>
    <comment ref="G264" authorId="0" shapeId="0" xr:uid="{00000000-0006-0000-0000-000022000000}">
      <text>
        <r>
          <rPr>
            <sz val="9"/>
            <color theme="1"/>
            <rFont val="Calibri"/>
            <family val="2"/>
            <scheme val="minor"/>
          </rPr>
          <t>======
ID#AAAAneXvi9o
usuario    (2023-01-17 16:48:08)
se aumento 10%</t>
        </r>
      </text>
    </comment>
    <comment ref="G265" authorId="0" shapeId="0" xr:uid="{00000000-0006-0000-0000-000023000000}">
      <text>
        <r>
          <rPr>
            <sz val="9"/>
            <color theme="1"/>
            <rFont val="Calibri"/>
            <family val="2"/>
            <scheme val="minor"/>
          </rPr>
          <t>======
ID#AAAAneXvi-w
usuario    (2023-01-17 16:48:08)
se le duplico</t>
        </r>
      </text>
    </comment>
    <comment ref="G266" authorId="0" shapeId="0" xr:uid="{00000000-0006-0000-0000-000024000000}">
      <text>
        <r>
          <rPr>
            <sz val="9"/>
            <color theme="1"/>
            <rFont val="Calibri"/>
            <family val="2"/>
            <scheme val="minor"/>
          </rPr>
          <t>======
ID#AAAAneXvi9k
usuario    (2023-01-17 16:48:08)
se disminuyo la quinta parte</t>
        </r>
      </text>
    </comment>
    <comment ref="G306" authorId="0" shapeId="0" xr:uid="{00000000-0006-0000-0000-000025000000}">
      <text>
        <r>
          <rPr>
            <sz val="9"/>
            <color theme="1"/>
            <rFont val="Calibri"/>
            <family val="2"/>
            <scheme val="minor"/>
          </rPr>
          <t>======
ID#AAAAneXvjAM
usuario    (2023-01-17 16:48:08)
se le aumento la cuarta parte</t>
        </r>
      </text>
    </comment>
    <comment ref="G318" authorId="0" shapeId="0" xr:uid="{00000000-0006-0000-0000-000026000000}">
      <text>
        <r>
          <rPr>
            <sz val="9"/>
            <color theme="1"/>
            <rFont val="Calibri"/>
            <family val="2"/>
            <scheme val="minor"/>
          </rPr>
          <t>======
ID#AAAAneXvi78
usuario    (2023-01-17 16:48:08)
disminuyo la cuarta parte</t>
        </r>
      </text>
    </comment>
    <comment ref="G353" authorId="0" shapeId="0" xr:uid="{00000000-0006-0000-0000-000027000000}">
      <text>
        <r>
          <rPr>
            <sz val="9"/>
            <color theme="1"/>
            <rFont val="Calibri"/>
            <family val="2"/>
            <scheme val="minor"/>
          </rPr>
          <t>======
ID#AAAAneXvjDU
usuario    (2023-01-17 16:48:08)
lo duplique</t>
        </r>
      </text>
    </comment>
    <comment ref="G383" authorId="0" shapeId="0" xr:uid="{00000000-0006-0000-0000-000028000000}">
      <text>
        <r>
          <rPr>
            <sz val="9"/>
            <color theme="1"/>
            <rFont val="Calibri"/>
            <family val="2"/>
            <scheme val="minor"/>
          </rPr>
          <t>======
ID#AAAAneXvi-g
usuario    (2023-01-17 16:48:08)
lo duplique</t>
        </r>
      </text>
    </comment>
    <comment ref="G386" authorId="0" shapeId="0" xr:uid="{00000000-0006-0000-0000-000029000000}">
      <text>
        <r>
          <rPr>
            <sz val="9"/>
            <color theme="1"/>
            <rFont val="Calibri"/>
            <family val="2"/>
            <scheme val="minor"/>
          </rPr>
          <t>======
ID#AAAAneXvi_0
usuario    (2023-01-17 16:48:08)
se aumento la quinta parte</t>
        </r>
      </text>
    </comment>
    <comment ref="G390" authorId="0" shapeId="0" xr:uid="{00000000-0006-0000-0000-00002A000000}">
      <text>
        <r>
          <rPr>
            <sz val="9"/>
            <color theme="1"/>
            <rFont val="Calibri"/>
            <family val="2"/>
            <scheme val="minor"/>
          </rPr>
          <t>======
ID#AAAAneXvi_E
usuario    (2023-01-17 16:48:08)
se le resto la cuarta parte</t>
        </r>
      </text>
    </comment>
    <comment ref="G402" authorId="0" shapeId="0" xr:uid="{00000000-0006-0000-0000-00002B000000}">
      <text>
        <r>
          <rPr>
            <sz val="9"/>
            <color theme="1"/>
            <rFont val="Calibri"/>
            <family val="2"/>
            <scheme val="minor"/>
          </rPr>
          <t>======
ID#AAAAneXvi-U
usuario    (2023-01-17 16:48:08)
se le aumento la mitad</t>
        </r>
      </text>
    </comment>
    <comment ref="G412" authorId="0" shapeId="0" xr:uid="{00000000-0006-0000-0000-00002C000000}">
      <text>
        <r>
          <rPr>
            <sz val="9"/>
            <color theme="1"/>
            <rFont val="Calibri"/>
            <family val="2"/>
            <scheme val="minor"/>
          </rPr>
          <t>======
ID#AAAAneXvjCM
usuario    (2023-01-17 16:48:08)
se le disminuyo el 40%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G17" authorId="0" shapeId="0" xr:uid="{00000000-0006-0000-0100-000001000000}">
      <text>
        <r>
          <rPr>
            <sz val="9"/>
            <color theme="1"/>
            <rFont val="Calibri"/>
            <family val="2"/>
            <scheme val="minor"/>
          </rPr>
          <t>======
ID#AAAAneXvi-E
usuario    (2023-01-17 16:48:08)
aumente el 30%</t>
        </r>
      </text>
    </comment>
    <comment ref="G30" authorId="0" shapeId="0" xr:uid="{00000000-0006-0000-0100-000002000000}">
      <text>
        <r>
          <rPr>
            <sz val="9"/>
            <color theme="1"/>
            <rFont val="Calibri"/>
            <family val="2"/>
            <scheme val="minor"/>
          </rPr>
          <t>======
ID#AAAAneXvjEc
usuario    (2023-01-17 16:48:08)
aumente 25%</t>
        </r>
      </text>
    </comment>
    <comment ref="G42" authorId="0" shapeId="0" xr:uid="{00000000-0006-0000-0100-000003000000}">
      <text>
        <r>
          <rPr>
            <sz val="9"/>
            <color theme="1"/>
            <rFont val="Calibri"/>
            <family val="2"/>
            <scheme val="minor"/>
          </rPr>
          <t>======
ID#AAAAneXvjDA
usuario    (2023-01-17 16:48:08)
aumente 15%</t>
        </r>
      </text>
    </comment>
    <comment ref="G48" authorId="0" shapeId="0" xr:uid="{00000000-0006-0000-0100-000004000000}">
      <text>
        <r>
          <rPr>
            <sz val="9"/>
            <color theme="1"/>
            <rFont val="Calibri"/>
            <family val="2"/>
            <scheme val="minor"/>
          </rPr>
          <t>======
ID#AAAAneXvjDs
usuario    (2023-01-17 16:48:08)
aumente el 40%</t>
        </r>
      </text>
    </comment>
    <comment ref="G57" authorId="0" shapeId="0" xr:uid="{00000000-0006-0000-0100-000005000000}">
      <text>
        <r>
          <rPr>
            <sz val="9"/>
            <color theme="1"/>
            <rFont val="Calibri"/>
            <family val="2"/>
            <scheme val="minor"/>
          </rPr>
          <t>======
ID#AAAAneXvjBw
usuario    (2023-01-17 16:48:08)
lo triplique</t>
        </r>
      </text>
    </comment>
    <comment ref="G58" authorId="0" shapeId="0" xr:uid="{00000000-0006-0000-0100-000006000000}">
      <text>
        <r>
          <rPr>
            <sz val="9"/>
            <color theme="1"/>
            <rFont val="Calibri"/>
            <family val="2"/>
            <scheme val="minor"/>
          </rPr>
          <t>======
ID#AAAAneXvi-Y
usuario    (2023-01-17 16:48:08)
duplique</t>
        </r>
      </text>
    </comment>
    <comment ref="G60" authorId="0" shapeId="0" xr:uid="{00000000-0006-0000-0100-000007000000}">
      <text>
        <r>
          <rPr>
            <sz val="9"/>
            <color theme="1"/>
            <rFont val="Calibri"/>
            <family val="2"/>
            <scheme val="minor"/>
          </rPr>
          <t>======
ID#AAAAneXvi-c
usuario    (2023-01-17 16:48:08)
aumente 30%</t>
        </r>
      </text>
    </comment>
    <comment ref="G69" authorId="0" shapeId="0" xr:uid="{00000000-0006-0000-0100-000008000000}">
      <text>
        <r>
          <rPr>
            <sz val="9"/>
            <color theme="1"/>
            <rFont val="Calibri"/>
            <family val="2"/>
            <scheme val="minor"/>
          </rPr>
          <t>======
ID#AAAAneXvjAY
usuario    (2023-01-17 16:48:08)
aumente 25%</t>
        </r>
      </text>
    </comment>
    <comment ref="G74" authorId="0" shapeId="0" xr:uid="{00000000-0006-0000-0100-000009000000}">
      <text>
        <r>
          <rPr>
            <sz val="9"/>
            <color theme="1"/>
            <rFont val="Calibri"/>
            <family val="2"/>
            <scheme val="minor"/>
          </rPr>
          <t>======
ID#AAAAneXvjEw
usuario    (2023-01-17 16:48:08)
el aumente 40%</t>
        </r>
      </text>
    </comment>
    <comment ref="G84" authorId="0" shapeId="0" xr:uid="{00000000-0006-0000-0100-00000A000000}">
      <text>
        <r>
          <rPr>
            <sz val="9"/>
            <color theme="1"/>
            <rFont val="Calibri"/>
            <family val="2"/>
            <scheme val="minor"/>
          </rPr>
          <t>======
ID#AAAAneXvjDk
usuario    (2023-01-17 16:48:08)
aumente el 180% mas</t>
        </r>
      </text>
    </comment>
    <comment ref="G86" authorId="0" shapeId="0" xr:uid="{00000000-0006-0000-0100-00000B000000}">
      <text>
        <r>
          <rPr>
            <sz val="9"/>
            <color theme="1"/>
            <rFont val="Calibri"/>
            <family val="2"/>
            <scheme val="minor"/>
          </rPr>
          <t>======
ID#AAAAneXvjA8
usuario    (2023-01-17 16:48:08)
lo triplique</t>
        </r>
      </text>
    </comment>
    <comment ref="G87" authorId="0" shapeId="0" xr:uid="{00000000-0006-0000-0100-00000C000000}">
      <text>
        <r>
          <rPr>
            <sz val="9"/>
            <color theme="1"/>
            <rFont val="Calibri"/>
            <family val="2"/>
            <scheme val="minor"/>
          </rPr>
          <t>======
ID#AAAAneXvjEo
usuario    (2023-01-17 16:48:08)
aumente el triple</t>
        </r>
      </text>
    </comment>
    <comment ref="G96" authorId="0" shapeId="0" xr:uid="{00000000-0006-0000-0100-00000D000000}">
      <text>
        <r>
          <rPr>
            <sz val="9"/>
            <color theme="1"/>
            <rFont val="Calibri"/>
            <family val="2"/>
            <scheme val="minor"/>
          </rPr>
          <t>======
ID#AAAAneXvi9I
usuario    (2023-01-17 16:48:08)
aumente el 40%</t>
        </r>
      </text>
    </comment>
    <comment ref="G97" authorId="0" shapeId="0" xr:uid="{00000000-0006-0000-0100-00000E000000}">
      <text>
        <r>
          <rPr>
            <sz val="9"/>
            <color theme="1"/>
            <rFont val="Calibri"/>
            <family val="2"/>
            <scheme val="minor"/>
          </rPr>
          <t>======
ID#AAAAneXvi8s
usuario    (2023-01-17 16:48:08)
aumente 7 veces</t>
        </r>
      </text>
    </comment>
    <comment ref="G111" authorId="0" shapeId="0" xr:uid="{00000000-0006-0000-0100-00000F000000}">
      <text>
        <r>
          <rPr>
            <sz val="9"/>
            <color theme="1"/>
            <rFont val="Calibri"/>
            <family val="2"/>
            <scheme val="minor"/>
          </rPr>
          <t>======
ID#AAAAneXvi_s
usuario    (2023-01-17 16:48:08)
se aumento 7, se triplico</t>
        </r>
      </text>
    </comment>
    <comment ref="G112" authorId="0" shapeId="0" xr:uid="{00000000-0006-0000-0100-000010000000}">
      <text>
        <r>
          <rPr>
            <sz val="9"/>
            <color theme="1"/>
            <rFont val="Calibri"/>
            <family val="2"/>
            <scheme val="minor"/>
          </rPr>
          <t>======
ID#AAAAneXvjD8
usuario    (2023-01-17 16:48:08)
se resto 1l 15%</t>
        </r>
      </text>
    </comment>
    <comment ref="G126" authorId="0" shapeId="0" xr:uid="{00000000-0006-0000-0100-000011000000}">
      <text>
        <r>
          <rPr>
            <sz val="9"/>
            <color theme="1"/>
            <rFont val="Calibri"/>
            <family val="2"/>
            <scheme val="minor"/>
          </rPr>
          <t>======
ID#AAAAneXvi8U
usuario    (2023-01-17 16:48:08)
se sumo 20, se cuadriplico</t>
        </r>
      </text>
    </comment>
    <comment ref="G134" authorId="0" shapeId="0" xr:uid="{00000000-0006-0000-0100-000012000000}">
      <text>
        <r>
          <rPr>
            <sz val="9"/>
            <color theme="1"/>
            <rFont val="Calibri"/>
            <family val="2"/>
            <scheme val="minor"/>
          </rPr>
          <t>======
ID#AAAAneXvi9Y
usuario    (2023-01-17 16:48:08)
se duplico, sumo 5</t>
        </r>
      </text>
    </comment>
    <comment ref="G141" authorId="0" shapeId="0" xr:uid="{00000000-0006-0000-0100-000013000000}">
      <text>
        <r>
          <rPr>
            <sz val="9"/>
            <color theme="1"/>
            <rFont val="Calibri"/>
            <family val="2"/>
            <scheme val="minor"/>
          </rPr>
          <t>======
ID#AAAAneXvjBE
usuario    (2023-01-17 16:48:08)
se le sumo la mitad</t>
        </r>
      </text>
    </comment>
    <comment ref="G146" authorId="0" shapeId="0" xr:uid="{00000000-0006-0000-0100-000014000000}">
      <text>
        <r>
          <rPr>
            <sz val="9"/>
            <color theme="1"/>
            <rFont val="Calibri"/>
            <family val="2"/>
            <scheme val="minor"/>
          </rPr>
          <t>======
ID#AAAAneXvjC8
usuario    (2023-01-17 16:48:08)
se duplico, se sumo 6</t>
        </r>
      </text>
    </comment>
    <comment ref="G160" authorId="0" shapeId="0" xr:uid="{00000000-0006-0000-0100-000015000000}">
      <text>
        <r>
          <rPr>
            <sz val="9"/>
            <color theme="1"/>
            <rFont val="Calibri"/>
            <family val="2"/>
            <scheme val="minor"/>
          </rPr>
          <t>======
ID#AAAAneXvi-0
usuario    (2023-01-17 16:48:08)
se le sumo la mitad, sumo 4</t>
        </r>
      </text>
    </comment>
    <comment ref="G161" authorId="0" shapeId="0" xr:uid="{00000000-0006-0000-0100-000016000000}">
      <text>
        <r>
          <rPr>
            <sz val="9"/>
            <color theme="1"/>
            <rFont val="Calibri"/>
            <family val="2"/>
            <scheme val="minor"/>
          </rPr>
          <t>======
ID#AAAAneXvjEg
usuario    (2023-01-17 16:48:08)
se duplico, sumo 9</t>
        </r>
      </text>
    </comment>
    <comment ref="G184" authorId="0" shapeId="0" xr:uid="{00000000-0006-0000-0100-000017000000}">
      <text>
        <r>
          <rPr>
            <sz val="9"/>
            <color theme="1"/>
            <rFont val="Calibri"/>
            <family val="2"/>
            <scheme val="minor"/>
          </rPr>
          <t>======
ID#AAAAneXvi9c
usuario    (2023-01-17 16:48:08)
se disminuyo la tercera parte,</t>
        </r>
      </text>
    </comment>
    <comment ref="G193" authorId="0" shapeId="0" xr:uid="{00000000-0006-0000-0100-000018000000}">
      <text>
        <r>
          <rPr>
            <sz val="9"/>
            <color theme="1"/>
            <rFont val="Calibri"/>
            <family val="2"/>
            <scheme val="minor"/>
          </rPr>
          <t>======
ID#AAAAneXvjCQ
usuario    (2023-01-17 16:48:08)
se le aumento el 40%</t>
        </r>
      </text>
    </comment>
    <comment ref="G227" authorId="0" shapeId="0" xr:uid="{00000000-0006-0000-0100-000019000000}">
      <text>
        <r>
          <rPr>
            <sz val="9"/>
            <color theme="1"/>
            <rFont val="Calibri"/>
            <family val="2"/>
            <scheme val="minor"/>
          </rPr>
          <t>======
ID#AAAAneXvjDc
usuario    (2023-01-17 16:48:08)
aumente la quinta parte</t>
        </r>
      </text>
    </comment>
    <comment ref="G231" authorId="0" shapeId="0" xr:uid="{00000000-0006-0000-0100-00001A000000}">
      <text>
        <r>
          <rPr>
            <sz val="9"/>
            <color theme="1"/>
            <rFont val="Calibri"/>
            <family val="2"/>
            <scheme val="minor"/>
          </rPr>
          <t>======
ID#AAAAneXvi9g
usuario    (2023-01-17 16:48:08)
lo triplique</t>
        </r>
      </text>
    </comment>
    <comment ref="G232" authorId="0" shapeId="0" xr:uid="{00000000-0006-0000-0100-00001B000000}">
      <text>
        <r>
          <rPr>
            <sz val="9"/>
            <color theme="1"/>
            <rFont val="Calibri"/>
            <family val="2"/>
            <scheme val="minor"/>
          </rPr>
          <t>======
ID#AAAAneXvjBA
usuario    (2023-01-17 16:48:08)
reduje a la mitad</t>
        </r>
      </text>
    </comment>
    <comment ref="G244" authorId="0" shapeId="0" xr:uid="{00000000-0006-0000-0100-00001C000000}">
      <text>
        <r>
          <rPr>
            <sz val="9"/>
            <color theme="1"/>
            <rFont val="Calibri"/>
            <family val="2"/>
            <scheme val="minor"/>
          </rPr>
          <t>======
ID#AAAAneXvjA0
usuario    (2023-01-17 16:48:08)
lo reduje a la mitad</t>
        </r>
      </text>
    </comment>
    <comment ref="G245" authorId="0" shapeId="0" xr:uid="{00000000-0006-0000-0100-00001D000000}">
      <text>
        <r>
          <rPr>
            <sz val="9"/>
            <color theme="1"/>
            <rFont val="Calibri"/>
            <family val="2"/>
            <scheme val="minor"/>
          </rPr>
          <t>======
ID#AAAAneXvjB4
usuario    (2023-01-17 16:48:08)
lo reduje a la cuarta parte</t>
        </r>
      </text>
    </comment>
    <comment ref="G247" authorId="0" shapeId="0" xr:uid="{00000000-0006-0000-0100-00001E000000}">
      <text>
        <r>
          <rPr>
            <sz val="9"/>
            <color theme="1"/>
            <rFont val="Calibri"/>
            <family val="2"/>
            <scheme val="minor"/>
          </rPr>
          <t>======
ID#AAAAneXvjDo
usuario    (2023-01-17 16:48:08)
aumente la tercera parte</t>
        </r>
      </text>
    </comment>
    <comment ref="G248" authorId="0" shapeId="0" xr:uid="{00000000-0006-0000-0100-00001F000000}">
      <text>
        <r>
          <rPr>
            <sz val="9"/>
            <color theme="1"/>
            <rFont val="Calibri"/>
            <family val="2"/>
            <scheme val="minor"/>
          </rPr>
          <t>======
ID#AAAAneXvjAQ
usuario    (2023-01-17 16:48:08)
le aumente la tercera parte</t>
        </r>
      </text>
    </comment>
    <comment ref="G251" authorId="0" shapeId="0" xr:uid="{00000000-0006-0000-0100-000020000000}">
      <text>
        <r>
          <rPr>
            <sz val="9"/>
            <color theme="1"/>
            <rFont val="Calibri"/>
            <family val="2"/>
            <scheme val="minor"/>
          </rPr>
          <t>======
ID#AAAAneXvjEI
usuario    (2023-01-17 16:48:08)
reduje 10%</t>
        </r>
      </text>
    </comment>
    <comment ref="G252" authorId="0" shapeId="0" xr:uid="{00000000-0006-0000-0100-000021000000}">
      <text>
        <r>
          <rPr>
            <sz val="9"/>
            <color theme="1"/>
            <rFont val="Calibri"/>
            <family val="2"/>
            <scheme val="minor"/>
          </rPr>
          <t>======
ID#AAAAneXvi-k
usuario    (2023-01-17 16:48:08)
aumente el 20%</t>
        </r>
      </text>
    </comment>
    <comment ref="G264" authorId="0" shapeId="0" xr:uid="{00000000-0006-0000-0100-000022000000}">
      <text>
        <r>
          <rPr>
            <sz val="9"/>
            <color theme="1"/>
            <rFont val="Calibri"/>
            <family val="2"/>
            <scheme val="minor"/>
          </rPr>
          <t>======
ID#AAAAneXvi_Q
usuario    (2023-01-17 16:48:08)
se aumento 10%</t>
        </r>
      </text>
    </comment>
    <comment ref="G265" authorId="0" shapeId="0" xr:uid="{00000000-0006-0000-0100-000023000000}">
      <text>
        <r>
          <rPr>
            <sz val="9"/>
            <color theme="1"/>
            <rFont val="Calibri"/>
            <family val="2"/>
            <scheme val="minor"/>
          </rPr>
          <t>======
ID#AAAAneXvjCA
usuario    (2023-01-17 16:48:08)
se le duplico</t>
        </r>
      </text>
    </comment>
    <comment ref="G266" authorId="0" shapeId="0" xr:uid="{00000000-0006-0000-0100-000024000000}">
      <text>
        <r>
          <rPr>
            <sz val="9"/>
            <color theme="1"/>
            <rFont val="Calibri"/>
            <family val="2"/>
            <scheme val="minor"/>
          </rPr>
          <t>======
ID#AAAAneXvi84
usuario    (2023-01-17 16:48:08)
se disminuyo la quinta parte</t>
        </r>
      </text>
    </comment>
    <comment ref="G306" authorId="0" shapeId="0" xr:uid="{00000000-0006-0000-0100-000025000000}">
      <text>
        <r>
          <rPr>
            <sz val="9"/>
            <color theme="1"/>
            <rFont val="Calibri"/>
            <family val="2"/>
            <scheme val="minor"/>
          </rPr>
          <t>======
ID#AAAAneXvi_o
usuario    (2023-01-17 16:48:08)
se le aumento la cuarta parte</t>
        </r>
      </text>
    </comment>
    <comment ref="G318" authorId="0" shapeId="0" xr:uid="{00000000-0006-0000-0100-000026000000}">
      <text>
        <r>
          <rPr>
            <sz val="9"/>
            <color theme="1"/>
            <rFont val="Calibri"/>
            <family val="2"/>
            <scheme val="minor"/>
          </rPr>
          <t>======
ID#AAAAneXvjDI
usuario    (2023-01-17 16:48:08)
disminuyo la cuarta parte</t>
        </r>
      </text>
    </comment>
    <comment ref="G353" authorId="0" shapeId="0" xr:uid="{00000000-0006-0000-0100-000027000000}">
      <text>
        <r>
          <rPr>
            <sz val="9"/>
            <color theme="1"/>
            <rFont val="Calibri"/>
            <family val="2"/>
            <scheme val="minor"/>
          </rPr>
          <t>======
ID#AAAAneXvjB8
usuario    (2023-01-17 16:48:08)
lo duplique</t>
        </r>
      </text>
    </comment>
    <comment ref="G383" authorId="0" shapeId="0" xr:uid="{00000000-0006-0000-0100-000028000000}">
      <text>
        <r>
          <rPr>
            <sz val="9"/>
            <color theme="1"/>
            <rFont val="Calibri"/>
            <family val="2"/>
            <scheme val="minor"/>
          </rPr>
          <t>======
ID#AAAAneXvjCE
usuario    (2023-01-17 16:48:08)
lo duplique</t>
        </r>
      </text>
    </comment>
    <comment ref="G386" authorId="0" shapeId="0" xr:uid="{00000000-0006-0000-0100-000029000000}">
      <text>
        <r>
          <rPr>
            <sz val="9"/>
            <color theme="1"/>
            <rFont val="Calibri"/>
            <family val="2"/>
            <scheme val="minor"/>
          </rPr>
          <t>======
ID#AAAAneXvjBU
usuario    (2023-01-17 16:48:08)
se aumento la quinta parte</t>
        </r>
      </text>
    </comment>
    <comment ref="G390" authorId="0" shapeId="0" xr:uid="{00000000-0006-0000-0100-00002A000000}">
      <text>
        <r>
          <rPr>
            <sz val="9"/>
            <color theme="1"/>
            <rFont val="Calibri"/>
            <family val="2"/>
            <scheme val="minor"/>
          </rPr>
          <t>======
ID#AAAAneXvi-A
usuario    (2023-01-17 16:48:08)
se le resto la cuarta parte</t>
        </r>
      </text>
    </comment>
    <comment ref="G402" authorId="0" shapeId="0" xr:uid="{00000000-0006-0000-0100-00002B000000}">
      <text>
        <r>
          <rPr>
            <sz val="9"/>
            <color theme="1"/>
            <rFont val="Calibri"/>
            <family val="2"/>
            <scheme val="minor"/>
          </rPr>
          <t>======
ID#AAAAneXvjB0
usuario    (2023-01-17 16:48:08)
se le aumento la mitad</t>
        </r>
      </text>
    </comment>
    <comment ref="G412" authorId="0" shapeId="0" xr:uid="{00000000-0006-0000-0100-00002C000000}">
      <text>
        <r>
          <rPr>
            <sz val="9"/>
            <color theme="1"/>
            <rFont val="Calibri"/>
            <family val="2"/>
            <scheme val="minor"/>
          </rPr>
          <t>======
ID#AAAAneXvjCw
usuario    (2023-01-17 16:48:08)
se le disminuyo el 40%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E2" authorId="0" shapeId="0" xr:uid="{00000000-0006-0000-0400-000001000000}">
      <text>
        <r>
          <rPr>
            <sz val="9"/>
            <color theme="1"/>
            <rFont val="Calibri"/>
            <family val="2"/>
            <scheme val="minor"/>
          </rPr>
          <t>======
ID#AAAAneXvjAw
usuario    (2023-01-17 16:48:08)
aumente el 180% mas</t>
        </r>
      </text>
    </comment>
    <comment ref="E5" authorId="0" shapeId="0" xr:uid="{00000000-0006-0000-0400-000002000000}">
      <text>
        <r>
          <rPr>
            <sz val="9"/>
            <color theme="1"/>
            <rFont val="Calibri"/>
            <family val="2"/>
            <scheme val="minor"/>
          </rPr>
          <t>======
ID#AAAAneXvi9M
usuario    (2023-01-17 16:48:08)
lo triplique</t>
        </r>
      </text>
    </comment>
    <comment ref="E10" authorId="0" shapeId="0" xr:uid="{00000000-0006-0000-0400-000003000000}">
      <text>
        <r>
          <rPr>
            <sz val="9"/>
            <color theme="1"/>
            <rFont val="Calibri"/>
            <family val="2"/>
            <scheme val="minor"/>
          </rPr>
          <t>======
ID#AAAAneXvi8g
usuario    (2023-01-17 16:48:08)
aumente el triple</t>
        </r>
      </text>
    </comment>
    <comment ref="E14" authorId="0" shapeId="0" xr:uid="{00000000-0006-0000-0400-000004000000}">
      <text>
        <r>
          <rPr>
            <sz val="9"/>
            <color theme="1"/>
            <rFont val="Calibri"/>
            <family val="2"/>
            <scheme val="minor"/>
          </rPr>
          <t>======
ID#AAAAneXvi98
usuario    (2023-01-17 16:48:08)
aumente 7 veces</t>
        </r>
      </text>
    </comment>
    <comment ref="E15" authorId="0" shapeId="0" xr:uid="{00000000-0006-0000-0400-000005000000}">
      <text>
        <r>
          <rPr>
            <sz val="9"/>
            <color theme="1"/>
            <rFont val="Calibri"/>
            <family val="2"/>
            <scheme val="minor"/>
          </rPr>
          <t>======
ID#AAAAneXvjBY
usuario    (2023-01-17 16:48:08)
aumente el 40%</t>
        </r>
      </text>
    </comment>
    <comment ref="E256" authorId="0" shapeId="0" xr:uid="{00000000-0006-0000-0400-000006000000}">
      <text>
        <r>
          <rPr>
            <sz val="9"/>
            <color theme="1"/>
            <rFont val="Calibri"/>
            <family val="2"/>
            <scheme val="minor"/>
          </rPr>
          <t>======
ID#AAAAneXvi-o
usuario    (2023-01-17 16:48:08)
aumente 15%</t>
        </r>
      </text>
    </comment>
    <comment ref="E269" authorId="0" shapeId="0" xr:uid="{00000000-0006-0000-0400-000007000000}">
      <text>
        <r>
          <rPr>
            <sz val="9"/>
            <color theme="1"/>
            <rFont val="Calibri"/>
            <family val="2"/>
            <scheme val="minor"/>
          </rPr>
          <t>======
ID#AAAAneXvi8Y
usuario    (2023-01-17 16:48:08)
duplique</t>
        </r>
      </text>
    </comment>
    <comment ref="E273" authorId="0" shapeId="0" xr:uid="{00000000-0006-0000-0400-000008000000}">
      <text>
        <r>
          <rPr>
            <sz val="9"/>
            <color theme="1"/>
            <rFont val="Calibri"/>
            <family val="2"/>
            <scheme val="minor"/>
          </rPr>
          <t>======
ID#AAAAneXvjCs
usuario    (2023-01-17 16:48:08)
aumente el 30%</t>
        </r>
      </text>
    </comment>
    <comment ref="E275" authorId="0" shapeId="0" xr:uid="{00000000-0006-0000-0400-000009000000}">
      <text>
        <r>
          <rPr>
            <sz val="9"/>
            <color theme="1"/>
            <rFont val="Calibri"/>
            <family val="2"/>
            <scheme val="minor"/>
          </rPr>
          <t>======
ID#AAAAneXvi_U
usuario    (2023-01-17 16:48:08)
aumente 30%</t>
        </r>
      </text>
    </comment>
    <comment ref="E283" authorId="0" shapeId="0" xr:uid="{00000000-0006-0000-0400-00000A000000}">
      <text>
        <r>
          <rPr>
            <sz val="9"/>
            <color theme="1"/>
            <rFont val="Calibri"/>
            <family val="2"/>
            <scheme val="minor"/>
          </rPr>
          <t>======
ID#AAAAneXvjEk
usuario    (2023-01-17 16:48:08)
el aumente 40%</t>
        </r>
      </text>
    </comment>
    <comment ref="E286" authorId="0" shapeId="0" xr:uid="{00000000-0006-0000-0400-00000B000000}">
      <text>
        <r>
          <rPr>
            <sz val="9"/>
            <color theme="1"/>
            <rFont val="Calibri"/>
            <family val="2"/>
            <scheme val="minor"/>
          </rPr>
          <t>======
ID#AAAAneXvjD0
usuario    (2023-01-17 16:48:08)
aumente 25%</t>
        </r>
      </text>
    </comment>
    <comment ref="E295" authorId="0" shapeId="0" xr:uid="{00000000-0006-0000-0400-00000C000000}">
      <text>
        <r>
          <rPr>
            <sz val="9"/>
            <color theme="1"/>
            <rFont val="Calibri"/>
            <family val="2"/>
            <scheme val="minor"/>
          </rPr>
          <t>======
ID#AAAAneXvjBI
usuario    (2023-01-17 16:48:08)
aumente 25%</t>
        </r>
      </text>
    </comment>
    <comment ref="E297" authorId="0" shapeId="0" xr:uid="{00000000-0006-0000-0400-00000D000000}">
      <text>
        <r>
          <rPr>
            <sz val="9"/>
            <color theme="1"/>
            <rFont val="Calibri"/>
            <family val="2"/>
            <scheme val="minor"/>
          </rPr>
          <t>======
ID#AAAAneXvi_w
usuario    (2023-01-17 16:48:08)
aumente el 40%</t>
        </r>
      </text>
    </comment>
  </commentList>
</comments>
</file>

<file path=xl/sharedStrings.xml><?xml version="1.0" encoding="utf-8"?>
<sst xmlns="http://schemas.openxmlformats.org/spreadsheetml/2006/main" count="6871" uniqueCount="2788">
  <si>
    <t>Fuente: Padron Nominal 2021 - Diciembre (REUNIS)</t>
  </si>
  <si>
    <t>DEPARTAMENTO</t>
  </si>
  <si>
    <t>PROVINCIA</t>
  </si>
  <si>
    <t>DISTRITO</t>
  </si>
  <si>
    <t>AMAZONAS</t>
  </si>
  <si>
    <t>BAGUA</t>
  </si>
  <si>
    <t>ARAMANGO</t>
  </si>
  <si>
    <t>COPALLIN</t>
  </si>
  <si>
    <t>EL PARCO</t>
  </si>
  <si>
    <t>IMAZA</t>
  </si>
  <si>
    <t>LA PECA</t>
  </si>
  <si>
    <t>BONGARA</t>
  </si>
  <si>
    <t>CHISQUILLA</t>
  </si>
  <si>
    <t>CHURUJA</t>
  </si>
  <si>
    <t>COROSHA</t>
  </si>
  <si>
    <t>CUISPES</t>
  </si>
  <si>
    <t>FLORIDA</t>
  </si>
  <si>
    <t>JAZAN</t>
  </si>
  <si>
    <t>JUMBILLA</t>
  </si>
  <si>
    <t>RECTA</t>
  </si>
  <si>
    <t>SAN CARLOS</t>
  </si>
  <si>
    <t>SHIPASBAMBA</t>
  </si>
  <si>
    <t>VALERA</t>
  </si>
  <si>
    <t>YAMBRASBAMBA</t>
  </si>
  <si>
    <t>CHACHAPOYAS</t>
  </si>
  <si>
    <t>ASUNCION</t>
  </si>
  <si>
    <t>BALSAS</t>
  </si>
  <si>
    <t>CHETO</t>
  </si>
  <si>
    <t>CHILIQUIN</t>
  </si>
  <si>
    <t>CHUQUIBAMBA</t>
  </si>
  <si>
    <t>GRANADA</t>
  </si>
  <si>
    <t>HUANCAS</t>
  </si>
  <si>
    <t>LA JALCA</t>
  </si>
  <si>
    <t>LEIMEBAMBA</t>
  </si>
  <si>
    <t>LEVANTO</t>
  </si>
  <si>
    <t>MAGDALENA</t>
  </si>
  <si>
    <t>MARISCAL CASTILLA</t>
  </si>
  <si>
    <t>MOLINOPAMPA</t>
  </si>
  <si>
    <t>MONTEVIDEO</t>
  </si>
  <si>
    <t>OLLEROS</t>
  </si>
  <si>
    <t>QUINJALCA</t>
  </si>
  <si>
    <t>SAN FRANCISCO DE DAGUAS</t>
  </si>
  <si>
    <t>SAN ISIDRO DE MAINO</t>
  </si>
  <si>
    <t>SOLOCO</t>
  </si>
  <si>
    <t>SONCHE</t>
  </si>
  <si>
    <t>CONDORCANQUI</t>
  </si>
  <si>
    <t>EL CENEPA</t>
  </si>
  <si>
    <t>NIEVA</t>
  </si>
  <si>
    <t>RIO SANTIAGO</t>
  </si>
  <si>
    <t>LUYA</t>
  </si>
  <si>
    <t>CAMPORREDONDO</t>
  </si>
  <si>
    <t>COCABAMBA</t>
  </si>
  <si>
    <t>COLCAMAR</t>
  </si>
  <si>
    <t>CONILA</t>
  </si>
  <si>
    <t>INGUILPATA</t>
  </si>
  <si>
    <t>LAMUD</t>
  </si>
  <si>
    <t>LONGUITA</t>
  </si>
  <si>
    <t>LONYA CHICO</t>
  </si>
  <si>
    <t>LUYA VIEJO</t>
  </si>
  <si>
    <t>MARIA</t>
  </si>
  <si>
    <t>OCALLI</t>
  </si>
  <si>
    <t>OCUMAL</t>
  </si>
  <si>
    <t>PISUQUIA</t>
  </si>
  <si>
    <t>PROVIDENCIA</t>
  </si>
  <si>
    <t>SAN CRISTOBAL</t>
  </si>
  <si>
    <t>SAN FRANCISCO DEL YESO</t>
  </si>
  <si>
    <t>SAN JERONIMO</t>
  </si>
  <si>
    <t>SAN JUAN DE LOPECANCHA</t>
  </si>
  <si>
    <t>SANTA CATALINA</t>
  </si>
  <si>
    <t>SANTO TOMAS</t>
  </si>
  <si>
    <t>TINGO</t>
  </si>
  <si>
    <t>TRITA</t>
  </si>
  <si>
    <t>RODRIGUEZ DE MENDOZA</t>
  </si>
  <si>
    <t>CHIRIMOTO</t>
  </si>
  <si>
    <t>COCHAMAL</t>
  </si>
  <si>
    <t>HUAMBO</t>
  </si>
  <si>
    <t>LIMABAMBA</t>
  </si>
  <si>
    <t>LONGAR</t>
  </si>
  <si>
    <t>MARISCAL BENAVIDES</t>
  </si>
  <si>
    <t>MILPUC</t>
  </si>
  <si>
    <t>OMIA</t>
  </si>
  <si>
    <t>SAN NICOLAS</t>
  </si>
  <si>
    <t>SANTA ROSA</t>
  </si>
  <si>
    <t>TOTORA</t>
  </si>
  <si>
    <t>VISTA ALEGRE</t>
  </si>
  <si>
    <t>UTCUBAMBA</t>
  </si>
  <si>
    <t>BAGUA GRANDE</t>
  </si>
  <si>
    <t>CAJARURO</t>
  </si>
  <si>
    <t>CUMBA</t>
  </si>
  <si>
    <t>EL MILAGRO</t>
  </si>
  <si>
    <t>JAMALCA</t>
  </si>
  <si>
    <t>LONYA GRANDE</t>
  </si>
  <si>
    <t>YAMON</t>
  </si>
  <si>
    <t>ANCASH</t>
  </si>
  <si>
    <t>AIJA</t>
  </si>
  <si>
    <t>CORIS</t>
  </si>
  <si>
    <t>HUACLLAN</t>
  </si>
  <si>
    <t>LA MERCED</t>
  </si>
  <si>
    <t>SUCCHA</t>
  </si>
  <si>
    <t>ANTONIO RAYMONDI</t>
  </si>
  <si>
    <t>ACZO</t>
  </si>
  <si>
    <t>CHACCHO</t>
  </si>
  <si>
    <t>CHINGAS</t>
  </si>
  <si>
    <t>LLAMELLIN</t>
  </si>
  <si>
    <t>MIRGAS</t>
  </si>
  <si>
    <t>SAN JUAN DE RONTOY</t>
  </si>
  <si>
    <t>ACOCHACA</t>
  </si>
  <si>
    <t>CHACAS</t>
  </si>
  <si>
    <t>BOLOGNESI</t>
  </si>
  <si>
    <t>ABELARDO PARDO LEZAMETA</t>
  </si>
  <si>
    <t>AQUIA</t>
  </si>
  <si>
    <t>CAJACAY</t>
  </si>
  <si>
    <t>CANIS</t>
  </si>
  <si>
    <t>CHIQUIAN</t>
  </si>
  <si>
    <t>COLQUIOC</t>
  </si>
  <si>
    <t>HUALLANCA</t>
  </si>
  <si>
    <t>HUASTA</t>
  </si>
  <si>
    <t>HUAYLLACAYAN</t>
  </si>
  <si>
    <t>LA PRIMAVERA</t>
  </si>
  <si>
    <t>MANGAS</t>
  </si>
  <si>
    <t>PACLLON</t>
  </si>
  <si>
    <t>SAN MIGUEL DE CORPANQUI</t>
  </si>
  <si>
    <t>TICLLOS</t>
  </si>
  <si>
    <t>CARHUAZ</t>
  </si>
  <si>
    <t>ACOPAMPA</t>
  </si>
  <si>
    <t>AMASHCA</t>
  </si>
  <si>
    <t>ANTA</t>
  </si>
  <si>
    <t>ATAQUERO</t>
  </si>
  <si>
    <t>MARCARA</t>
  </si>
  <si>
    <t>PARIAHUANCA</t>
  </si>
  <si>
    <t>SAN MIGUEL DE ACO</t>
  </si>
  <si>
    <t>SHILLA</t>
  </si>
  <si>
    <t>TINCO</t>
  </si>
  <si>
    <t>YUNGAR</t>
  </si>
  <si>
    <t>CARLOS FERMIN FITZCARRALD</t>
  </si>
  <si>
    <t>SAN LUIS</t>
  </si>
  <si>
    <t>YAUYA</t>
  </si>
  <si>
    <t>CASMA</t>
  </si>
  <si>
    <t>BUENA VISTA ALTA</t>
  </si>
  <si>
    <t>COMANDANTE NOEL</t>
  </si>
  <si>
    <t>YAUTAN</t>
  </si>
  <si>
    <t>CORONGO</t>
  </si>
  <si>
    <t>ACO</t>
  </si>
  <si>
    <t>BAMBAS</t>
  </si>
  <si>
    <t>CUSCA</t>
  </si>
  <si>
    <t>LA PAMPA</t>
  </si>
  <si>
    <t>YANAC</t>
  </si>
  <si>
    <t>YUPAN</t>
  </si>
  <si>
    <t>HUARAZ</t>
  </si>
  <si>
    <t>COCHABAMBA</t>
  </si>
  <si>
    <t>COLCABAMBA</t>
  </si>
  <si>
    <t>HUANCHAY</t>
  </si>
  <si>
    <t>INDEPENDENCIA</t>
  </si>
  <si>
    <t>JANGAS</t>
  </si>
  <si>
    <t>LA LIBERTAD</t>
  </si>
  <si>
    <t>PAMPAS GRANDE</t>
  </si>
  <si>
    <t>PARIACOTO</t>
  </si>
  <si>
    <t>PIRA</t>
  </si>
  <si>
    <t>TARICA</t>
  </si>
  <si>
    <t>HUARI</t>
  </si>
  <si>
    <t>ANRA</t>
  </si>
  <si>
    <t>CAJAY</t>
  </si>
  <si>
    <t>CHAVIN DE HUANTAR</t>
  </si>
  <si>
    <t>HUACACHI</t>
  </si>
  <si>
    <t>HUACCHIS</t>
  </si>
  <si>
    <t>HUACHIS</t>
  </si>
  <si>
    <t>HUANTAR</t>
  </si>
  <si>
    <t>MASIN</t>
  </si>
  <si>
    <t>PAUCAS</t>
  </si>
  <si>
    <t>PONTO</t>
  </si>
  <si>
    <t>RAHUAPAMPA</t>
  </si>
  <si>
    <t>RAPAYAN</t>
  </si>
  <si>
    <t>SAN MARCOS</t>
  </si>
  <si>
    <t>SAN PEDRO DE CHANA</t>
  </si>
  <si>
    <t>UCO</t>
  </si>
  <si>
    <t>HUARMEY</t>
  </si>
  <si>
    <t>COCHAPETI</t>
  </si>
  <si>
    <t>CULEBRAS</t>
  </si>
  <si>
    <t>HUAYAN</t>
  </si>
  <si>
    <t>MALVAS</t>
  </si>
  <si>
    <t>HUAYLAS</t>
  </si>
  <si>
    <t>CARAZ</t>
  </si>
  <si>
    <t>HUATA</t>
  </si>
  <si>
    <t>MATO</t>
  </si>
  <si>
    <t>PAMPAROMAS</t>
  </si>
  <si>
    <t>PUEBLO LIBRE</t>
  </si>
  <si>
    <t>SANTA CRUZ</t>
  </si>
  <si>
    <t>SANTO TORIBIO</t>
  </si>
  <si>
    <t>YURACMARCA</t>
  </si>
  <si>
    <t>MARISCAL LUZURIAGA</t>
  </si>
  <si>
    <t>CASCA</t>
  </si>
  <si>
    <t>ELEAZAR GUZMAN BARRON</t>
  </si>
  <si>
    <t>FIDEL OLIVAS ESCUDERO</t>
  </si>
  <si>
    <t>LLAMA</t>
  </si>
  <si>
    <t>LLUMPA</t>
  </si>
  <si>
    <t>LUCMA</t>
  </si>
  <si>
    <t>MUSGA</t>
  </si>
  <si>
    <t>PISCOBAMBA</t>
  </si>
  <si>
    <t>OCROS</t>
  </si>
  <si>
    <t>ACAS</t>
  </si>
  <si>
    <t>CAJAMARQUILLA</t>
  </si>
  <si>
    <t>CARHUAPAMPA</t>
  </si>
  <si>
    <t>COCHAS</t>
  </si>
  <si>
    <t>CONGAS</t>
  </si>
  <si>
    <t>LLIPA</t>
  </si>
  <si>
    <t>SAN CRISTOBAL DE RAJAN</t>
  </si>
  <si>
    <t>SAN PEDRO</t>
  </si>
  <si>
    <t>SANTIAGO DE CHILCAS</t>
  </si>
  <si>
    <t>PALLASCA</t>
  </si>
  <si>
    <t>CABANA</t>
  </si>
  <si>
    <t>CONCHUCOS</t>
  </si>
  <si>
    <t>HUACASCHUQUE</t>
  </si>
  <si>
    <t>HUANDOVAL</t>
  </si>
  <si>
    <t>LACABAMBA</t>
  </si>
  <si>
    <t>LLAPO</t>
  </si>
  <si>
    <t>PAMPAS</t>
  </si>
  <si>
    <t>TAUCA</t>
  </si>
  <si>
    <t>POMABAMBA</t>
  </si>
  <si>
    <t>HUAYLLAN</t>
  </si>
  <si>
    <t>PAROBAMBA</t>
  </si>
  <si>
    <t>QUINUABAMBA</t>
  </si>
  <si>
    <t>RECUAY</t>
  </si>
  <si>
    <t>CATAC</t>
  </si>
  <si>
    <t>COTAPARACO</t>
  </si>
  <si>
    <t>HUAYLLAPAMPA</t>
  </si>
  <si>
    <t>LLACLLIN</t>
  </si>
  <si>
    <t>MARCA</t>
  </si>
  <si>
    <t>PAMPAS CHICO</t>
  </si>
  <si>
    <t>PARARIN</t>
  </si>
  <si>
    <t>TAPACOCHA</t>
  </si>
  <si>
    <t>TICAPAMPA</t>
  </si>
  <si>
    <t>SANTA</t>
  </si>
  <si>
    <t>CACERES DEL PERU</t>
  </si>
  <si>
    <t>CHIMBOTE</t>
  </si>
  <si>
    <t>COISHCO</t>
  </si>
  <si>
    <t>MACATE</t>
  </si>
  <si>
    <t>MORO</t>
  </si>
  <si>
    <t>NEPEÑA</t>
  </si>
  <si>
    <t>NUEVO CHIMBOTE</t>
  </si>
  <si>
    <t>SAMANCO</t>
  </si>
  <si>
    <t>SIHUAS</t>
  </si>
  <si>
    <t>ACOBAMBA</t>
  </si>
  <si>
    <t>ALFONSO UGARTE</t>
  </si>
  <si>
    <t>CASHAPAMPA</t>
  </si>
  <si>
    <t>CHINGALPO</t>
  </si>
  <si>
    <t>HUAYLLABAMBA</t>
  </si>
  <si>
    <t>QUICHES</t>
  </si>
  <si>
    <t>RAGASH</t>
  </si>
  <si>
    <t>SAN JUAN</t>
  </si>
  <si>
    <t>SICSIBAMBA</t>
  </si>
  <si>
    <t>YUNGAY</t>
  </si>
  <si>
    <t>CASCAPARA</t>
  </si>
  <si>
    <t>MANCOS</t>
  </si>
  <si>
    <t>MATACOTO</t>
  </si>
  <si>
    <t>QUILLO</t>
  </si>
  <si>
    <t>RANRAHIRCA</t>
  </si>
  <si>
    <t>SHUPLUY</t>
  </si>
  <si>
    <t>YANAMA</t>
  </si>
  <si>
    <t>APURIMAC</t>
  </si>
  <si>
    <t>ABANCAY</t>
  </si>
  <si>
    <t>CHACOCHE</t>
  </si>
  <si>
    <t>CIRCA</t>
  </si>
  <si>
    <t>CURAHUASI</t>
  </si>
  <si>
    <t>HUANIPACA</t>
  </si>
  <si>
    <t>LAMBRAMA</t>
  </si>
  <si>
    <t>PICHIRHUA</t>
  </si>
  <si>
    <t>SAN PEDRO DE CACHORA</t>
  </si>
  <si>
    <t>TAMBURCO</t>
  </si>
  <si>
    <t>ANDAHUAYLAS</t>
  </si>
  <si>
    <t>ANDARAPA</t>
  </si>
  <si>
    <t>CHIARA</t>
  </si>
  <si>
    <t>HUANCARAMA</t>
  </si>
  <si>
    <t>HUANCARAY</t>
  </si>
  <si>
    <t>HUAYANA</t>
  </si>
  <si>
    <t>JOSE MARIA ARGUEDAS</t>
  </si>
  <si>
    <t>KAQUIABAMBA</t>
  </si>
  <si>
    <t>KISHUARA</t>
  </si>
  <si>
    <t>PACOBAMBA</t>
  </si>
  <si>
    <t>PACUCHA</t>
  </si>
  <si>
    <t>PAMPACHIRI</t>
  </si>
  <si>
    <t>POMACOCHA</t>
  </si>
  <si>
    <t>SAN ANTONIO DE CACHI</t>
  </si>
  <si>
    <t>SAN MIGUEL DE CHACCRAMPA</t>
  </si>
  <si>
    <t>SANTA MARIA DE CHICMO</t>
  </si>
  <si>
    <t>TALAVERA</t>
  </si>
  <si>
    <t>TUMAY HUARACA</t>
  </si>
  <si>
    <t>TURPO</t>
  </si>
  <si>
    <t>ANTABAMBA</t>
  </si>
  <si>
    <t>EL ORO</t>
  </si>
  <si>
    <t>HUAQUIRCA</t>
  </si>
  <si>
    <t>JUAN ESPINOZA MEDRANO</t>
  </si>
  <si>
    <t>OROPESA</t>
  </si>
  <si>
    <t>PACHACONAS</t>
  </si>
  <si>
    <t>SABAINO</t>
  </si>
  <si>
    <t>AYMARAES</t>
  </si>
  <si>
    <t>CAPAYA</t>
  </si>
  <si>
    <t>CARAYBAMBA</t>
  </si>
  <si>
    <t>CHALHUANCA</t>
  </si>
  <si>
    <t>CHAPIMARCA</t>
  </si>
  <si>
    <t>COTARUSE</t>
  </si>
  <si>
    <t>HUAYLLO</t>
  </si>
  <si>
    <t>JUSTO APU SAHUARAURA</t>
  </si>
  <si>
    <t>LUCRE</t>
  </si>
  <si>
    <t>POCOHUANCA</t>
  </si>
  <si>
    <t>SAN JUAN DE CHACÑA</t>
  </si>
  <si>
    <t>SAÑAYCA</t>
  </si>
  <si>
    <t>SORAYA</t>
  </si>
  <si>
    <t>TAPAIRIHUA</t>
  </si>
  <si>
    <t>TINTAY</t>
  </si>
  <si>
    <t>TORAYA</t>
  </si>
  <si>
    <t>YANACA</t>
  </si>
  <si>
    <t>CHINCHEROS</t>
  </si>
  <si>
    <t>ANCO_HUALLO</t>
  </si>
  <si>
    <t>COCHARCAS</t>
  </si>
  <si>
    <t>EL PORVENIR</t>
  </si>
  <si>
    <t>HUACCANA</t>
  </si>
  <si>
    <t>LOS CHANKAS</t>
  </si>
  <si>
    <t>OCOBAMBA</t>
  </si>
  <si>
    <t>ONGOY</t>
  </si>
  <si>
    <t>RANRACANCHA</t>
  </si>
  <si>
    <t>ROCCHACC</t>
  </si>
  <si>
    <t>URANMARCA</t>
  </si>
  <si>
    <t>COTABAMBAS</t>
  </si>
  <si>
    <t>CHALLHUAHUACHO</t>
  </si>
  <si>
    <t>COYLLURQUI</t>
  </si>
  <si>
    <t>HAQUIRA</t>
  </si>
  <si>
    <t>MARA</t>
  </si>
  <si>
    <t>TAMBOBAMBA</t>
  </si>
  <si>
    <t>GRAU</t>
  </si>
  <si>
    <t>CHUQUIBAMBILLA</t>
  </si>
  <si>
    <t>CURASCO</t>
  </si>
  <si>
    <t>CURPAHUASI</t>
  </si>
  <si>
    <t>GAMARRA</t>
  </si>
  <si>
    <t>HUAYLLATI</t>
  </si>
  <si>
    <t>MAMARA</t>
  </si>
  <si>
    <t>MICAELA BASTIDAS</t>
  </si>
  <si>
    <t>PATAYPAMPA</t>
  </si>
  <si>
    <t>PROGRESO</t>
  </si>
  <si>
    <t>SAN ANTONIO</t>
  </si>
  <si>
    <t>TURPAY</t>
  </si>
  <si>
    <t>VILCABAMBA</t>
  </si>
  <si>
    <t>VIRUNDO</t>
  </si>
  <si>
    <t>AREQUIPA</t>
  </si>
  <si>
    <t>ALTO SELVA ALEGRE</t>
  </si>
  <si>
    <t>CAYMA</t>
  </si>
  <si>
    <t>CERRO COLORADO</t>
  </si>
  <si>
    <t>CHARACATO</t>
  </si>
  <si>
    <t>CHIGUATA</t>
  </si>
  <si>
    <t>JACOBO HUNTER</t>
  </si>
  <si>
    <t>JOSE LUIS BUSTAMANTE Y RIVERO</t>
  </si>
  <si>
    <t>LA JOYA</t>
  </si>
  <si>
    <t>MARIANO MELGAR</t>
  </si>
  <si>
    <t>MIRAFLORES</t>
  </si>
  <si>
    <t>MOLLEBAYA</t>
  </si>
  <si>
    <t>PAUCARPATA</t>
  </si>
  <si>
    <t>POCSI</t>
  </si>
  <si>
    <t>POLOBAYA</t>
  </si>
  <si>
    <t>QUEQUEÑA</t>
  </si>
  <si>
    <t>SABANDIA</t>
  </si>
  <si>
    <t>SACHACA</t>
  </si>
  <si>
    <t>SAN JUAN DE SIGUAS</t>
  </si>
  <si>
    <t>SAN JUAN DE TARUCANI</t>
  </si>
  <si>
    <t>SANTA ISABEL DE SIGUAS</t>
  </si>
  <si>
    <t>SANTA RITA DE SIGUAS</t>
  </si>
  <si>
    <t>SOCABAYA</t>
  </si>
  <si>
    <t>TIABAYA</t>
  </si>
  <si>
    <t>UCHUMAYO</t>
  </si>
  <si>
    <t>VITOR</t>
  </si>
  <si>
    <t>YANAHUARA</t>
  </si>
  <si>
    <t>YARABAMBA</t>
  </si>
  <si>
    <t>YURA</t>
  </si>
  <si>
    <t>CAMANA</t>
  </si>
  <si>
    <t>JOSE MARIA QUIMPER</t>
  </si>
  <si>
    <t>MARIANO NICOLAS VALCARCEL</t>
  </si>
  <si>
    <t>MARISCAL CACERES</t>
  </si>
  <si>
    <t>NICOLAS DE PIEROLA</t>
  </si>
  <si>
    <t>OCOÑA</t>
  </si>
  <si>
    <t>QUILCA</t>
  </si>
  <si>
    <t>SAMUEL PASTOR</t>
  </si>
  <si>
    <t>CARAVELI</t>
  </si>
  <si>
    <t>ACARI</t>
  </si>
  <si>
    <t>ATICO</t>
  </si>
  <si>
    <t>ATIQUIPA</t>
  </si>
  <si>
    <t>BELLA UNION</t>
  </si>
  <si>
    <t>CAHUACHO</t>
  </si>
  <si>
    <t>CHALA</t>
  </si>
  <si>
    <t>CHAPARRA</t>
  </si>
  <si>
    <t>HUANUHUANU</t>
  </si>
  <si>
    <t>JAQUI</t>
  </si>
  <si>
    <t>LOMAS</t>
  </si>
  <si>
    <t>QUICACHA</t>
  </si>
  <si>
    <t>YAUCA</t>
  </si>
  <si>
    <t>CASTILLA</t>
  </si>
  <si>
    <t>ANDAGUA</t>
  </si>
  <si>
    <t>APLAO</t>
  </si>
  <si>
    <t>AYO</t>
  </si>
  <si>
    <t>CHACHAS</t>
  </si>
  <si>
    <t>CHILCAYMARCA</t>
  </si>
  <si>
    <t>CHOCO</t>
  </si>
  <si>
    <t>HUANCARQUI</t>
  </si>
  <si>
    <t>MACHAGUAY</t>
  </si>
  <si>
    <t>ORCOPAMPA</t>
  </si>
  <si>
    <t>PAMPACOLCA</t>
  </si>
  <si>
    <t>TIPAN</t>
  </si>
  <si>
    <t>UÑON</t>
  </si>
  <si>
    <t>URACA</t>
  </si>
  <si>
    <t>VIRACO</t>
  </si>
  <si>
    <t>CAYLLOMA</t>
  </si>
  <si>
    <t>ACHOMA</t>
  </si>
  <si>
    <t>CABANACONDE</t>
  </si>
  <si>
    <t>CALLALLI</t>
  </si>
  <si>
    <t>CHIVAY</t>
  </si>
  <si>
    <t>COPORAQUE</t>
  </si>
  <si>
    <t>HUANCA</t>
  </si>
  <si>
    <t>ICHUPAMPA</t>
  </si>
  <si>
    <t>LARI</t>
  </si>
  <si>
    <t>LLUTA</t>
  </si>
  <si>
    <t>MACA</t>
  </si>
  <si>
    <t>MADRIGAL</t>
  </si>
  <si>
    <t>MAJES</t>
  </si>
  <si>
    <t>SAN ANTONIO DE CHUCA</t>
  </si>
  <si>
    <t>SIBAYO</t>
  </si>
  <si>
    <t>TAPAY</t>
  </si>
  <si>
    <t>TISCO</t>
  </si>
  <si>
    <t>TUTI</t>
  </si>
  <si>
    <t>YANQUE</t>
  </si>
  <si>
    <t>CONDESUYOS</t>
  </si>
  <si>
    <t>ANDARAY</t>
  </si>
  <si>
    <t>CAYARANI</t>
  </si>
  <si>
    <t>CHICHAS</t>
  </si>
  <si>
    <t>IRAY</t>
  </si>
  <si>
    <t>RIO GRANDE</t>
  </si>
  <si>
    <t>SALAMANCA</t>
  </si>
  <si>
    <t>YANAQUIHUA</t>
  </si>
  <si>
    <t>ISLAY</t>
  </si>
  <si>
    <t>COCACHACRA</t>
  </si>
  <si>
    <t>DEAN VALDIVIA</t>
  </si>
  <si>
    <t>MEJIA</t>
  </si>
  <si>
    <t>MOLLENDO</t>
  </si>
  <si>
    <t>PUNTA DE BOMBON</t>
  </si>
  <si>
    <t>LA UNION</t>
  </si>
  <si>
    <t>ALCA</t>
  </si>
  <si>
    <t>CHARCANA</t>
  </si>
  <si>
    <t>COTAHUASI</t>
  </si>
  <si>
    <t>HUAYNACOTAS</t>
  </si>
  <si>
    <t>PAMPAMARCA</t>
  </si>
  <si>
    <t>PUYCA</t>
  </si>
  <si>
    <t>QUECHUALLA</t>
  </si>
  <si>
    <t>SAYLA</t>
  </si>
  <si>
    <t>TAURIA</t>
  </si>
  <si>
    <t>TOMEPAMPA</t>
  </si>
  <si>
    <t>TORO</t>
  </si>
  <si>
    <t>AYACUCHO</t>
  </si>
  <si>
    <t>CANGALLO</t>
  </si>
  <si>
    <t>CHUSCHI</t>
  </si>
  <si>
    <t>LOS MOROCHUCOS</t>
  </si>
  <si>
    <t>MARIA PARADO DE BELLIDO</t>
  </si>
  <si>
    <t>PARAS</t>
  </si>
  <si>
    <t>TOTOS</t>
  </si>
  <si>
    <t>HUAMANGA</t>
  </si>
  <si>
    <t>ACOCRO</t>
  </si>
  <si>
    <t>ACOS VINCHOS</t>
  </si>
  <si>
    <t>ANDRES AVELINO CACERES DORREGARAY</t>
  </si>
  <si>
    <t>CARMEN ALTO</t>
  </si>
  <si>
    <t>JESUS NAZARENO</t>
  </si>
  <si>
    <t>PACAYCASA</t>
  </si>
  <si>
    <t>QUINUA</t>
  </si>
  <si>
    <t>SAN JOSE DE TICLLAS</t>
  </si>
  <si>
    <t>SAN JUAN BAUTISTA</t>
  </si>
  <si>
    <t>SANTIAGO DE PISCHA</t>
  </si>
  <si>
    <t>SOCOS</t>
  </si>
  <si>
    <t>TAMBILLO</t>
  </si>
  <si>
    <t>VINCHOS</t>
  </si>
  <si>
    <t>HUANCA SANCOS</t>
  </si>
  <si>
    <t>CARAPO</t>
  </si>
  <si>
    <t>SACSAMARCA</t>
  </si>
  <si>
    <t>SANCOS</t>
  </si>
  <si>
    <t>SANTIAGO DE LUCANAMARCA</t>
  </si>
  <si>
    <t>HUANTA</t>
  </si>
  <si>
    <t>AYAHUANCO</t>
  </si>
  <si>
    <t>CANAYRE</t>
  </si>
  <si>
    <t>CHACA</t>
  </si>
  <si>
    <t>HUAMANGUILLA</t>
  </si>
  <si>
    <t>IGUAIN</t>
  </si>
  <si>
    <t>LLOCHEGUA</t>
  </si>
  <si>
    <t>LURICOCHA</t>
  </si>
  <si>
    <t>PUCACOLPA</t>
  </si>
  <si>
    <t>SANTILLANA</t>
  </si>
  <si>
    <t>SIVIA</t>
  </si>
  <si>
    <t>UCHURACCAY</t>
  </si>
  <si>
    <t>LA MAR</t>
  </si>
  <si>
    <t>ANCHIHUAY</t>
  </si>
  <si>
    <t>ANCO</t>
  </si>
  <si>
    <t>AYNA</t>
  </si>
  <si>
    <t>CHILCAS</t>
  </si>
  <si>
    <t>CHUNGUI</t>
  </si>
  <si>
    <t>LUIS CARRANZA</t>
  </si>
  <si>
    <t>ORONCCOY</t>
  </si>
  <si>
    <t>SAMUGARI</t>
  </si>
  <si>
    <t>SAN MIGUEL</t>
  </si>
  <si>
    <t>TAMBO</t>
  </si>
  <si>
    <t>LUCANAS</t>
  </si>
  <si>
    <t>AUCARA</t>
  </si>
  <si>
    <t>CARMEN SALCEDO</t>
  </si>
  <si>
    <t>CHAVIÑA</t>
  </si>
  <si>
    <t>CHIPAO</t>
  </si>
  <si>
    <t>HUAC-HUAS</t>
  </si>
  <si>
    <t>LARAMATE</t>
  </si>
  <si>
    <t>LEONCIO PRADO</t>
  </si>
  <si>
    <t>LLAUTA</t>
  </si>
  <si>
    <t>OCAÑA</t>
  </si>
  <si>
    <t>OTOCA</t>
  </si>
  <si>
    <t>PUQUIO</t>
  </si>
  <si>
    <t>SAISA</t>
  </si>
  <si>
    <t>SAN PEDRO DE PALCO</t>
  </si>
  <si>
    <t>SANTA ANA DE HUAYCAHUACHO</t>
  </si>
  <si>
    <t>SANTA LUCIA</t>
  </si>
  <si>
    <t>PARINACOCHAS</t>
  </si>
  <si>
    <t>CHUMPI</t>
  </si>
  <si>
    <t>CORACORA</t>
  </si>
  <si>
    <t>CORONEL CASTAÑEDA</t>
  </si>
  <si>
    <t>PACAPAUSA</t>
  </si>
  <si>
    <t>PULLO</t>
  </si>
  <si>
    <t>PUYUSCA</t>
  </si>
  <si>
    <t>SAN FRANCISCO DE RAVACAYCO</t>
  </si>
  <si>
    <t>UPAHUACHO</t>
  </si>
  <si>
    <t>PAUCAR DEL SARA SARA</t>
  </si>
  <si>
    <t>COLTA</t>
  </si>
  <si>
    <t>CORCULLA</t>
  </si>
  <si>
    <t>LAMPA</t>
  </si>
  <si>
    <t>MARCABAMBA</t>
  </si>
  <si>
    <t>OYOLO</t>
  </si>
  <si>
    <t>PARARCA</t>
  </si>
  <si>
    <t>PAUSA</t>
  </si>
  <si>
    <t>SAN JAVIER DE ALPABAMBA</t>
  </si>
  <si>
    <t>SAN JOSE DE USHUA</t>
  </si>
  <si>
    <t>SARA SARA</t>
  </si>
  <si>
    <t>SUCRE</t>
  </si>
  <si>
    <t>BELEN</t>
  </si>
  <si>
    <t>CHALCOS</t>
  </si>
  <si>
    <t>CHILCAYOC</t>
  </si>
  <si>
    <t>HUACAÑA</t>
  </si>
  <si>
    <t>MORCOLLA</t>
  </si>
  <si>
    <t>PAICO</t>
  </si>
  <si>
    <t>QUEROBAMBA</t>
  </si>
  <si>
    <t>SAN PEDRO DE LARCAY</t>
  </si>
  <si>
    <t>SAN SALVADOR DE QUIJE</t>
  </si>
  <si>
    <t>SANTIAGO DE PAUCARAY</t>
  </si>
  <si>
    <t>SORAS</t>
  </si>
  <si>
    <t>VICTOR FAJARDO</t>
  </si>
  <si>
    <t>ALCAMENCA</t>
  </si>
  <si>
    <t>APONGO</t>
  </si>
  <si>
    <t>ASQUIPATA</t>
  </si>
  <si>
    <t>CANARIA</t>
  </si>
  <si>
    <t>CAYARA</t>
  </si>
  <si>
    <t>COLCA</t>
  </si>
  <si>
    <t>HUAMANQUIQUIA</t>
  </si>
  <si>
    <t>HUANCAPI</t>
  </si>
  <si>
    <t>HUANCARAYLLA</t>
  </si>
  <si>
    <t>HUAYA</t>
  </si>
  <si>
    <t>SARHUA</t>
  </si>
  <si>
    <t>VILCANCHOS</t>
  </si>
  <si>
    <t>VILCAS HUAMAN</t>
  </si>
  <si>
    <t>ACCOMARCA</t>
  </si>
  <si>
    <t>CARHUANCA</t>
  </si>
  <si>
    <t>CONCEPCION</t>
  </si>
  <si>
    <t>HUAMBALPA</t>
  </si>
  <si>
    <t>SAURAMA</t>
  </si>
  <si>
    <t>VISCHONGO</t>
  </si>
  <si>
    <t>CAJAMARCA</t>
  </si>
  <si>
    <t>CAJABAMBA</t>
  </si>
  <si>
    <t>CACHACHI</t>
  </si>
  <si>
    <t>CONDEBAMBA</t>
  </si>
  <si>
    <t>SITACOCHA</t>
  </si>
  <si>
    <t>CHETILLA</t>
  </si>
  <si>
    <t>COSPAN</t>
  </si>
  <si>
    <t>ENCAÑADA</t>
  </si>
  <si>
    <t>JESUS</t>
  </si>
  <si>
    <t>LLACANORA</t>
  </si>
  <si>
    <t>LOS BAÑOS DEL INCA</t>
  </si>
  <si>
    <t>MATARA</t>
  </si>
  <si>
    <t>NAMORA</t>
  </si>
  <si>
    <t>CELENDIN</t>
  </si>
  <si>
    <t>CHUMUCH</t>
  </si>
  <si>
    <t>CORTEGANA</t>
  </si>
  <si>
    <t>HUASMIN</t>
  </si>
  <si>
    <t>JORGE CHAVEZ</t>
  </si>
  <si>
    <t>JOSE GALVEZ</t>
  </si>
  <si>
    <t>LA LIBERTAD DE PALLAN</t>
  </si>
  <si>
    <t>MIGUEL IGLESIAS</t>
  </si>
  <si>
    <t>OXAMARCA</t>
  </si>
  <si>
    <t>SOROCHUCO</t>
  </si>
  <si>
    <t>UTCO</t>
  </si>
  <si>
    <t>CHOTA</t>
  </si>
  <si>
    <t>ANGUIA</t>
  </si>
  <si>
    <t>CHADIN</t>
  </si>
  <si>
    <t>CHALAMARCA</t>
  </si>
  <si>
    <t>CHIGUIRIP</t>
  </si>
  <si>
    <t>CHIMBAN</t>
  </si>
  <si>
    <t>CHOROPAMPA</t>
  </si>
  <si>
    <t>CONCHAN</t>
  </si>
  <si>
    <t>HUAMBOS</t>
  </si>
  <si>
    <t>LAJAS</t>
  </si>
  <si>
    <t>MIRACOSTA</t>
  </si>
  <si>
    <t>PACCHA</t>
  </si>
  <si>
    <t>PION</t>
  </si>
  <si>
    <t>QUEROCOTO</t>
  </si>
  <si>
    <t>SAN JUAN DE LICUPIS</t>
  </si>
  <si>
    <t>TACABAMBA</t>
  </si>
  <si>
    <t>TOCMOCHE</t>
  </si>
  <si>
    <t>CONTUMAZA</t>
  </si>
  <si>
    <t>CHILETE</t>
  </si>
  <si>
    <t>CUPISNIQUE</t>
  </si>
  <si>
    <t>GUZMANGO</t>
  </si>
  <si>
    <t>SAN BENITO</t>
  </si>
  <si>
    <t>SANTA CRUZ DE TOLED</t>
  </si>
  <si>
    <t>TANTARICA</t>
  </si>
  <si>
    <t>YONAN</t>
  </si>
  <si>
    <t>CUTERVO</t>
  </si>
  <si>
    <t>CALLAYUC</t>
  </si>
  <si>
    <t>CHOROS</t>
  </si>
  <si>
    <t>CUJILLO</t>
  </si>
  <si>
    <t>LA RAMADA</t>
  </si>
  <si>
    <t>PIMPINGOS</t>
  </si>
  <si>
    <t>QUEROCOTILLO</t>
  </si>
  <si>
    <t>SAN ANDRES DE CUTERVO</t>
  </si>
  <si>
    <t>SAN JUAN DE CUTERVO</t>
  </si>
  <si>
    <t>SAN LUIS DE LUCMA</t>
  </si>
  <si>
    <t>SANTO DOMINGO DE LA CAPILLA</t>
  </si>
  <si>
    <t>SOCOTA</t>
  </si>
  <si>
    <t>TORIBIO CASANOVA</t>
  </si>
  <si>
    <t>HUALGAYOC</t>
  </si>
  <si>
    <t>BAMBAMARCA</t>
  </si>
  <si>
    <t>CHUGUR</t>
  </si>
  <si>
    <t>JAEN</t>
  </si>
  <si>
    <t>BELLAVISTA</t>
  </si>
  <si>
    <t>CHONTALI</t>
  </si>
  <si>
    <t>COLASAY</t>
  </si>
  <si>
    <t>HUABAL</t>
  </si>
  <si>
    <t>LAS PIRIAS</t>
  </si>
  <si>
    <t>POMAHUACA</t>
  </si>
  <si>
    <t>PUCARA</t>
  </si>
  <si>
    <t>SALLIQUE</t>
  </si>
  <si>
    <t>SAN FELIPE</t>
  </si>
  <si>
    <t>SAN JOSE DEL ALTO</t>
  </si>
  <si>
    <t>SAN IGNACIO</t>
  </si>
  <si>
    <t>CHIRINOS</t>
  </si>
  <si>
    <t>HUARANGO</t>
  </si>
  <si>
    <t>LA COIPA</t>
  </si>
  <si>
    <t>NAMBALLE</t>
  </si>
  <si>
    <t>SAN JOSE DE LOURDES</t>
  </si>
  <si>
    <t>TABACONAS</t>
  </si>
  <si>
    <t>CHANCAY</t>
  </si>
  <si>
    <t>EDUARDO VILLANUEVA</t>
  </si>
  <si>
    <t>GREGORIO PITA</t>
  </si>
  <si>
    <t>ICHOCAN</t>
  </si>
  <si>
    <t>JOSE MANUEL QUIROZ</t>
  </si>
  <si>
    <t>JOSE SABOGAL</t>
  </si>
  <si>
    <t>PEDRO GALVEZ</t>
  </si>
  <si>
    <t>BOLIVAR</t>
  </si>
  <si>
    <t>CALQUIS</t>
  </si>
  <si>
    <t>CATILLUC</t>
  </si>
  <si>
    <t>EL PRADO</t>
  </si>
  <si>
    <t>LA FLORIDA</t>
  </si>
  <si>
    <t>LLAPA</t>
  </si>
  <si>
    <t>NANCHOC</t>
  </si>
  <si>
    <t>NIEPOS</t>
  </si>
  <si>
    <t>SAN GREGORIO</t>
  </si>
  <si>
    <t>SAN SILVESTRE DE COCHAN</t>
  </si>
  <si>
    <t>TONGOD</t>
  </si>
  <si>
    <t>UNION AGUA BLANCA</t>
  </si>
  <si>
    <t>SAN PABLO</t>
  </si>
  <si>
    <t>SAN BERNARDINO</t>
  </si>
  <si>
    <t>TUMBADEN</t>
  </si>
  <si>
    <t>ANDABAMBA</t>
  </si>
  <si>
    <t>CATACHE</t>
  </si>
  <si>
    <t>CHANCAYBAÑOS</t>
  </si>
  <si>
    <t>LA ESPERANZA</t>
  </si>
  <si>
    <t>NINABAMBA</t>
  </si>
  <si>
    <t>PULAN</t>
  </si>
  <si>
    <t>SAUCEPAMPA</t>
  </si>
  <si>
    <t>SEXI</t>
  </si>
  <si>
    <t>UTICYACU</t>
  </si>
  <si>
    <t>YAUYUCAN</t>
  </si>
  <si>
    <t>CALLAO</t>
  </si>
  <si>
    <t>CARMEN DE LA LEGUA REYNOSO</t>
  </si>
  <si>
    <t>LA PERLA</t>
  </si>
  <si>
    <t>LA PUNTA</t>
  </si>
  <si>
    <t>MI PERU</t>
  </si>
  <si>
    <t>VENTANILLA</t>
  </si>
  <si>
    <t>CUSCO</t>
  </si>
  <si>
    <t>ACOMAYO</t>
  </si>
  <si>
    <t>ACOPIA</t>
  </si>
  <si>
    <t>ACOS</t>
  </si>
  <si>
    <t>MOSOC LLACTA</t>
  </si>
  <si>
    <t>POMACANCHI</t>
  </si>
  <si>
    <t>RONDOCAN</t>
  </si>
  <si>
    <t>SANGARARA</t>
  </si>
  <si>
    <t>ANCAHUASI</t>
  </si>
  <si>
    <t>CACHIMAYO</t>
  </si>
  <si>
    <t>CHINCHAYPUJIO</t>
  </si>
  <si>
    <t>HUAROCONDO</t>
  </si>
  <si>
    <t>LIMATAMBO</t>
  </si>
  <si>
    <t>MOLLEPATA</t>
  </si>
  <si>
    <t>PUCYURA</t>
  </si>
  <si>
    <t>ZURITE</t>
  </si>
  <si>
    <t>CALCA</t>
  </si>
  <si>
    <t>COYA</t>
  </si>
  <si>
    <t>LAMAY</t>
  </si>
  <si>
    <t>LARES</t>
  </si>
  <si>
    <t>PISAC</t>
  </si>
  <si>
    <t>SAN SALVADOR</t>
  </si>
  <si>
    <t>TARAY</t>
  </si>
  <si>
    <t>YANATILE</t>
  </si>
  <si>
    <t>CANAS</t>
  </si>
  <si>
    <t>CHECCA</t>
  </si>
  <si>
    <t>KUNTURKANKI</t>
  </si>
  <si>
    <t>LANGUI</t>
  </si>
  <si>
    <t>LAYO</t>
  </si>
  <si>
    <t>QUEHUE</t>
  </si>
  <si>
    <t>TUPAC AMARU</t>
  </si>
  <si>
    <t>YANAOCA</t>
  </si>
  <si>
    <t>CANCHIS</t>
  </si>
  <si>
    <t>CHECACUPE</t>
  </si>
  <si>
    <t>COMBAPATA</t>
  </si>
  <si>
    <t>MARANGANI</t>
  </si>
  <si>
    <t>PITUMARCA</t>
  </si>
  <si>
    <t>SICUANI</t>
  </si>
  <si>
    <t>TINTA</t>
  </si>
  <si>
    <t>CHUMBIVILCAS</t>
  </si>
  <si>
    <t>CAPACMARCA</t>
  </si>
  <si>
    <t>CHAMACA</t>
  </si>
  <si>
    <t>COLQUEMARCA</t>
  </si>
  <si>
    <t>LIVITACA</t>
  </si>
  <si>
    <t>LLUSCO</t>
  </si>
  <si>
    <t>QUIÑOTA</t>
  </si>
  <si>
    <t>VELILLE</t>
  </si>
  <si>
    <t>CCORCA</t>
  </si>
  <si>
    <t>POROY</t>
  </si>
  <si>
    <t>SAN SEBASTIAN</t>
  </si>
  <si>
    <t>SANTIAGO</t>
  </si>
  <si>
    <t>SAYLLA</t>
  </si>
  <si>
    <t>WANCHAQ</t>
  </si>
  <si>
    <t>ESPINAR</t>
  </si>
  <si>
    <t>ALTO PICHIGUA</t>
  </si>
  <si>
    <t>CONDOROMA</t>
  </si>
  <si>
    <t>OCORURO</t>
  </si>
  <si>
    <t>PALLPATA</t>
  </si>
  <si>
    <t>PICHIGUA</t>
  </si>
  <si>
    <t>SUYCKUTAMBO</t>
  </si>
  <si>
    <t>LA CONVENCION</t>
  </si>
  <si>
    <t>ECHARATE</t>
  </si>
  <si>
    <t>HUAYOPATA</t>
  </si>
  <si>
    <t>INKAWASI</t>
  </si>
  <si>
    <t>KIMBIRI</t>
  </si>
  <si>
    <t>MARANURA</t>
  </si>
  <si>
    <t>MEGANTONI</t>
  </si>
  <si>
    <t>PICHARI</t>
  </si>
  <si>
    <t>QUELLOUNO</t>
  </si>
  <si>
    <t>SANTA ANA</t>
  </si>
  <si>
    <t>SANTA TERESA</t>
  </si>
  <si>
    <t>VILLA KINTIARINA</t>
  </si>
  <si>
    <t>VILLA VIRGEN</t>
  </si>
  <si>
    <t>PARURO</t>
  </si>
  <si>
    <t>ACCHA</t>
  </si>
  <si>
    <t>CCAPI</t>
  </si>
  <si>
    <t>COLCHA</t>
  </si>
  <si>
    <t>HUANOQUITE</t>
  </si>
  <si>
    <t>OMACHA</t>
  </si>
  <si>
    <t>PACCARITAMBO</t>
  </si>
  <si>
    <t>PILLPINTO</t>
  </si>
  <si>
    <t>YAURISQUE</t>
  </si>
  <si>
    <t>PAUCARTAMBO</t>
  </si>
  <si>
    <t>CAICAY</t>
  </si>
  <si>
    <t>CHALLABAMBA</t>
  </si>
  <si>
    <t>COLQUEPATA</t>
  </si>
  <si>
    <t>HUANCARANI</t>
  </si>
  <si>
    <t>KOSÑIPATA</t>
  </si>
  <si>
    <t>QUISPICANCHI</t>
  </si>
  <si>
    <t>ANDAHUAYLILLAS</t>
  </si>
  <si>
    <t>CAMANTI</t>
  </si>
  <si>
    <t>CCARHUAYO</t>
  </si>
  <si>
    <t>CCATCA</t>
  </si>
  <si>
    <t>CUSIPATA</t>
  </si>
  <si>
    <t>HUARO</t>
  </si>
  <si>
    <t>MARCAPATA</t>
  </si>
  <si>
    <t>OCONGATE</t>
  </si>
  <si>
    <t>QUIQUIJANA</t>
  </si>
  <si>
    <t>URCOS</t>
  </si>
  <si>
    <t>URUBAMBA</t>
  </si>
  <si>
    <t>CHINCHERO</t>
  </si>
  <si>
    <t>MACHUPICCHU</t>
  </si>
  <si>
    <t>MARAS</t>
  </si>
  <si>
    <t>OLLANTAYTAMBO</t>
  </si>
  <si>
    <t>YUCAY</t>
  </si>
  <si>
    <t>HUANCAVELICA</t>
  </si>
  <si>
    <t>CAJA</t>
  </si>
  <si>
    <t>MARCAS</t>
  </si>
  <si>
    <t>PAUCARA</t>
  </si>
  <si>
    <t>ROSARIO</t>
  </si>
  <si>
    <t>ANGARAES</t>
  </si>
  <si>
    <t>ANCHONGA</t>
  </si>
  <si>
    <t>CALLANMARCA</t>
  </si>
  <si>
    <t>CCOCHACCASA</t>
  </si>
  <si>
    <t>CHINCHO</t>
  </si>
  <si>
    <t>CONGALLA</t>
  </si>
  <si>
    <t>HUANCA-HUANCA</t>
  </si>
  <si>
    <t>HUAYLLAY GRANDE</t>
  </si>
  <si>
    <t>JULCAMARCA</t>
  </si>
  <si>
    <t>LIRCAY</t>
  </si>
  <si>
    <t>SAN ANTONIO DE ANTAPARCO</t>
  </si>
  <si>
    <t>SANTO TOMAS DE PATA</t>
  </si>
  <si>
    <t>SECCLLA</t>
  </si>
  <si>
    <t>CASTROVIRREYNA</t>
  </si>
  <si>
    <t>ARMA</t>
  </si>
  <si>
    <t>AURAHUA</t>
  </si>
  <si>
    <t>CAPILLAS</t>
  </si>
  <si>
    <t>CHUPAMARCA</t>
  </si>
  <si>
    <t>COCAS</t>
  </si>
  <si>
    <t>HUACHOS</t>
  </si>
  <si>
    <t>HUAMATAMBO</t>
  </si>
  <si>
    <t>MOLLEPAMPA</t>
  </si>
  <si>
    <t>TANTARA</t>
  </si>
  <si>
    <t>TICRAPO</t>
  </si>
  <si>
    <t>CHURCAMPA</t>
  </si>
  <si>
    <t>CHINCHIHUASI</t>
  </si>
  <si>
    <t>COSME</t>
  </si>
  <si>
    <t>EL CARMEN</t>
  </si>
  <si>
    <t>LOCROJA</t>
  </si>
  <si>
    <t>PACHAMARCA</t>
  </si>
  <si>
    <t>PAUCARBAMBA</t>
  </si>
  <si>
    <t>SAN MIGUEL DE MAYOCC</t>
  </si>
  <si>
    <t>SAN PEDRO DE CORIS</t>
  </si>
  <si>
    <t>ACOBAMBILLA</t>
  </si>
  <si>
    <t>ACORIA</t>
  </si>
  <si>
    <t>ASCENSION</t>
  </si>
  <si>
    <t>CONAYCA</t>
  </si>
  <si>
    <t>CUENCA</t>
  </si>
  <si>
    <t>HUACHOCOLPA</t>
  </si>
  <si>
    <t>HUANDO</t>
  </si>
  <si>
    <t>HUAYLLAHUARA</t>
  </si>
  <si>
    <t>IZCUCHACA</t>
  </si>
  <si>
    <t>LARIA</t>
  </si>
  <si>
    <t>MANTA</t>
  </si>
  <si>
    <t>MOYA</t>
  </si>
  <si>
    <t>NUEVO OCCORO</t>
  </si>
  <si>
    <t>PALCA</t>
  </si>
  <si>
    <t>PILCHACA</t>
  </si>
  <si>
    <t>VILCA</t>
  </si>
  <si>
    <t>YAULI</t>
  </si>
  <si>
    <t>HUAYTARA</t>
  </si>
  <si>
    <t>AYAVI</t>
  </si>
  <si>
    <t>CORDOVA</t>
  </si>
  <si>
    <t>HUAYACUNDO ARMA</t>
  </si>
  <si>
    <t>LARAMARCA</t>
  </si>
  <si>
    <t>OCOYO</t>
  </si>
  <si>
    <t>PILPICHACA</t>
  </si>
  <si>
    <t>QUERCO</t>
  </si>
  <si>
    <t>QUITO-ARMA</t>
  </si>
  <si>
    <t>SAN ANTONIO DE CUSICANCHA</t>
  </si>
  <si>
    <t>SAN FRANCISCO DE SANGAYAICO</t>
  </si>
  <si>
    <t>SAN ISIDRO</t>
  </si>
  <si>
    <t>SANTIAGO DE CHOCORVOS</t>
  </si>
  <si>
    <t>SANTIAGO DE QUIRAHUARA</t>
  </si>
  <si>
    <t>SANTO DOMINGO DE CAPILLAS</t>
  </si>
  <si>
    <t>TAYACAJA</t>
  </si>
  <si>
    <t>ACOSTAMBO</t>
  </si>
  <si>
    <t>ACRAQUIA</t>
  </si>
  <si>
    <t>AHUAYCHA</t>
  </si>
  <si>
    <t>ANDAYMARCA</t>
  </si>
  <si>
    <t>DANIEL HERNANDEZ</t>
  </si>
  <si>
    <t>HUARIBAMBA</t>
  </si>
  <si>
    <t>ÑAHUIMPUQUIO</t>
  </si>
  <si>
    <t>PAZOS</t>
  </si>
  <si>
    <t>PICHOS</t>
  </si>
  <si>
    <t>QUICHUAS</t>
  </si>
  <si>
    <t>QUISHUAR</t>
  </si>
  <si>
    <t>ROBLE</t>
  </si>
  <si>
    <t>SALCABAMBA</t>
  </si>
  <si>
    <t>SALCAHUASI</t>
  </si>
  <si>
    <t>SAN MARCOS DE ROCCHAC</t>
  </si>
  <si>
    <t>SANTIAGO DE TUCUMA</t>
  </si>
  <si>
    <t>SURCUBAMBA</t>
  </si>
  <si>
    <t>TINTAY PUNCU</t>
  </si>
  <si>
    <t>HUANUCO</t>
  </si>
  <si>
    <t>AMBO</t>
  </si>
  <si>
    <t>CAYNA</t>
  </si>
  <si>
    <t>COLPAS</t>
  </si>
  <si>
    <t>CONCHAMARCA</t>
  </si>
  <si>
    <t>HUACAR</t>
  </si>
  <si>
    <t>SAN FRANCISCO</t>
  </si>
  <si>
    <t>SAN RAFAEL</t>
  </si>
  <si>
    <t>TOMAY KICHWA</t>
  </si>
  <si>
    <t>DOS DE MAYO</t>
  </si>
  <si>
    <t>CHUQUIS</t>
  </si>
  <si>
    <t>MARIAS</t>
  </si>
  <si>
    <t>PACHAS</t>
  </si>
  <si>
    <t>QUIVILLA</t>
  </si>
  <si>
    <t>RIPAN</t>
  </si>
  <si>
    <t>SHUNQUI</t>
  </si>
  <si>
    <t>SILLAPATA</t>
  </si>
  <si>
    <t>YANAS</t>
  </si>
  <si>
    <t>HUACAYBAMBA</t>
  </si>
  <si>
    <t>CANCHABAMBA</t>
  </si>
  <si>
    <t>PINRA</t>
  </si>
  <si>
    <t>HUAMALIES</t>
  </si>
  <si>
    <t>ARANCAY</t>
  </si>
  <si>
    <t>CHAVIN DE PARIARCA</t>
  </si>
  <si>
    <t>JACAS GRANDE</t>
  </si>
  <si>
    <t>JIRCAN</t>
  </si>
  <si>
    <t>LLATA</t>
  </si>
  <si>
    <t>MONZON</t>
  </si>
  <si>
    <t>PUNCHAO</t>
  </si>
  <si>
    <t>PUÑOS</t>
  </si>
  <si>
    <t>SINGA</t>
  </si>
  <si>
    <t>TANTAMAYO</t>
  </si>
  <si>
    <t>AMARILIS</t>
  </si>
  <si>
    <t>CHINCHAO</t>
  </si>
  <si>
    <t>CHURUBAMBA</t>
  </si>
  <si>
    <t>MARGOS</t>
  </si>
  <si>
    <t>PILLCO MARCA</t>
  </si>
  <si>
    <t>QUISQUI (KICHKI)</t>
  </si>
  <si>
    <t>SAN FRANCISCO DE CAYRAN</t>
  </si>
  <si>
    <t>SAN PABLO DE PILLAO</t>
  </si>
  <si>
    <t>SAN PEDRO DE CHAULAN</t>
  </si>
  <si>
    <t>SANTA MARIA DEL VALLE</t>
  </si>
  <si>
    <t>YACUS</t>
  </si>
  <si>
    <t>YARUMAYO</t>
  </si>
  <si>
    <t>LAURICOCHA</t>
  </si>
  <si>
    <t>BAÑOS</t>
  </si>
  <si>
    <t>JIVIA</t>
  </si>
  <si>
    <t>QUEROPALCA</t>
  </si>
  <si>
    <t>RONDOS</t>
  </si>
  <si>
    <t>SAN FRANCISCO DE ASIS</t>
  </si>
  <si>
    <t>SAN MIGUEL DE CAURI</t>
  </si>
  <si>
    <t>CASTILLO GRANDE</t>
  </si>
  <si>
    <t>DANIEL ALOMIA ROBLES</t>
  </si>
  <si>
    <t>HERMILIO VALDIZAN</t>
  </si>
  <si>
    <t>JOSE CRESPO Y CASTILLO</t>
  </si>
  <si>
    <t>LUYANDO</t>
  </si>
  <si>
    <t>MARIANO DAMASO BERAUN</t>
  </si>
  <si>
    <t>PUCAYACU</t>
  </si>
  <si>
    <t>PUEBLO NUEVO</t>
  </si>
  <si>
    <t>RUPA-RUPA</t>
  </si>
  <si>
    <t>SANTO DOMINGO DE ANDA</t>
  </si>
  <si>
    <t>MARAÑON</t>
  </si>
  <si>
    <t>CHOLON</t>
  </si>
  <si>
    <t>HUACRACHUCO</t>
  </si>
  <si>
    <t>LA MORADA</t>
  </si>
  <si>
    <t>SAN BUENAVENTURA</t>
  </si>
  <si>
    <t>SANTA ROSA DE ALTO YANAJANCA</t>
  </si>
  <si>
    <t>PACHITEA</t>
  </si>
  <si>
    <t>CHAGLLA</t>
  </si>
  <si>
    <t>MOLINO</t>
  </si>
  <si>
    <t>PANAO</t>
  </si>
  <si>
    <t>UMARI</t>
  </si>
  <si>
    <t>PUERTO INCA</t>
  </si>
  <si>
    <t>CODO DEL POZUZO</t>
  </si>
  <si>
    <t>HONORIA</t>
  </si>
  <si>
    <t>TOURNAVISTA</t>
  </si>
  <si>
    <t>YUYAPICHIS</t>
  </si>
  <si>
    <t>YAROWILCA</t>
  </si>
  <si>
    <t>APARICIO POMARES</t>
  </si>
  <si>
    <t>CAHUAC</t>
  </si>
  <si>
    <t>CHACABAMBA</t>
  </si>
  <si>
    <t>CHAVINILLO</t>
  </si>
  <si>
    <t>CHORAS</t>
  </si>
  <si>
    <t>JACAS CHICO</t>
  </si>
  <si>
    <t>OBAS</t>
  </si>
  <si>
    <t>ICA</t>
  </si>
  <si>
    <t>CHINCHA</t>
  </si>
  <si>
    <t>ALTO LARAN</t>
  </si>
  <si>
    <t>CHAVIN</t>
  </si>
  <si>
    <t>CHINCHA ALTA</t>
  </si>
  <si>
    <t>CHINCHA BAJA</t>
  </si>
  <si>
    <t>GROCIO PRADO</t>
  </si>
  <si>
    <t>SAN JUAN DE YANAC</t>
  </si>
  <si>
    <t>SAN PEDRO DE HUACARPANA</t>
  </si>
  <si>
    <t>SUNAMPE</t>
  </si>
  <si>
    <t>TAMBO DE MORA</t>
  </si>
  <si>
    <t>LA TINGUIÑA</t>
  </si>
  <si>
    <t>LOS AQUIJES</t>
  </si>
  <si>
    <t>OCUCAJE</t>
  </si>
  <si>
    <t>PACHACUTEC</t>
  </si>
  <si>
    <t>PARCONA</t>
  </si>
  <si>
    <t>SALAS</t>
  </si>
  <si>
    <t>SAN JOSE DE LOS MOLINOS</t>
  </si>
  <si>
    <t>SUBTANJALLA</t>
  </si>
  <si>
    <t>TATE</t>
  </si>
  <si>
    <t>YAUCA DEL ROSARIO</t>
  </si>
  <si>
    <t>NASCA</t>
  </si>
  <si>
    <t>CHANGUILLO</t>
  </si>
  <si>
    <t>EL INGENIO</t>
  </si>
  <si>
    <t>MARCONA</t>
  </si>
  <si>
    <t>PALPA</t>
  </si>
  <si>
    <t>LLIPATA</t>
  </si>
  <si>
    <t>TIBILLO</t>
  </si>
  <si>
    <t>PISCO</t>
  </si>
  <si>
    <t>HUANCANO</t>
  </si>
  <si>
    <t>HUMAY</t>
  </si>
  <si>
    <t>PARACAS</t>
  </si>
  <si>
    <t>SAN ANDRES</t>
  </si>
  <si>
    <t>SAN CLEMENTE</t>
  </si>
  <si>
    <t>TUPAC AMARU INCA</t>
  </si>
  <si>
    <t>JUNIN</t>
  </si>
  <si>
    <t>CHANCHAMAYO</t>
  </si>
  <si>
    <t>PERENE</t>
  </si>
  <si>
    <t>PICHANAQUI</t>
  </si>
  <si>
    <t>SAN LUIS DE SHUARO</t>
  </si>
  <si>
    <t>SAN RAMON</t>
  </si>
  <si>
    <t>VITOC</t>
  </si>
  <si>
    <t>CHUPACA</t>
  </si>
  <si>
    <t>AHUAC</t>
  </si>
  <si>
    <t>CHONGOS BAJO</t>
  </si>
  <si>
    <t>HUACHAC</t>
  </si>
  <si>
    <t>HUAMANCACA CHICO</t>
  </si>
  <si>
    <t>SAN JUAN DE ISCOS</t>
  </si>
  <si>
    <t>SAN JUAN DE JARPA</t>
  </si>
  <si>
    <t>TRES DE DICIEMBRE</t>
  </si>
  <si>
    <t>YANACANCHA</t>
  </si>
  <si>
    <t>ANDAMARCA</t>
  </si>
  <si>
    <t>CHAMBARA</t>
  </si>
  <si>
    <t>COMAS</t>
  </si>
  <si>
    <t>HEROINAS TOLEDO</t>
  </si>
  <si>
    <t>MANZANARES</t>
  </si>
  <si>
    <t>MATAHUASI</t>
  </si>
  <si>
    <t>MITO</t>
  </si>
  <si>
    <t>NUEVE DE JULIO</t>
  </si>
  <si>
    <t>ORCOTUNA</t>
  </si>
  <si>
    <t>SAN JOSE DE QUERO</t>
  </si>
  <si>
    <t>SANTA ROSA DE OCOPA</t>
  </si>
  <si>
    <t>HUANCAYO</t>
  </si>
  <si>
    <t>CARHUACALLANGA</t>
  </si>
  <si>
    <t>CHACAPAMPA</t>
  </si>
  <si>
    <t>CHICCHE</t>
  </si>
  <si>
    <t>CHILCA</t>
  </si>
  <si>
    <t>CHONGOS ALTO</t>
  </si>
  <si>
    <t>CHUPURO</t>
  </si>
  <si>
    <t>CULLHUAS</t>
  </si>
  <si>
    <t>EL TAMBO</t>
  </si>
  <si>
    <t>HUACRAPUQUIO</t>
  </si>
  <si>
    <t>HUALHUAS</t>
  </si>
  <si>
    <t>HUANCAN</t>
  </si>
  <si>
    <t>HUASICANCHA</t>
  </si>
  <si>
    <t>HUAYUCACHI</t>
  </si>
  <si>
    <t>INGENIO</t>
  </si>
  <si>
    <t>PILCOMAYO</t>
  </si>
  <si>
    <t>QUICHUAY</t>
  </si>
  <si>
    <t>QUILCAS</t>
  </si>
  <si>
    <t>SAN AGUSTIN</t>
  </si>
  <si>
    <t>SAN JERONIMO DE TUNAN</t>
  </si>
  <si>
    <t>SANTO DOMINGO DE ACOBAMBA</t>
  </si>
  <si>
    <t>SAÑO</t>
  </si>
  <si>
    <t>SAPALLANGA</t>
  </si>
  <si>
    <t>SICAYA</t>
  </si>
  <si>
    <t>VIQUES</t>
  </si>
  <si>
    <t>JAUJA</t>
  </si>
  <si>
    <t>ACOLLA</t>
  </si>
  <si>
    <t>APATA</t>
  </si>
  <si>
    <t>ATAURA</t>
  </si>
  <si>
    <t>CANCHAYLLO</t>
  </si>
  <si>
    <t>CURICACA</t>
  </si>
  <si>
    <t>EL MANTARO</t>
  </si>
  <si>
    <t>HUAMALI</t>
  </si>
  <si>
    <t>HUARIPAMPA</t>
  </si>
  <si>
    <t>HUERTAS</t>
  </si>
  <si>
    <t>JANJAILLO</t>
  </si>
  <si>
    <t>JULCAN</t>
  </si>
  <si>
    <t>LEONOR ORDOÑEZ</t>
  </si>
  <si>
    <t>LLOCLLAPAMPA</t>
  </si>
  <si>
    <t>MARCO</t>
  </si>
  <si>
    <t>MASMA</t>
  </si>
  <si>
    <t>MASMA CHICCHE</t>
  </si>
  <si>
    <t>MOLINOS</t>
  </si>
  <si>
    <t>MONOBAMBA</t>
  </si>
  <si>
    <t>MUQUI</t>
  </si>
  <si>
    <t>MUQUIYAUYO</t>
  </si>
  <si>
    <t>PACA</t>
  </si>
  <si>
    <t>PANCAN</t>
  </si>
  <si>
    <t>PARCO</t>
  </si>
  <si>
    <t>POMACANCHA</t>
  </si>
  <si>
    <t>RICRAN</t>
  </si>
  <si>
    <t>SAN LORENZO</t>
  </si>
  <si>
    <t>SAN PEDRO DE CHUNAN</t>
  </si>
  <si>
    <t>SAUSA</t>
  </si>
  <si>
    <t>SINCOS</t>
  </si>
  <si>
    <t>TUNAN MARCA</t>
  </si>
  <si>
    <t>YAUYOS</t>
  </si>
  <si>
    <t>CARHUAMAYO</t>
  </si>
  <si>
    <t>ONDORES</t>
  </si>
  <si>
    <t>ULCUMAYO</t>
  </si>
  <si>
    <t>SATIPO</t>
  </si>
  <si>
    <t>COVIRIALI</t>
  </si>
  <si>
    <t>LLAYLLA</t>
  </si>
  <si>
    <t>MAZAMARI</t>
  </si>
  <si>
    <t>PAMPA HERMOSA</t>
  </si>
  <si>
    <t>PANGOA</t>
  </si>
  <si>
    <t>RIO NEGRO</t>
  </si>
  <si>
    <t>RIO TAMBO</t>
  </si>
  <si>
    <t>VIZCATAN DEL ENE</t>
  </si>
  <si>
    <t>TARMA</t>
  </si>
  <si>
    <t>HUARICOLCA</t>
  </si>
  <si>
    <t>HUASAHUASI</t>
  </si>
  <si>
    <t>PALCAMAYO</t>
  </si>
  <si>
    <t>SAN PEDRO DE CAJAS</t>
  </si>
  <si>
    <t>TAPO</t>
  </si>
  <si>
    <t>CHACAPALPA</t>
  </si>
  <si>
    <t>HUAY-HUAY</t>
  </si>
  <si>
    <t>LA OROYA</t>
  </si>
  <si>
    <t>MARCAPOMACOCHA</t>
  </si>
  <si>
    <t>MOROCOCHA</t>
  </si>
  <si>
    <t>SANTA BARBARA DE CARHUACAYAN</t>
  </si>
  <si>
    <t>SANTA ROSA DE SACCO</t>
  </si>
  <si>
    <t>SUITUCANCHA</t>
  </si>
  <si>
    <t>ASCOPE</t>
  </si>
  <si>
    <t>CASA GRANDE</t>
  </si>
  <si>
    <t>CHICAMA</t>
  </si>
  <si>
    <t>CHOCOPE</t>
  </si>
  <si>
    <t>MAGDALENA DE CAO</t>
  </si>
  <si>
    <t>PAIJAN</t>
  </si>
  <si>
    <t>RAZURI</t>
  </si>
  <si>
    <t>SANTIAGO DE CAO</t>
  </si>
  <si>
    <t>CONDORMARCA</t>
  </si>
  <si>
    <t>LONGOTEA</t>
  </si>
  <si>
    <t>UCHUMARCA</t>
  </si>
  <si>
    <t>UCUNCHA</t>
  </si>
  <si>
    <t>CHEPEN</t>
  </si>
  <si>
    <t>PACANGA</t>
  </si>
  <si>
    <t>GRAN CHIMU</t>
  </si>
  <si>
    <t>CASCAS</t>
  </si>
  <si>
    <t>MARMOT</t>
  </si>
  <si>
    <t>SAYAPULLO</t>
  </si>
  <si>
    <t>CALAMARCA</t>
  </si>
  <si>
    <t>CARABAMBA</t>
  </si>
  <si>
    <t>HUASO</t>
  </si>
  <si>
    <t>OTUZCO</t>
  </si>
  <si>
    <t>AGALLPAMPA</t>
  </si>
  <si>
    <t>CHARAT</t>
  </si>
  <si>
    <t>HUARANCHAL</t>
  </si>
  <si>
    <t>LA CUESTA</t>
  </si>
  <si>
    <t>MACHE</t>
  </si>
  <si>
    <t>PARANDAY</t>
  </si>
  <si>
    <t>SALPO</t>
  </si>
  <si>
    <t>SINSICAP</t>
  </si>
  <si>
    <t>USQUIL</t>
  </si>
  <si>
    <t>PACASMAYO</t>
  </si>
  <si>
    <t>GUADALUPE</t>
  </si>
  <si>
    <t>JEQUETEPEQUE</t>
  </si>
  <si>
    <t>SAN JOSE</t>
  </si>
  <si>
    <t>SAN PEDRO DE LLOC</t>
  </si>
  <si>
    <t>PATAZ</t>
  </si>
  <si>
    <t>BULDIBUYO</t>
  </si>
  <si>
    <t>CHILLIA</t>
  </si>
  <si>
    <t>HUANCASPATA</t>
  </si>
  <si>
    <t>HUAYLILLAS</t>
  </si>
  <si>
    <t>HUAYO</t>
  </si>
  <si>
    <t>ONGON</t>
  </si>
  <si>
    <t>PARCOY</t>
  </si>
  <si>
    <t>PIAS</t>
  </si>
  <si>
    <t>SANTIAGO DE CHALLAS</t>
  </si>
  <si>
    <t>TAURIJA</t>
  </si>
  <si>
    <t>TAYABAMBA</t>
  </si>
  <si>
    <t>URPAY</t>
  </si>
  <si>
    <t>SANCHEZ CARRION</t>
  </si>
  <si>
    <t>CHUGAY</t>
  </si>
  <si>
    <t>COCHORCO</t>
  </si>
  <si>
    <t>CURGOS</t>
  </si>
  <si>
    <t>HUAMACHUCO</t>
  </si>
  <si>
    <t>MARCABAL</t>
  </si>
  <si>
    <t>SANAGORAN</t>
  </si>
  <si>
    <t>SARIN</t>
  </si>
  <si>
    <t>SARTIMBAMBA</t>
  </si>
  <si>
    <t>SANTIAGO DE CHUCO</t>
  </si>
  <si>
    <t>ANGASMARCA</t>
  </si>
  <si>
    <t>CACHICADAN</t>
  </si>
  <si>
    <t>MOLLEBAMBA</t>
  </si>
  <si>
    <t>QUIRUVILCA</t>
  </si>
  <si>
    <t>SANTA CRUZ DE CHUCA</t>
  </si>
  <si>
    <t>SITABAMBA</t>
  </si>
  <si>
    <t>TRUJILLO</t>
  </si>
  <si>
    <t>FLORENCIA DE MORA</t>
  </si>
  <si>
    <t>HUANCHACO</t>
  </si>
  <si>
    <t>LAREDO</t>
  </si>
  <si>
    <t>MOCHE</t>
  </si>
  <si>
    <t>POROTO</t>
  </si>
  <si>
    <t>SALAVERRY</t>
  </si>
  <si>
    <t>SIMBAL</t>
  </si>
  <si>
    <t>VICTOR LARCO HERRERA</t>
  </si>
  <si>
    <t>VIRU</t>
  </si>
  <si>
    <t>CHAO</t>
  </si>
  <si>
    <t>GUADALUPITO</t>
  </si>
  <si>
    <t>LAMBAYEQUE</t>
  </si>
  <si>
    <t>CHICLAYO</t>
  </si>
  <si>
    <t>CAYALTI</t>
  </si>
  <si>
    <t>CHONGOYAPE</t>
  </si>
  <si>
    <t>ETEN</t>
  </si>
  <si>
    <t>ETEN PUERTO</t>
  </si>
  <si>
    <t>JOSE LEONARDO ORTIZ</t>
  </si>
  <si>
    <t>LA VICTORIA</t>
  </si>
  <si>
    <t>LAGUNAS</t>
  </si>
  <si>
    <t>MONSEFU</t>
  </si>
  <si>
    <t>NUEVA ARICA</t>
  </si>
  <si>
    <t>OYOTUN</t>
  </si>
  <si>
    <t>PATAPO</t>
  </si>
  <si>
    <t>PICSI</t>
  </si>
  <si>
    <t>PIMENTEL</t>
  </si>
  <si>
    <t>POMALCA</t>
  </si>
  <si>
    <t>PUCALA</t>
  </si>
  <si>
    <t>REQUE</t>
  </si>
  <si>
    <t>SAÑA</t>
  </si>
  <si>
    <t>TUMAN</t>
  </si>
  <si>
    <t>FERREÑAFE</t>
  </si>
  <si>
    <t>CAÑARIS</t>
  </si>
  <si>
    <t>INCAHUASI</t>
  </si>
  <si>
    <t>MANUEL ANTONIO MESONES MURO</t>
  </si>
  <si>
    <t>PITIPO</t>
  </si>
  <si>
    <t>CHOCHOPE</t>
  </si>
  <si>
    <t>ILLIMO</t>
  </si>
  <si>
    <t>JAYANCA</t>
  </si>
  <si>
    <t>MOCHUMI</t>
  </si>
  <si>
    <t>MORROPE</t>
  </si>
  <si>
    <t>MOTUPE</t>
  </si>
  <si>
    <t>OLMOS</t>
  </si>
  <si>
    <t>PACORA</t>
  </si>
  <si>
    <t>TUCUME</t>
  </si>
  <si>
    <t>LIMA</t>
  </si>
  <si>
    <t>BARRANCA</t>
  </si>
  <si>
    <t>PARAMONGA</t>
  </si>
  <si>
    <t>PATIVILCA</t>
  </si>
  <si>
    <t>SUPE</t>
  </si>
  <si>
    <t>SUPE PUERTO</t>
  </si>
  <si>
    <t>CAJATAMBO</t>
  </si>
  <si>
    <t>COPA</t>
  </si>
  <si>
    <t>GORGOR</t>
  </si>
  <si>
    <t>HUANCAPON</t>
  </si>
  <si>
    <t>MANAS</t>
  </si>
  <si>
    <t>CANTA</t>
  </si>
  <si>
    <t>ARAHUAY</t>
  </si>
  <si>
    <t>HUAMANTANGA</t>
  </si>
  <si>
    <t>HUAROS</t>
  </si>
  <si>
    <t>LACHAQUI</t>
  </si>
  <si>
    <t>SANTA ROSA DE QUIVES</t>
  </si>
  <si>
    <t>CAÑETE</t>
  </si>
  <si>
    <t>ASIA</t>
  </si>
  <si>
    <t>CALANGO</t>
  </si>
  <si>
    <t>CERRO AZUL</t>
  </si>
  <si>
    <t>COAYLLO</t>
  </si>
  <si>
    <t>IMPERIAL</t>
  </si>
  <si>
    <t>LUNAHUANA</t>
  </si>
  <si>
    <t>MALA</t>
  </si>
  <si>
    <t>NUEVO IMPERIAL</t>
  </si>
  <si>
    <t>PACARAN</t>
  </si>
  <si>
    <t>QUILMANA</t>
  </si>
  <si>
    <t>SAN VICENTE DE CAÑETE</t>
  </si>
  <si>
    <t>SANTA CRUZ DE FLORES</t>
  </si>
  <si>
    <t>ZUÑIGA</t>
  </si>
  <si>
    <t>HUARAL</t>
  </si>
  <si>
    <t>ATAVILLOS ALTO</t>
  </si>
  <si>
    <t>ATAVILLOS BAJO</t>
  </si>
  <si>
    <t>AUCALLAMA</t>
  </si>
  <si>
    <t>IHUARI</t>
  </si>
  <si>
    <t>LAMPIAN</t>
  </si>
  <si>
    <t>PACARAOS</t>
  </si>
  <si>
    <t>SAN MIGUEL DE ACOS</t>
  </si>
  <si>
    <t>SANTA CRUZ DE ANDAMARCA</t>
  </si>
  <si>
    <t>SUMBILCA</t>
  </si>
  <si>
    <t>VEINTISIETE DE NOVIEMBRE</t>
  </si>
  <si>
    <t>HUAROCHIRI</t>
  </si>
  <si>
    <t>ANTIOQUIA</t>
  </si>
  <si>
    <t>CALLAHUANCA</t>
  </si>
  <si>
    <t>CARAMPOMA</t>
  </si>
  <si>
    <t>CHICLA</t>
  </si>
  <si>
    <t>HUACHUPAMPA</t>
  </si>
  <si>
    <t>HUANZA</t>
  </si>
  <si>
    <t>LAHUAYTAMBO</t>
  </si>
  <si>
    <t>LANGA</t>
  </si>
  <si>
    <t>LARAOS</t>
  </si>
  <si>
    <t>MARIATANA</t>
  </si>
  <si>
    <t>MATUCANA</t>
  </si>
  <si>
    <t>RICARDO PALMA</t>
  </si>
  <si>
    <t>SAN ANDRES DE TUPICOCHA</t>
  </si>
  <si>
    <t>SAN BARTOLOME</t>
  </si>
  <si>
    <t>SAN DAMIAN</t>
  </si>
  <si>
    <t>SAN JUAN DE IRIS</t>
  </si>
  <si>
    <t>SAN JUAN DE TANTARANCHE</t>
  </si>
  <si>
    <t>SAN LORENZO DE QUINTI</t>
  </si>
  <si>
    <t>SAN MATEO</t>
  </si>
  <si>
    <t>SAN MATEO DE OTAO</t>
  </si>
  <si>
    <t>SAN PEDRO DE CASTA</t>
  </si>
  <si>
    <t>SAN PEDRO DE HUANCAYRE</t>
  </si>
  <si>
    <t>SANGALLAYA</t>
  </si>
  <si>
    <t>SANTA CRUZ DE COCACHACRA</t>
  </si>
  <si>
    <t>SANTA EULALIA</t>
  </si>
  <si>
    <t>SANTIAGO DE ANCHUCAYA</t>
  </si>
  <si>
    <t>SANTIAGO DE TUNA</t>
  </si>
  <si>
    <t>SANTO DOMINGO DE LOS OLLEROS</t>
  </si>
  <si>
    <t>SURCO</t>
  </si>
  <si>
    <t>HUAURA</t>
  </si>
  <si>
    <t>AMBAR</t>
  </si>
  <si>
    <t>CALETA DE CARQUIN</t>
  </si>
  <si>
    <t>CHECRAS</t>
  </si>
  <si>
    <t>HUACHO</t>
  </si>
  <si>
    <t>HUALMAY</t>
  </si>
  <si>
    <t>PACCHO</t>
  </si>
  <si>
    <t>SANTA LEONOR</t>
  </si>
  <si>
    <t>SANTA MARIA</t>
  </si>
  <si>
    <t>SAYAN</t>
  </si>
  <si>
    <t>VEGUETA</t>
  </si>
  <si>
    <t>ANCON</t>
  </si>
  <si>
    <t>ATE</t>
  </si>
  <si>
    <t>BARRANCO</t>
  </si>
  <si>
    <t>BREÑA</t>
  </si>
  <si>
    <t>CARABAYLLO</t>
  </si>
  <si>
    <t>CHACLACAYO</t>
  </si>
  <si>
    <t>CHORRILLOS</t>
  </si>
  <si>
    <t>CIENEGUILLA</t>
  </si>
  <si>
    <t>EL AGUSTINO</t>
  </si>
  <si>
    <t>JESUS MARIA</t>
  </si>
  <si>
    <t>LA MOLINA</t>
  </si>
  <si>
    <t>LINCE</t>
  </si>
  <si>
    <t>LOS OLIVOS</t>
  </si>
  <si>
    <t>LURIGANCHO</t>
  </si>
  <si>
    <t>LURIN</t>
  </si>
  <si>
    <t>MAGDALENA DEL MAR</t>
  </si>
  <si>
    <t>PACHACAMAC</t>
  </si>
  <si>
    <t>PUCUSANA</t>
  </si>
  <si>
    <t>PUENTE PIEDRA</t>
  </si>
  <si>
    <t>PUNTA HERMOSA</t>
  </si>
  <si>
    <t>PUNTA NEGRA</t>
  </si>
  <si>
    <t>RIMAC</t>
  </si>
  <si>
    <t>SAN BARTOLO</t>
  </si>
  <si>
    <t>SAN BORJA</t>
  </si>
  <si>
    <t>SAN JUAN DE LURIGANCHO</t>
  </si>
  <si>
    <t>SAN JUAN DE MIRAFLORES</t>
  </si>
  <si>
    <t>SAN MARTIN DE PORRES</t>
  </si>
  <si>
    <t>SANTA ANITA</t>
  </si>
  <si>
    <t>SANTA MARIA DEL MAR</t>
  </si>
  <si>
    <t>SANTIAGO DE SURCO</t>
  </si>
  <si>
    <t>SURQUILLO</t>
  </si>
  <si>
    <t>VILLA EL SALVADOR</t>
  </si>
  <si>
    <t>VILLA MARIA DEL TRIUNFO</t>
  </si>
  <si>
    <t>OYON</t>
  </si>
  <si>
    <t>ANDAJES</t>
  </si>
  <si>
    <t>CAUJUL</t>
  </si>
  <si>
    <t>COCHAMARCA</t>
  </si>
  <si>
    <t>NAVAN</t>
  </si>
  <si>
    <t>PACHANGARA</t>
  </si>
  <si>
    <t>ALIS</t>
  </si>
  <si>
    <t>ALLAUCA</t>
  </si>
  <si>
    <t>AYAVIRI</t>
  </si>
  <si>
    <t>AZANGARO</t>
  </si>
  <si>
    <t>CACRA</t>
  </si>
  <si>
    <t>CARANIA</t>
  </si>
  <si>
    <t>CATAHUASI</t>
  </si>
  <si>
    <t>CHOCOS</t>
  </si>
  <si>
    <t>COLONIA</t>
  </si>
  <si>
    <t>HONGOS</t>
  </si>
  <si>
    <t>HUAMPARA</t>
  </si>
  <si>
    <t>HUANCAYA</t>
  </si>
  <si>
    <t>HUANGASCAR</t>
  </si>
  <si>
    <t>HUANTAN</t>
  </si>
  <si>
    <t>HUAÑEC</t>
  </si>
  <si>
    <t>LINCHA</t>
  </si>
  <si>
    <t>MADEAN</t>
  </si>
  <si>
    <t>OMAS</t>
  </si>
  <si>
    <t>PUTINZA</t>
  </si>
  <si>
    <t>QUINCHES</t>
  </si>
  <si>
    <t>QUINOCAY</t>
  </si>
  <si>
    <t>SAN JOAQUIN</t>
  </si>
  <si>
    <t>SAN PEDRO DE PILAS</t>
  </si>
  <si>
    <t>TANTA</t>
  </si>
  <si>
    <t>TAURIPAMPA</t>
  </si>
  <si>
    <t>TOMAS</t>
  </si>
  <si>
    <t>TUPE</t>
  </si>
  <si>
    <t>VIÑAC</t>
  </si>
  <si>
    <t>VITIS</t>
  </si>
  <si>
    <t>LORETO</t>
  </si>
  <si>
    <t>ALTO AMAZONAS</t>
  </si>
  <si>
    <t>BALSAPUERTO</t>
  </si>
  <si>
    <t>JEBEROS</t>
  </si>
  <si>
    <t>TENIENTE CESAR LOPEZ ROJAS</t>
  </si>
  <si>
    <t>YURIMAGUAS</t>
  </si>
  <si>
    <t>DATEM DEL MARAÑON</t>
  </si>
  <si>
    <t>ANDOAS</t>
  </si>
  <si>
    <t>CAHUAPANAS</t>
  </si>
  <si>
    <t>MANSERICHE</t>
  </si>
  <si>
    <t>MORONA</t>
  </si>
  <si>
    <t>PASTAZA</t>
  </si>
  <si>
    <t>NAUTA</t>
  </si>
  <si>
    <t>PARINARI</t>
  </si>
  <si>
    <t>TIGRE</t>
  </si>
  <si>
    <t>TROMPETEROS</t>
  </si>
  <si>
    <t>URARINAS</t>
  </si>
  <si>
    <t>MARISCAL RAMON CASTILLA</t>
  </si>
  <si>
    <t>PEBAS</t>
  </si>
  <si>
    <t>RAMON CASTILLA</t>
  </si>
  <si>
    <t>YAVARI</t>
  </si>
  <si>
    <t>MAYNAS</t>
  </si>
  <si>
    <t>ALTO NANAY</t>
  </si>
  <si>
    <t>FERNANDO LORES</t>
  </si>
  <si>
    <t>INDIANA</t>
  </si>
  <si>
    <t>IQUITOS</t>
  </si>
  <si>
    <t>LAS AMAZONAS</t>
  </si>
  <si>
    <t>MAZAN</t>
  </si>
  <si>
    <t>NAPO</t>
  </si>
  <si>
    <t>PUNCHANA</t>
  </si>
  <si>
    <t>TORRES CAUSANA</t>
  </si>
  <si>
    <t>PUTUMAYO</t>
  </si>
  <si>
    <t>ROSA PANDURO</t>
  </si>
  <si>
    <t>TENIENTE MANUEL CLAVERO</t>
  </si>
  <si>
    <t>YAGUAS</t>
  </si>
  <si>
    <t>REQUENA</t>
  </si>
  <si>
    <t>ALTO TAPICHE</t>
  </si>
  <si>
    <t>CAPELO</t>
  </si>
  <si>
    <t>EMILIO SAN MARTIN</t>
  </si>
  <si>
    <t>JENARO HERRERA</t>
  </si>
  <si>
    <t>MAQUIA</t>
  </si>
  <si>
    <t>PUINAHUA</t>
  </si>
  <si>
    <t>SAQUENA</t>
  </si>
  <si>
    <t>SOPLIN</t>
  </si>
  <si>
    <t>TAPICHE</t>
  </si>
  <si>
    <t>YAQUERANA</t>
  </si>
  <si>
    <t>UCAYALI</t>
  </si>
  <si>
    <t>CONTAMANA</t>
  </si>
  <si>
    <t>INAHUAYA</t>
  </si>
  <si>
    <t>PADRE MARQUEZ</t>
  </si>
  <si>
    <t>SARAYACU</t>
  </si>
  <si>
    <t>VARGAS GUERRA</t>
  </si>
  <si>
    <t>MADRE DE DIOS</t>
  </si>
  <si>
    <t>MANU</t>
  </si>
  <si>
    <t>FITZCARRALD</t>
  </si>
  <si>
    <t>HUEPETUHE</t>
  </si>
  <si>
    <t>TAHUAMANU</t>
  </si>
  <si>
    <t>IBERIA</t>
  </si>
  <si>
    <t>IÑAPARI</t>
  </si>
  <si>
    <t>TAMBOPATA</t>
  </si>
  <si>
    <t>INAMBARI</t>
  </si>
  <si>
    <t>LABERINTO</t>
  </si>
  <si>
    <t>LAS PIEDRAS</t>
  </si>
  <si>
    <t>MOQUEGUA</t>
  </si>
  <si>
    <t>GENERAL SANCHEZ CERRO</t>
  </si>
  <si>
    <t>CHOJATA</t>
  </si>
  <si>
    <t>COALAQUE</t>
  </si>
  <si>
    <t>ICHUÑA</t>
  </si>
  <si>
    <t>LA CAPILLA</t>
  </si>
  <si>
    <t>LLOQUE</t>
  </si>
  <si>
    <t>MATALAQUE</t>
  </si>
  <si>
    <t>OMATE</t>
  </si>
  <si>
    <t>PUQUINA</t>
  </si>
  <si>
    <t>QUINISTAQUILLAS</t>
  </si>
  <si>
    <t>UBINAS</t>
  </si>
  <si>
    <t>YUNGA</t>
  </si>
  <si>
    <t>ILO</t>
  </si>
  <si>
    <t>EL ALGARROBAL</t>
  </si>
  <si>
    <t>PACOCHA</t>
  </si>
  <si>
    <t>MARISCAL NIETO</t>
  </si>
  <si>
    <t>CARUMAS</t>
  </si>
  <si>
    <t>CUCHUMBAYA</t>
  </si>
  <si>
    <t>SAMEGUA</t>
  </si>
  <si>
    <t>TORATA</t>
  </si>
  <si>
    <t>PASCO</t>
  </si>
  <si>
    <t>DANIEL ALCIDES CARRION</t>
  </si>
  <si>
    <t>CHACAYAN</t>
  </si>
  <si>
    <t>GOYLLARISQUIZGA</t>
  </si>
  <si>
    <t>PAUCAR</t>
  </si>
  <si>
    <t>SAN PEDRO DE PILLAO</t>
  </si>
  <si>
    <t>SANTA ANA DE TUSI</t>
  </si>
  <si>
    <t>TAPUC</t>
  </si>
  <si>
    <t>YANAHUANCA</t>
  </si>
  <si>
    <t>OXAPAMPA</t>
  </si>
  <si>
    <t>CHONTABAMBA</t>
  </si>
  <si>
    <t>CONSTITUCION</t>
  </si>
  <si>
    <t>HUANCABAMBA</t>
  </si>
  <si>
    <t>PALCAZU</t>
  </si>
  <si>
    <t>POZUZO</t>
  </si>
  <si>
    <t>PUERTO BERMUDEZ</t>
  </si>
  <si>
    <t>VILLA RICA</t>
  </si>
  <si>
    <t>CHAUPIMARCA</t>
  </si>
  <si>
    <t>HUACHON</t>
  </si>
  <si>
    <t>HUARIACA</t>
  </si>
  <si>
    <t>HUAYLLAY</t>
  </si>
  <si>
    <t>NINACACA</t>
  </si>
  <si>
    <t>PALLANCHACRA</t>
  </si>
  <si>
    <t>SAN FRANCISCO DE ASIS DE YARUSYACAN</t>
  </si>
  <si>
    <t>SIMON BOLIVAR</t>
  </si>
  <si>
    <t>TICLACAYAN</t>
  </si>
  <si>
    <t>TINYAHUARCO</t>
  </si>
  <si>
    <t>VICCO</t>
  </si>
  <si>
    <t>PIURA</t>
  </si>
  <si>
    <t>AYABACA</t>
  </si>
  <si>
    <t>FRIAS</t>
  </si>
  <si>
    <t>JILILI</t>
  </si>
  <si>
    <t>MONTERO</t>
  </si>
  <si>
    <t>PACAIPAMPA</t>
  </si>
  <si>
    <t>PAIMAS</t>
  </si>
  <si>
    <t>SAPILLICA</t>
  </si>
  <si>
    <t>SICCHEZ</t>
  </si>
  <si>
    <t>SUYO</t>
  </si>
  <si>
    <t>CANCHAQUE</t>
  </si>
  <si>
    <t>EL CARMEN DE LA FRONTERA</t>
  </si>
  <si>
    <t>HUARMACA</t>
  </si>
  <si>
    <t>LALAQUIZ</t>
  </si>
  <si>
    <t>SAN MIGUEL DE EL FAIQUE</t>
  </si>
  <si>
    <t>SONDOR</t>
  </si>
  <si>
    <t>SONDORILLO</t>
  </si>
  <si>
    <t>MORROPON</t>
  </si>
  <si>
    <t>BUENOS AIRES</t>
  </si>
  <si>
    <t>CHALACO</t>
  </si>
  <si>
    <t>CHULUCANAS</t>
  </si>
  <si>
    <t>LA MATANZA</t>
  </si>
  <si>
    <t>SALITRAL</t>
  </si>
  <si>
    <t>SAN JUAN DE BIGOTE</t>
  </si>
  <si>
    <t>SANTA CATALINA DE MOSSA</t>
  </si>
  <si>
    <t>SANTO DOMINGO</t>
  </si>
  <si>
    <t>YAMANGO</t>
  </si>
  <si>
    <t>PAITA</t>
  </si>
  <si>
    <t>AMOTAPE</t>
  </si>
  <si>
    <t>ARENAL</t>
  </si>
  <si>
    <t>COLAN</t>
  </si>
  <si>
    <t>LA HUACA</t>
  </si>
  <si>
    <t>TAMARINDO</t>
  </si>
  <si>
    <t>VICHAYAL</t>
  </si>
  <si>
    <t>CATACAOS</t>
  </si>
  <si>
    <t>CURA MORI</t>
  </si>
  <si>
    <t>EL TALLAN</t>
  </si>
  <si>
    <t>LA ARENA</t>
  </si>
  <si>
    <t>LAS LOMAS</t>
  </si>
  <si>
    <t>TAMBO GRANDE</t>
  </si>
  <si>
    <t>VEINTISEIS DE OCTUBRE</t>
  </si>
  <si>
    <t>SECHURA</t>
  </si>
  <si>
    <t>BELLAVISTA DE LA UNION</t>
  </si>
  <si>
    <t>BERNAL</t>
  </si>
  <si>
    <t>CRISTO NOS VALGA</t>
  </si>
  <si>
    <t>RINCONADA LLICUAR</t>
  </si>
  <si>
    <t>VICE</t>
  </si>
  <si>
    <t>SULLANA</t>
  </si>
  <si>
    <t>IGNACIO ESCUDERO</t>
  </si>
  <si>
    <t>LANCONES</t>
  </si>
  <si>
    <t>MARCAVELICA</t>
  </si>
  <si>
    <t>MIGUEL CHECA</t>
  </si>
  <si>
    <t>QUERECOTILLO</t>
  </si>
  <si>
    <t>TALARA</t>
  </si>
  <si>
    <t>EL ALTO</t>
  </si>
  <si>
    <t>LA BREA</t>
  </si>
  <si>
    <t>LOBITOS</t>
  </si>
  <si>
    <t>LOS ORGANOS</t>
  </si>
  <si>
    <t>MANCORA</t>
  </si>
  <si>
    <t>PARIÑAS</t>
  </si>
  <si>
    <t>PUNO</t>
  </si>
  <si>
    <t>ACHAYA</t>
  </si>
  <si>
    <t>ARAPA</t>
  </si>
  <si>
    <t>ASILLO</t>
  </si>
  <si>
    <t>CAMINACA</t>
  </si>
  <si>
    <t>CHUPA</t>
  </si>
  <si>
    <t>JOSE DOMINGO CHOQUEHUANCA</t>
  </si>
  <si>
    <t>MUÑANI</t>
  </si>
  <si>
    <t>POTONI</t>
  </si>
  <si>
    <t>SAMAN</t>
  </si>
  <si>
    <t>SAN ANTON</t>
  </si>
  <si>
    <t>SAN JUAN DE SALINAS</t>
  </si>
  <si>
    <t>SANTIAGO DE PUPUJA</t>
  </si>
  <si>
    <t>TIRAPATA</t>
  </si>
  <si>
    <t>CARABAYA</t>
  </si>
  <si>
    <t>AJOYANI</t>
  </si>
  <si>
    <t>AYAPATA</t>
  </si>
  <si>
    <t>COASA</t>
  </si>
  <si>
    <t>CORANI</t>
  </si>
  <si>
    <t>CRUCERO</t>
  </si>
  <si>
    <t>ITUATA</t>
  </si>
  <si>
    <t>MACUSANI</t>
  </si>
  <si>
    <t>OLLACHEA</t>
  </si>
  <si>
    <t>SAN GABAN</t>
  </si>
  <si>
    <t>USICAYOS</t>
  </si>
  <si>
    <t>CHUCUITO</t>
  </si>
  <si>
    <t>DESAGUADERO</t>
  </si>
  <si>
    <t>HUACULLANI</t>
  </si>
  <si>
    <t>JULI</t>
  </si>
  <si>
    <t>KELLUYO</t>
  </si>
  <si>
    <t>PISACOMA</t>
  </si>
  <si>
    <t>POMATA</t>
  </si>
  <si>
    <t>ZEPITA</t>
  </si>
  <si>
    <t>EL COLLAO</t>
  </si>
  <si>
    <t>CAPAZO</t>
  </si>
  <si>
    <t>CONDURIRI</t>
  </si>
  <si>
    <t>ILAVE</t>
  </si>
  <si>
    <t>PILCUYO</t>
  </si>
  <si>
    <t>HUANCANE</t>
  </si>
  <si>
    <t>COJATA</t>
  </si>
  <si>
    <t>HUATASANI</t>
  </si>
  <si>
    <t>INCHUPALLA</t>
  </si>
  <si>
    <t>PUSI</t>
  </si>
  <si>
    <t>ROSASPATA</t>
  </si>
  <si>
    <t>TARACO</t>
  </si>
  <si>
    <t>VILQUE CHICO</t>
  </si>
  <si>
    <t>CABANILLA</t>
  </si>
  <si>
    <t>CALAPUJA</t>
  </si>
  <si>
    <t>NICASIO</t>
  </si>
  <si>
    <t>OCUVIRI</t>
  </si>
  <si>
    <t>PARATIA</t>
  </si>
  <si>
    <t>VILAVILA</t>
  </si>
  <si>
    <t>MELGAR</t>
  </si>
  <si>
    <t>ANTAUTA</t>
  </si>
  <si>
    <t>CUPI</t>
  </si>
  <si>
    <t>LLALLI</t>
  </si>
  <si>
    <t>MACARI</t>
  </si>
  <si>
    <t>NUÑOA</t>
  </si>
  <si>
    <t>ORURILLO</t>
  </si>
  <si>
    <t>UMACHIRI</t>
  </si>
  <si>
    <t>MOHO</t>
  </si>
  <si>
    <t>CONIMA</t>
  </si>
  <si>
    <t>HUAYRAPATA</t>
  </si>
  <si>
    <t>TILALI</t>
  </si>
  <si>
    <t>ACORA</t>
  </si>
  <si>
    <t>AMANTANI</t>
  </si>
  <si>
    <t>ATUNCOLLA</t>
  </si>
  <si>
    <t>CAPACHICA</t>
  </si>
  <si>
    <t>COATA</t>
  </si>
  <si>
    <t>MAÑAZO</t>
  </si>
  <si>
    <t>PAUCARCOLLA</t>
  </si>
  <si>
    <t>PICHACANI</t>
  </si>
  <si>
    <t>PLATERIA</t>
  </si>
  <si>
    <t>TIQUILLACA</t>
  </si>
  <si>
    <t>VILQUE</t>
  </si>
  <si>
    <t>SAN ANTONIO DE PUTINA</t>
  </si>
  <si>
    <t>ANANEA</t>
  </si>
  <si>
    <t>PEDRO VILCA APAZA</t>
  </si>
  <si>
    <t>PUTINA</t>
  </si>
  <si>
    <t>QUILCAPUNCU</t>
  </si>
  <si>
    <t>SINA</t>
  </si>
  <si>
    <t>SAN ROMAN</t>
  </si>
  <si>
    <t>CABANILLAS</t>
  </si>
  <si>
    <t>CARACOTO</t>
  </si>
  <si>
    <t>JULIACA</t>
  </si>
  <si>
    <t>SANDIA</t>
  </si>
  <si>
    <t>ALTO INAMBARI</t>
  </si>
  <si>
    <t>CUYOCUYO</t>
  </si>
  <si>
    <t>LIMBANI</t>
  </si>
  <si>
    <t>PATAMBUCO</t>
  </si>
  <si>
    <t>PHARA</t>
  </si>
  <si>
    <t>QUIACA</t>
  </si>
  <si>
    <t>SAN JUAN DEL ORO</t>
  </si>
  <si>
    <t>SAN PEDRO DE PUTINA PUNCO</t>
  </si>
  <si>
    <t>YANAHUAYA</t>
  </si>
  <si>
    <t>YUNGUYO</t>
  </si>
  <si>
    <t>ANAPIA</t>
  </si>
  <si>
    <t>COPANI</t>
  </si>
  <si>
    <t>CUTURAPI</t>
  </si>
  <si>
    <t>OLLARAYA</t>
  </si>
  <si>
    <t>TINICACHI</t>
  </si>
  <si>
    <t>UNICACHI</t>
  </si>
  <si>
    <t>SAN MARTIN</t>
  </si>
  <si>
    <t>ALTO BIAVO</t>
  </si>
  <si>
    <t>BAJO BIAVO</t>
  </si>
  <si>
    <t>HUALLAGA</t>
  </si>
  <si>
    <t>EL DORADO</t>
  </si>
  <si>
    <t>AGUA BLANCA</t>
  </si>
  <si>
    <t>SAN JOSE DE SISA</t>
  </si>
  <si>
    <t>SHATOJA</t>
  </si>
  <si>
    <t>ALTO SAPOSOA</t>
  </si>
  <si>
    <t>EL ESLABON</t>
  </si>
  <si>
    <t>PISCOYACU</t>
  </si>
  <si>
    <t>SACANCHE</t>
  </si>
  <si>
    <t>SAPOSOA</t>
  </si>
  <si>
    <t>TINGO DE SAPOSOA</t>
  </si>
  <si>
    <t>LAMAS</t>
  </si>
  <si>
    <t>ALONSO DE ALVARADO</t>
  </si>
  <si>
    <t>BARRANQUITA</t>
  </si>
  <si>
    <t>CAYNARACHI</t>
  </si>
  <si>
    <t>CUÑUMBUQUI</t>
  </si>
  <si>
    <t>PINTO RECODO</t>
  </si>
  <si>
    <t>RUMISAPA</t>
  </si>
  <si>
    <t>SAN ROQUE DE CUMBAZA</t>
  </si>
  <si>
    <t>SHANAO</t>
  </si>
  <si>
    <t>TABALOSOS</t>
  </si>
  <si>
    <t>ZAPATERO</t>
  </si>
  <si>
    <t>CAMPANILLA</t>
  </si>
  <si>
    <t>HUICUNGO</t>
  </si>
  <si>
    <t>JUANJUI</t>
  </si>
  <si>
    <t>PACHIZA</t>
  </si>
  <si>
    <t>PAJARILLO</t>
  </si>
  <si>
    <t>MOYOBAMBA</t>
  </si>
  <si>
    <t>CALZADA</t>
  </si>
  <si>
    <t>HABANA</t>
  </si>
  <si>
    <t>JEPELACIO</t>
  </si>
  <si>
    <t>SORITOR</t>
  </si>
  <si>
    <t>YANTALO</t>
  </si>
  <si>
    <t>PICOTA</t>
  </si>
  <si>
    <t>CASPISAPA</t>
  </si>
  <si>
    <t>PILLUANA</t>
  </si>
  <si>
    <t>PUCACACA</t>
  </si>
  <si>
    <t>SAN HILARION</t>
  </si>
  <si>
    <t>SHAMBOYACU</t>
  </si>
  <si>
    <t>TINGO DE PONASA</t>
  </si>
  <si>
    <t>TRES UNIDOS</t>
  </si>
  <si>
    <t>RIOJA</t>
  </si>
  <si>
    <t>AWAJUN</t>
  </si>
  <si>
    <t>ELIAS SOPLIN VARGAS</t>
  </si>
  <si>
    <t>NUEVA CAJAMARCA</t>
  </si>
  <si>
    <t>PARDO MIGUEL</t>
  </si>
  <si>
    <t>POSIC</t>
  </si>
  <si>
    <t>SAN FERNANDO</t>
  </si>
  <si>
    <t>YORONGOS</t>
  </si>
  <si>
    <t>YURACYACU</t>
  </si>
  <si>
    <t>ALBERTO LEVEAU</t>
  </si>
  <si>
    <t>CACATACHI</t>
  </si>
  <si>
    <t>CHAZUTA</t>
  </si>
  <si>
    <t>CHIPURANA</t>
  </si>
  <si>
    <t>HUIMBAYOC</t>
  </si>
  <si>
    <t>JUAN GUERRA</t>
  </si>
  <si>
    <t>LA BANDA DE SHILCAYO</t>
  </si>
  <si>
    <t>MORALES</t>
  </si>
  <si>
    <t>PAPAPLAYA</t>
  </si>
  <si>
    <t>SAUCE</t>
  </si>
  <si>
    <t>SHAPAJA</t>
  </si>
  <si>
    <t>TARAPOTO</t>
  </si>
  <si>
    <t>TOCACHE</t>
  </si>
  <si>
    <t>NUEVO PROGRESO</t>
  </si>
  <si>
    <t>POLVORA</t>
  </si>
  <si>
    <t>SHUNTE</t>
  </si>
  <si>
    <t>UCHIZA</t>
  </si>
  <si>
    <t>TACNA</t>
  </si>
  <si>
    <t>CANDARAVE</t>
  </si>
  <si>
    <t>CAIRANI</t>
  </si>
  <si>
    <t>CAMILACA</t>
  </si>
  <si>
    <t>CURIBAYA</t>
  </si>
  <si>
    <t>HUANUARA</t>
  </si>
  <si>
    <t>QUILAHUANI</t>
  </si>
  <si>
    <t>JORGE BASADRE</t>
  </si>
  <si>
    <t>ILABAYA</t>
  </si>
  <si>
    <t>ITE</t>
  </si>
  <si>
    <t>LOCUMBA</t>
  </si>
  <si>
    <t>ALTO DE LA ALIANZA</t>
  </si>
  <si>
    <t>CALANA</t>
  </si>
  <si>
    <t>CIUDAD NUEVA</t>
  </si>
  <si>
    <t>CORONEL GREGORIO ALBARRACIN LANCHIPA</t>
  </si>
  <si>
    <t>INCLAN</t>
  </si>
  <si>
    <t>LA YARADA LOS PALOS</t>
  </si>
  <si>
    <t>PACHIA</t>
  </si>
  <si>
    <t>POCOLLAY</t>
  </si>
  <si>
    <t>SAMA</t>
  </si>
  <si>
    <t>TARATA</t>
  </si>
  <si>
    <t>ESTIQUE</t>
  </si>
  <si>
    <t>ESTIQUE-PAMPA</t>
  </si>
  <si>
    <t>HEROES ALBARRACIN</t>
  </si>
  <si>
    <t>SITAJARA</t>
  </si>
  <si>
    <t>SUSAPAYA</t>
  </si>
  <si>
    <t>TARUCACHI</t>
  </si>
  <si>
    <t>TICACO</t>
  </si>
  <si>
    <t>TUMBES</t>
  </si>
  <si>
    <t>CONTRALMIRANTE VILLAR</t>
  </si>
  <si>
    <t>CANOAS DE PUNTA SAL</t>
  </si>
  <si>
    <t>CASITAS</t>
  </si>
  <si>
    <t>ZORRITOS</t>
  </si>
  <si>
    <t>CORRALES</t>
  </si>
  <si>
    <t>LA CRUZ</t>
  </si>
  <si>
    <t>PAMPAS DE HOSPITAL</t>
  </si>
  <si>
    <t>SAN JACINTO</t>
  </si>
  <si>
    <t>SAN JUAN DE LA VIRGEN</t>
  </si>
  <si>
    <t>ZARUMILLA</t>
  </si>
  <si>
    <t>AGUAS VERDES</t>
  </si>
  <si>
    <t>MATAPALO</t>
  </si>
  <si>
    <t>PAPAYAL</t>
  </si>
  <si>
    <t>ATALAYA</t>
  </si>
  <si>
    <t>RAIMONDI</t>
  </si>
  <si>
    <t>SEPAHUA</t>
  </si>
  <si>
    <t>TAHUANIA</t>
  </si>
  <si>
    <t>YURUA</t>
  </si>
  <si>
    <t>CORONEL PORTILLO</t>
  </si>
  <si>
    <t>CALLERIA</t>
  </si>
  <si>
    <t>CAMPOVERDE</t>
  </si>
  <si>
    <t>IPARIA</t>
  </si>
  <si>
    <t>MANANTAY</t>
  </si>
  <si>
    <t>MASISEA</t>
  </si>
  <si>
    <t>NUEVA REQUENA</t>
  </si>
  <si>
    <t>YARINACOCHA</t>
  </si>
  <si>
    <t>PADRE ABAD</t>
  </si>
  <si>
    <t>ALEXANDER VON HUMBOLDT</t>
  </si>
  <si>
    <t>CURIMANA</t>
  </si>
  <si>
    <t>IRAZOLA</t>
  </si>
  <si>
    <t>NESHUYA</t>
  </si>
  <si>
    <t>PURUS</t>
  </si>
  <si>
    <t>Total AMAZONAS</t>
  </si>
  <si>
    <t>Total ANCASH</t>
  </si>
  <si>
    <t>Total APURIMAC</t>
  </si>
  <si>
    <t>Total AREQUIPA</t>
  </si>
  <si>
    <t>Total AYACUCHO</t>
  </si>
  <si>
    <t>Total CAJAMARCA</t>
  </si>
  <si>
    <t>Total CALLAO</t>
  </si>
  <si>
    <t>Total CUSCO</t>
  </si>
  <si>
    <t>Total HUANCAVELICA</t>
  </si>
  <si>
    <t>Total HUANUCO</t>
  </si>
  <si>
    <t>Total ICA</t>
  </si>
  <si>
    <t>Total JUNIN</t>
  </si>
  <si>
    <t>Total LA LIBERTAD</t>
  </si>
  <si>
    <t>Total LAMBAYEQUE</t>
  </si>
  <si>
    <t>Total LIMA</t>
  </si>
  <si>
    <t>Total LORETO</t>
  </si>
  <si>
    <t>Total MADRE DE DIOS</t>
  </si>
  <si>
    <t>Total MOQUEGUA</t>
  </si>
  <si>
    <t>Total PASCO</t>
  </si>
  <si>
    <t>Total PIURA</t>
  </si>
  <si>
    <t>Total PUNO</t>
  </si>
  <si>
    <t>Total SAN MARTIN</t>
  </si>
  <si>
    <t>Total TACNA</t>
  </si>
  <si>
    <t>Total TUMBES</t>
  </si>
  <si>
    <t>Total UCAYALI</t>
  </si>
  <si>
    <t>GERENCIA REGIONAL DE SALUD LA LIBERTAD</t>
  </si>
  <si>
    <t>SOLO PARA EL PORCENTAJE</t>
  </si>
  <si>
    <t>Oficina de Estadística e Informática</t>
  </si>
  <si>
    <t>POBLACION ESTIMADA POR EDADES SIMPLES, GRUPOS DE EDAD  SEGÚN PROVINCIA, DISTRITO Y ESTABLECIMIENTOS DE SALUD 2023</t>
  </si>
  <si>
    <t>N°</t>
  </si>
  <si>
    <t>Código Único RENAES</t>
  </si>
  <si>
    <t>Ubigeo</t>
  </si>
  <si>
    <t>Clasificación</t>
  </si>
  <si>
    <t>DEPARTAMENTO / PROVINCIA / DISTRITO / EESS</t>
  </si>
  <si>
    <t>recien nacido</t>
  </si>
  <si>
    <t>0 a 5m</t>
  </si>
  <si>
    <t>6 a 11 m</t>
  </si>
  <si>
    <t>0a</t>
  </si>
  <si>
    <t>1a</t>
  </si>
  <si>
    <t>2a</t>
  </si>
  <si>
    <t>3a</t>
  </si>
  <si>
    <t>4a</t>
  </si>
  <si>
    <t>Porcentaje</t>
  </si>
  <si>
    <t>TOTAL</t>
  </si>
  <si>
    <t>TRUJILLO               (1)</t>
  </si>
  <si>
    <t>RED TRUJILLO</t>
  </si>
  <si>
    <t>Distrito</t>
  </si>
  <si>
    <t>00005195</t>
  </si>
  <si>
    <t>Hospital</t>
  </si>
  <si>
    <t>BELEN DE TRUJILLO</t>
  </si>
  <si>
    <t>00005196</t>
  </si>
  <si>
    <t>REGIONAL DOCENTE DE TRUJILLO</t>
  </si>
  <si>
    <t>00005204</t>
  </si>
  <si>
    <t>Hospital de especialidades basicas</t>
  </si>
  <si>
    <t>LA NORIA</t>
  </si>
  <si>
    <t>00005202</t>
  </si>
  <si>
    <t>Centro de salud con camas de internamiento</t>
  </si>
  <si>
    <t>EL BOSQUE</t>
  </si>
  <si>
    <t>00005201</t>
  </si>
  <si>
    <t xml:space="preserve">Centro de salud </t>
  </si>
  <si>
    <t>ARANJUEZ</t>
  </si>
  <si>
    <t>00005203</t>
  </si>
  <si>
    <t>LOS GRANADOS "SAGRADO CORAZON"</t>
  </si>
  <si>
    <t>00005199</t>
  </si>
  <si>
    <t>|</t>
  </si>
  <si>
    <t>00005200</t>
  </si>
  <si>
    <t>LOS JARDINES</t>
  </si>
  <si>
    <t>00005198</t>
  </si>
  <si>
    <t>SAN MARTIN PORRES</t>
  </si>
  <si>
    <t>00005208</t>
  </si>
  <si>
    <t>Puesto de salud</t>
  </si>
  <si>
    <t>CLUB DE LEONES</t>
  </si>
  <si>
    <t>00005206</t>
  </si>
  <si>
    <t>LIBERTAD</t>
  </si>
  <si>
    <t>00005205</t>
  </si>
  <si>
    <t>PESQUEDA II</t>
  </si>
  <si>
    <t>00005207</t>
  </si>
  <si>
    <t>PESQUEDA III</t>
  </si>
  <si>
    <t>130102</t>
  </si>
  <si>
    <t>EL PORVENIR        (2)</t>
  </si>
  <si>
    <t>00005209</t>
  </si>
  <si>
    <t>Hospital distrital DE EL PORVENIR</t>
  </si>
  <si>
    <t>SANTA ISABEL</t>
  </si>
  <si>
    <t>00005220</t>
  </si>
  <si>
    <t>ALTO TRUJILLO</t>
  </si>
  <si>
    <t>00005210</t>
  </si>
  <si>
    <t xml:space="preserve">Puesto de salud </t>
  </si>
  <si>
    <t>BUEN PASTOR</t>
  </si>
  <si>
    <t>00005211</t>
  </si>
  <si>
    <t>00005212</t>
  </si>
  <si>
    <t>MIGUEL GRAU</t>
  </si>
  <si>
    <t>00005213</t>
  </si>
  <si>
    <t>RIO SECO - "SANTA. ROSA"</t>
  </si>
  <si>
    <t>00005214</t>
  </si>
  <si>
    <t>VICTOR RAUL HAYA DE LA TORRE</t>
  </si>
  <si>
    <t>00005215</t>
  </si>
  <si>
    <t>INDOAMERICA</t>
  </si>
  <si>
    <t>00005216</t>
  </si>
  <si>
    <t>VIRGEN DEL CARMEN</t>
  </si>
  <si>
    <t>00012229</t>
  </si>
  <si>
    <t>BARRIO 1</t>
  </si>
  <si>
    <t>00013242</t>
  </si>
  <si>
    <t>SUPERVIVENCIA</t>
  </si>
  <si>
    <t>130103</t>
  </si>
  <si>
    <t>FLORENCIA DE MORA  (3)</t>
  </si>
  <si>
    <t>00005217</t>
  </si>
  <si>
    <t>Hospital distrital DE FLORENCIA DE MORA</t>
  </si>
  <si>
    <t>EL ESFUERZO</t>
  </si>
  <si>
    <t>00017752</t>
  </si>
  <si>
    <t>LA CABAÑA</t>
  </si>
  <si>
    <t>00005218</t>
  </si>
  <si>
    <t>FLORENCIA DE MORA PARTE ALTA</t>
  </si>
  <si>
    <t>00005219</t>
  </si>
  <si>
    <t>SANTO TORIBIO DE MOGROVEJO</t>
  </si>
  <si>
    <t>130104</t>
  </si>
  <si>
    <t>HUANCHACO         (4)</t>
  </si>
  <si>
    <t>00005221</t>
  </si>
  <si>
    <t>00005222</t>
  </si>
  <si>
    <t>00020157</t>
  </si>
  <si>
    <t>1° DE MAYO- SECTOR 10 EL MILAGRO</t>
  </si>
  <si>
    <t>00011629</t>
  </si>
  <si>
    <t>HUANCHAQUITO</t>
  </si>
  <si>
    <t>00011007</t>
  </si>
  <si>
    <t>EL TROPICO</t>
  </si>
  <si>
    <t>00012228</t>
  </si>
  <si>
    <t>00005223</t>
  </si>
  <si>
    <t>VILLA DEL MAR</t>
  </si>
  <si>
    <t>130105</t>
  </si>
  <si>
    <t>LA ESPERANZA     (5)</t>
  </si>
  <si>
    <t>00005226</t>
  </si>
  <si>
    <t>Hospital distrital DE LA ESPERANZA</t>
  </si>
  <si>
    <t>JERUSALEN</t>
  </si>
  <si>
    <t>00005230</t>
  </si>
  <si>
    <t>WICHANZAO</t>
  </si>
  <si>
    <t>00005229</t>
  </si>
  <si>
    <t>00005227</t>
  </si>
  <si>
    <t>00005228</t>
  </si>
  <si>
    <t>00007115</t>
  </si>
  <si>
    <t>MANUEL AREVALO</t>
  </si>
  <si>
    <t>00005225</t>
  </si>
  <si>
    <t>SANTISIMO SACRAMENTO</t>
  </si>
  <si>
    <t>130106</t>
  </si>
  <si>
    <t>LAREDO                  (6)</t>
  </si>
  <si>
    <t>00005231</t>
  </si>
  <si>
    <t>Hospital distrital DE LAREDO</t>
  </si>
  <si>
    <t>00005232</t>
  </si>
  <si>
    <t>MENOCUCHO</t>
  </si>
  <si>
    <t>00005233</t>
  </si>
  <si>
    <t>130107</t>
  </si>
  <si>
    <t>MOCHE                    (7)</t>
  </si>
  <si>
    <t>00007152</t>
  </si>
  <si>
    <t>ALTO MOCHE-WALTER CRUZ VILCA</t>
  </si>
  <si>
    <t>00005234</t>
  </si>
  <si>
    <t>SANTA LUCIA DE MOCHE</t>
  </si>
  <si>
    <t>00005235</t>
  </si>
  <si>
    <t>ALTO MOCHE</t>
  </si>
  <si>
    <t>00005236</t>
  </si>
  <si>
    <t>ELIO JACOBO CAFFO</t>
  </si>
  <si>
    <t>00005237</t>
  </si>
  <si>
    <t>SAN PEDRO - DELICIAS</t>
  </si>
  <si>
    <t>00007151</t>
  </si>
  <si>
    <t>CURVA DE SUN</t>
  </si>
  <si>
    <t>130108</t>
  </si>
  <si>
    <t>POROTO                 (8)</t>
  </si>
  <si>
    <t>00005238</t>
  </si>
  <si>
    <t>130109</t>
  </si>
  <si>
    <t>SALAVERRY          (9)</t>
  </si>
  <si>
    <t>.</t>
  </si>
  <si>
    <t>00005239</t>
  </si>
  <si>
    <t>Centro de salud CON INTERNAMIENTO</t>
  </si>
  <si>
    <t>00005240</t>
  </si>
  <si>
    <t>AURORA DIAZ</t>
  </si>
  <si>
    <t>130110</t>
  </si>
  <si>
    <t>SIMBAL                  (10)</t>
  </si>
  <si>
    <t>00005241</t>
  </si>
  <si>
    <t>130111</t>
  </si>
  <si>
    <t>VICTOR LARCO HERRERA  (11)</t>
  </si>
  <si>
    <t>00005243</t>
  </si>
  <si>
    <t>00005242</t>
  </si>
  <si>
    <t>00005245</t>
  </si>
  <si>
    <t>LIBERACION SOCIAL</t>
  </si>
  <si>
    <t>00005244</t>
  </si>
  <si>
    <t>BUENOS AIRES SUR</t>
  </si>
  <si>
    <t>00005246</t>
  </si>
  <si>
    <t>HUAMAN</t>
  </si>
  <si>
    <t>130200</t>
  </si>
  <si>
    <t>ASCOPE                (2)</t>
  </si>
  <si>
    <t>RED ASCOPE</t>
  </si>
  <si>
    <t>130201</t>
  </si>
  <si>
    <t>ASCOPE                (1)</t>
  </si>
  <si>
    <t>00005263</t>
  </si>
  <si>
    <t>ASCOPE "ROSA SANCHEZ DE SANTILLAN"</t>
  </si>
  <si>
    <t>130202</t>
  </si>
  <si>
    <t>CHICAMA               (2)</t>
  </si>
  <si>
    <t>00005264</t>
  </si>
  <si>
    <t>MATERNO CHICAMA</t>
  </si>
  <si>
    <t>00005265</t>
  </si>
  <si>
    <t>ALTO PERU</t>
  </si>
  <si>
    <t>130203</t>
  </si>
  <si>
    <t>CHOCOPE              (3)</t>
  </si>
  <si>
    <t>00005266</t>
  </si>
  <si>
    <t>00005267</t>
  </si>
  <si>
    <t>MOLINOS DE CAJANLEQUE</t>
  </si>
  <si>
    <t>130204</t>
  </si>
  <si>
    <t>MAGDALENA DE CAO  (4)</t>
  </si>
  <si>
    <t>00005268</t>
  </si>
  <si>
    <t>130205</t>
  </si>
  <si>
    <t>PAIJAN                   (5)</t>
  </si>
  <si>
    <t>00005269</t>
  </si>
  <si>
    <t>00005270</t>
  </si>
  <si>
    <t>MACABI BAJO</t>
  </si>
  <si>
    <t>130206</t>
  </si>
  <si>
    <t>RAZURI                   (6)</t>
  </si>
  <si>
    <t>00005271</t>
  </si>
  <si>
    <t>130207</t>
  </si>
  <si>
    <t>SANTIAGO DE CAO  (7)</t>
  </si>
  <si>
    <t>00005272</t>
  </si>
  <si>
    <t>00005273</t>
  </si>
  <si>
    <t>SANTA ROSA DE CARTAVIO</t>
  </si>
  <si>
    <t>130208</t>
  </si>
  <si>
    <t>CASA GRANDE      (8)</t>
  </si>
  <si>
    <t>00007631</t>
  </si>
  <si>
    <t>00005275</t>
  </si>
  <si>
    <t>ROMA "3 DE OCTUBRE"</t>
  </si>
  <si>
    <t>00005274</t>
  </si>
  <si>
    <t>MOCAN</t>
  </si>
  <si>
    <t>BOLIVAR                (3)</t>
  </si>
  <si>
    <t>RED BOLÍVAR</t>
  </si>
  <si>
    <t>BOLIVAR                (1)</t>
  </si>
  <si>
    <t>00005366</t>
  </si>
  <si>
    <t>BAMBAMARCA     (2)</t>
  </si>
  <si>
    <t>00005368</t>
  </si>
  <si>
    <t>CALEMAR</t>
  </si>
  <si>
    <t>00005367</t>
  </si>
  <si>
    <t>CONDORMARCA   (3)</t>
  </si>
  <si>
    <t>00005369</t>
  </si>
  <si>
    <t>LONGOTEA           (4)</t>
  </si>
  <si>
    <t>00005371</t>
  </si>
  <si>
    <t>00005372</t>
  </si>
  <si>
    <t>PUSAC</t>
  </si>
  <si>
    <t>UCHUMARCA       (5)</t>
  </si>
  <si>
    <t>00005373</t>
  </si>
  <si>
    <t>UCUNCHA             (6)</t>
  </si>
  <si>
    <t>00005374</t>
  </si>
  <si>
    <t>CHEPÉN                (4)</t>
  </si>
  <si>
    <t xml:space="preserve">RED CHEPÉN </t>
  </si>
  <si>
    <t>CHEPÉN                (1)</t>
  </si>
  <si>
    <t>00005299</t>
  </si>
  <si>
    <t>Hospital DE APOYO</t>
  </si>
  <si>
    <t>00005300</t>
  </si>
  <si>
    <t>CHEQUEN</t>
  </si>
  <si>
    <t xml:space="preserve">PACANGA             (2) </t>
  </si>
  <si>
    <t>00005301</t>
  </si>
  <si>
    <t>00005302</t>
  </si>
  <si>
    <t>PACANGUILLA</t>
  </si>
  <si>
    <t>PUEBLO NUEVO  (3)</t>
  </si>
  <si>
    <t>00005303</t>
  </si>
  <si>
    <t>00005305</t>
  </si>
  <si>
    <t>00005304</t>
  </si>
  <si>
    <t>SAN IDELFONSO</t>
  </si>
  <si>
    <t>JULCÁN                (5)</t>
  </si>
  <si>
    <t>RED JULCÁN</t>
  </si>
  <si>
    <t>JULCÁN                (1)</t>
  </si>
  <si>
    <t>00005306</t>
  </si>
  <si>
    <t>00006775</t>
  </si>
  <si>
    <t>AYANGAY</t>
  </si>
  <si>
    <t>00007249</t>
  </si>
  <si>
    <t>00006963</t>
  </si>
  <si>
    <t>CHUGURPAMPA</t>
  </si>
  <si>
    <t>00006774</t>
  </si>
  <si>
    <t>PARUQUE BAJO</t>
  </si>
  <si>
    <t>00005307</t>
  </si>
  <si>
    <t>00016423</t>
  </si>
  <si>
    <t>SAN ANTONIO DE JULCAN</t>
  </si>
  <si>
    <t>CALAMARCA       (2)</t>
  </si>
  <si>
    <t>00005308</t>
  </si>
  <si>
    <t>00005309</t>
  </si>
  <si>
    <t>SICCHAL</t>
  </si>
  <si>
    <t>00007247</t>
  </si>
  <si>
    <t>BARRO NEGRO</t>
  </si>
  <si>
    <t>00007248</t>
  </si>
  <si>
    <t>CHAZKA</t>
  </si>
  <si>
    <t>00016424</t>
  </si>
  <si>
    <t>HUAGAL</t>
  </si>
  <si>
    <t>CARABAMBA       (3)</t>
  </si>
  <si>
    <t>00005310</t>
  </si>
  <si>
    <t>00005311</t>
  </si>
  <si>
    <t>SAN JOSE DE SALO BAJO</t>
  </si>
  <si>
    <t>00006773</t>
  </si>
  <si>
    <t>VILLA MARIA</t>
  </si>
  <si>
    <t>HUASO                  (4)</t>
  </si>
  <si>
    <t>00005312</t>
  </si>
  <si>
    <t>00006771</t>
  </si>
  <si>
    <t>CANRAZ</t>
  </si>
  <si>
    <t>00006772</t>
  </si>
  <si>
    <t>LA VEGA</t>
  </si>
  <si>
    <t>00006770</t>
  </si>
  <si>
    <t>CHINCHINVARA</t>
  </si>
  <si>
    <t>00005313</t>
  </si>
  <si>
    <t>PARASIVE</t>
  </si>
  <si>
    <t>00016422</t>
  </si>
  <si>
    <t xml:space="preserve">LA UNION </t>
  </si>
  <si>
    <t>00005335</t>
  </si>
  <si>
    <t>UNINGAMBAL</t>
  </si>
  <si>
    <t>OTUZCO                (6)</t>
  </si>
  <si>
    <t>RED OTUZCO</t>
  </si>
  <si>
    <t>OTUZCO                (1)</t>
  </si>
  <si>
    <t>00005314</t>
  </si>
  <si>
    <t>00005317</t>
  </si>
  <si>
    <t>00005315</t>
  </si>
  <si>
    <t>PANGO</t>
  </si>
  <si>
    <t>00005316</t>
  </si>
  <si>
    <t>SAMNE</t>
  </si>
  <si>
    <t>00011008</t>
  </si>
  <si>
    <t>LLAUGUEDA</t>
  </si>
  <si>
    <t>00006932</t>
  </si>
  <si>
    <t>PACHIN ALTO</t>
  </si>
  <si>
    <t>00006931</t>
  </si>
  <si>
    <t>00018298</t>
  </si>
  <si>
    <t>ALLACDAY</t>
  </si>
  <si>
    <t>00018299</t>
  </si>
  <si>
    <t>PAMPA GRANDE</t>
  </si>
  <si>
    <t>AGALLPAMPA     (2)</t>
  </si>
  <si>
    <t>00005318</t>
  </si>
  <si>
    <t>00005319</t>
  </si>
  <si>
    <t>00006933</t>
  </si>
  <si>
    <t>PARAISO</t>
  </si>
  <si>
    <t>00006934</t>
  </si>
  <si>
    <t>CARATA</t>
  </si>
  <si>
    <t>00008336</t>
  </si>
  <si>
    <t>CUSHCANDAY</t>
  </si>
  <si>
    <t>SAUCO</t>
  </si>
  <si>
    <t>00013928</t>
  </si>
  <si>
    <t>PAIHUAL</t>
  </si>
  <si>
    <t>00013929</t>
  </si>
  <si>
    <t>00013930</t>
  </si>
  <si>
    <t>00013931</t>
  </si>
  <si>
    <t>MOTIL</t>
  </si>
  <si>
    <t>00013932</t>
  </si>
  <si>
    <t>00024601</t>
  </si>
  <si>
    <t>LABUNDAY</t>
  </si>
  <si>
    <t>CHARAT               (3)</t>
  </si>
  <si>
    <t>00005321</t>
  </si>
  <si>
    <t>CALLANCAS</t>
  </si>
  <si>
    <t>00005322</t>
  </si>
  <si>
    <t>00016898</t>
  </si>
  <si>
    <t>00016900</t>
  </si>
  <si>
    <t>CAYANCHAL</t>
  </si>
  <si>
    <t>HUARANCHAL      (4)</t>
  </si>
  <si>
    <t>00005323</t>
  </si>
  <si>
    <t>00005324</t>
  </si>
  <si>
    <t>HUAYOBAMBA</t>
  </si>
  <si>
    <t>LA CUESTA          (5)</t>
  </si>
  <si>
    <t>00005247</t>
  </si>
  <si>
    <t>MACHE                 (6)</t>
  </si>
  <si>
    <t>00005325</t>
  </si>
  <si>
    <t>00012823</t>
  </si>
  <si>
    <t>LLUIN</t>
  </si>
  <si>
    <t>00013974</t>
  </si>
  <si>
    <t>CRUZ DE MAYO</t>
  </si>
  <si>
    <t>PARANDAY          (7)</t>
  </si>
  <si>
    <t>00005248</t>
  </si>
  <si>
    <t>SALPO                 (8)</t>
  </si>
  <si>
    <t>00005326</t>
  </si>
  <si>
    <t>00005327</t>
  </si>
  <si>
    <t>00013043</t>
  </si>
  <si>
    <t>RAYAMPAMPA</t>
  </si>
  <si>
    <t>00007042</t>
  </si>
  <si>
    <t>SHULGON</t>
  </si>
  <si>
    <t>SINSICAP             (9)</t>
  </si>
  <si>
    <t>00005249</t>
  </si>
  <si>
    <t>00005276</t>
  </si>
  <si>
    <t>LLAGUEN</t>
  </si>
  <si>
    <t>00005250</t>
  </si>
  <si>
    <t>SAN IGNACIO DE LOYOLA</t>
  </si>
  <si>
    <t>USQUIL               (10)</t>
  </si>
  <si>
    <t>00005328</t>
  </si>
  <si>
    <t>00005330</t>
  </si>
  <si>
    <t>00006803</t>
  </si>
  <si>
    <t>CAPACHIQUE</t>
  </si>
  <si>
    <t>00005329</t>
  </si>
  <si>
    <t>CHUQUIZONGO</t>
  </si>
  <si>
    <t>00005331</t>
  </si>
  <si>
    <t>CUYUCHUGO</t>
  </si>
  <si>
    <t>00013742</t>
  </si>
  <si>
    <t>CHOCONDAY</t>
  </si>
  <si>
    <t>00016899</t>
  </si>
  <si>
    <t>HUACAMOCHAL</t>
  </si>
  <si>
    <t>00016919</t>
  </si>
  <si>
    <t>COINA</t>
  </si>
  <si>
    <t>00018274</t>
  </si>
  <si>
    <t>CANIBAMBA BAJO</t>
  </si>
  <si>
    <t>00005320</t>
  </si>
  <si>
    <t>MONCHACAP</t>
  </si>
  <si>
    <t>PACASMAYO       (7)</t>
  </si>
  <si>
    <t>RED PACASMAYO</t>
  </si>
  <si>
    <t>SAN PEDRO DE LLOC (1)</t>
  </si>
  <si>
    <t>00005289</t>
  </si>
  <si>
    <t>MATERNO SANTA CATALINA</t>
  </si>
  <si>
    <t>00005291</t>
  </si>
  <si>
    <t>CHOCOFAN</t>
  </si>
  <si>
    <t>00005290</t>
  </si>
  <si>
    <t>MAZANCA</t>
  </si>
  <si>
    <t>GUADALUPE          (2)</t>
  </si>
  <si>
    <t>00005292</t>
  </si>
  <si>
    <t>TOMAS LAFORA</t>
  </si>
  <si>
    <t>00005293</t>
  </si>
  <si>
    <t>CIUDAD DE DIOS</t>
  </si>
  <si>
    <t>00005294</t>
  </si>
  <si>
    <t>VILLA SAN ISIDRO</t>
  </si>
  <si>
    <t>00015186</t>
  </si>
  <si>
    <t>JEQUETEPEQUE   (3)</t>
  </si>
  <si>
    <t>00005295</t>
  </si>
  <si>
    <t>PACASMAYO        (4)</t>
  </si>
  <si>
    <t>00005296</t>
  </si>
  <si>
    <t>SAN JOSE             (5)</t>
  </si>
  <si>
    <t>00005297</t>
  </si>
  <si>
    <t>00005298</t>
  </si>
  <si>
    <t>PATAZ                   (8)</t>
  </si>
  <si>
    <t>RED PATAZ</t>
  </si>
  <si>
    <t>TAYABAMBA        (1)</t>
  </si>
  <si>
    <t>00005375</t>
  </si>
  <si>
    <t>00005376</t>
  </si>
  <si>
    <t>CHAQUICOCHA</t>
  </si>
  <si>
    <t>00016646</t>
  </si>
  <si>
    <t>UCRUMARCA</t>
  </si>
  <si>
    <t>BULDIBUYO          (2)</t>
  </si>
  <si>
    <t>00005377</t>
  </si>
  <si>
    <t>00018092</t>
  </si>
  <si>
    <t>ARCAYPATA</t>
  </si>
  <si>
    <t>00018091</t>
  </si>
  <si>
    <t>LLAMPAO</t>
  </si>
  <si>
    <t>00018093</t>
  </si>
  <si>
    <t>CHILLIA                (3)</t>
  </si>
  <si>
    <t>00005378</t>
  </si>
  <si>
    <t>CHILIA</t>
  </si>
  <si>
    <t>00005379</t>
  </si>
  <si>
    <t>HUAYAUCITO</t>
  </si>
  <si>
    <t>00016645</t>
  </si>
  <si>
    <t>00018807</t>
  </si>
  <si>
    <t>PARAN</t>
  </si>
  <si>
    <t>00018806</t>
  </si>
  <si>
    <t>LLUCHUBAMBA</t>
  </si>
  <si>
    <t>HUANCASPATA   (4)</t>
  </si>
  <si>
    <t>00005380</t>
  </si>
  <si>
    <t>00012357</t>
  </si>
  <si>
    <t>00018795</t>
  </si>
  <si>
    <t>COCHACARA</t>
  </si>
  <si>
    <t>HUAYLILLAS        (5)</t>
  </si>
  <si>
    <t>00005381</t>
  </si>
  <si>
    <t>HUAYO                  (6)</t>
  </si>
  <si>
    <t>00005382</t>
  </si>
  <si>
    <t>00017633</t>
  </si>
  <si>
    <t>CUCAHUASI</t>
  </si>
  <si>
    <t>00017632</t>
  </si>
  <si>
    <t>USCA</t>
  </si>
  <si>
    <t>ONGON                  (7)</t>
  </si>
  <si>
    <t>00005383</t>
  </si>
  <si>
    <t>00005384</t>
  </si>
  <si>
    <t>UCTUBAMBA</t>
  </si>
  <si>
    <t>PARCOY                (8)</t>
  </si>
  <si>
    <t>00005385</t>
  </si>
  <si>
    <t>00005386</t>
  </si>
  <si>
    <t>LLACUABAMBA</t>
  </si>
  <si>
    <t>00005387</t>
  </si>
  <si>
    <t>VAQUERIA DE ANDAS</t>
  </si>
  <si>
    <t>00016975</t>
  </si>
  <si>
    <t>ALPAMARCA</t>
  </si>
  <si>
    <t>00016974</t>
  </si>
  <si>
    <t>UCHUCUAYO</t>
  </si>
  <si>
    <t>PATAZ                   (9)</t>
  </si>
  <si>
    <t>00005388</t>
  </si>
  <si>
    <t>CHAGUAL</t>
  </si>
  <si>
    <t>00005389</t>
  </si>
  <si>
    <t>00007239</t>
  </si>
  <si>
    <t>VIJUS</t>
  </si>
  <si>
    <t>00005370</t>
  </si>
  <si>
    <t>NIMPANA</t>
  </si>
  <si>
    <t>PIAS                     (10)</t>
  </si>
  <si>
    <t>00005390</t>
  </si>
  <si>
    <t>SANTIAGO DE CHALLAS  (11)</t>
  </si>
  <si>
    <t>00005391</t>
  </si>
  <si>
    <t>00017922</t>
  </si>
  <si>
    <t>TAURIJA             (12)</t>
  </si>
  <si>
    <t>00005392</t>
  </si>
  <si>
    <t>URPAY                (13)</t>
  </si>
  <si>
    <t>00005393</t>
  </si>
  <si>
    <t>00005394</t>
  </si>
  <si>
    <t>PARIAMARCA</t>
  </si>
  <si>
    <t>SÁNCHEZ CARRIÓN (9)</t>
  </si>
  <si>
    <t>RED SÁNCHEZ CARRIÓN</t>
  </si>
  <si>
    <t>HUAMACHUCO    (1)</t>
  </si>
  <si>
    <t>00005349</t>
  </si>
  <si>
    <t>00005355</t>
  </si>
  <si>
    <t>EL PALLAR</t>
  </si>
  <si>
    <t>00029010</t>
  </si>
  <si>
    <t>Pallar alto</t>
  </si>
  <si>
    <t>00005350</t>
  </si>
  <si>
    <t>CHOQUIZONGUILLO + La Arena</t>
  </si>
  <si>
    <t>00005351</t>
  </si>
  <si>
    <t>PUENTE PIEDRA + Cruz de las Flores</t>
  </si>
  <si>
    <t>00018226</t>
  </si>
  <si>
    <t>CAPULÍ</t>
  </si>
  <si>
    <t>00018123</t>
  </si>
  <si>
    <t>EL OLIVO</t>
  </si>
  <si>
    <t>CHUGAY               (2)</t>
  </si>
  <si>
    <t>00005352</t>
  </si>
  <si>
    <t>00005354</t>
  </si>
  <si>
    <t>00029509</t>
  </si>
  <si>
    <t>Ahijadero</t>
  </si>
  <si>
    <t>00005353</t>
  </si>
  <si>
    <t>UCHUBAMBA</t>
  </si>
  <si>
    <t>00018225</t>
  </si>
  <si>
    <t>CANUCUBAMBA</t>
  </si>
  <si>
    <t>00017924</t>
  </si>
  <si>
    <t>UCHUY</t>
  </si>
  <si>
    <t>00018297</t>
  </si>
  <si>
    <t>HUAGUIL</t>
  </si>
  <si>
    <t>00024527</t>
  </si>
  <si>
    <t>NUEVO HUAYCHO</t>
  </si>
  <si>
    <t>PAJA BLANCA</t>
  </si>
  <si>
    <t>COCHORCO         (3)</t>
  </si>
  <si>
    <t>00005356</t>
  </si>
  <si>
    <t>ARICAPAMPA</t>
  </si>
  <si>
    <t>00013810</t>
  </si>
  <si>
    <t>ARAGOSTAY</t>
  </si>
  <si>
    <t>00013800</t>
  </si>
  <si>
    <t>SUCCHACENTRO</t>
  </si>
  <si>
    <t>00013808</t>
  </si>
  <si>
    <t>MOLINO VIEJO</t>
  </si>
  <si>
    <t>00013802</t>
  </si>
  <si>
    <t>SUCCHAMARCA</t>
  </si>
  <si>
    <t>CURGOS               (4)</t>
  </si>
  <si>
    <t>00005357</t>
  </si>
  <si>
    <t>CURGOS WALTER JUNIOR VELARDE ARTEAGA</t>
  </si>
  <si>
    <t>00021651</t>
  </si>
  <si>
    <t>HUAYLLAGUAL</t>
  </si>
  <si>
    <t>00021652</t>
  </si>
  <si>
    <t>EL CALVARIO</t>
  </si>
  <si>
    <t>MARCABAL          (5)</t>
  </si>
  <si>
    <t>00005358</t>
  </si>
  <si>
    <t>MARCABALITO</t>
  </si>
  <si>
    <t>00013552</t>
  </si>
  <si>
    <t>AGOCAS</t>
  </si>
  <si>
    <t>00013794</t>
  </si>
  <si>
    <t>00013550</t>
  </si>
  <si>
    <t>SHITA</t>
  </si>
  <si>
    <t>00013825</t>
  </si>
  <si>
    <t>CHAQUILBAMBA</t>
  </si>
  <si>
    <t>00013827</t>
  </si>
  <si>
    <t>NARANJOPAMPA</t>
  </si>
  <si>
    <t>SANAGORAN       (6)</t>
  </si>
  <si>
    <t>00005359</t>
  </si>
  <si>
    <t>00005360</t>
  </si>
  <si>
    <t>VENTANAS</t>
  </si>
  <si>
    <t>00019765</t>
  </si>
  <si>
    <t>24 de Junio</t>
  </si>
  <si>
    <t>00007241</t>
  </si>
  <si>
    <t>CORRAL GRANDE</t>
  </si>
  <si>
    <t>00007240</t>
  </si>
  <si>
    <t>HUALASGOSDAY</t>
  </si>
  <si>
    <t>SARIN                    (7)</t>
  </si>
  <si>
    <t>00005361</t>
  </si>
  <si>
    <t>00011627</t>
  </si>
  <si>
    <t>CERPAQUINO</t>
  </si>
  <si>
    <t>00011624</t>
  </si>
  <si>
    <t>MUNMALCA</t>
  </si>
  <si>
    <t>00005362</t>
  </si>
  <si>
    <t>OROGOLDAY</t>
  </si>
  <si>
    <t>00011628</t>
  </si>
  <si>
    <t>SHIRACORRAL</t>
  </si>
  <si>
    <t>SARTIMBAMBA    (8)</t>
  </si>
  <si>
    <t>00005363</t>
  </si>
  <si>
    <t>00005365</t>
  </si>
  <si>
    <t>MARCABAL GRANDE + San Martín</t>
  </si>
  <si>
    <t>00005364</t>
  </si>
  <si>
    <t>SAN ALFONSO + San Felipe</t>
  </si>
  <si>
    <t>00017925</t>
  </si>
  <si>
    <t>SANTIAGO DE CHUCO  (10)</t>
  </si>
  <si>
    <t>RED SANTIAGO DE CHUCO</t>
  </si>
  <si>
    <t>SANTIAGO DE CHUCO  (1)</t>
  </si>
  <si>
    <t>00005332</t>
  </si>
  <si>
    <t>CESAR VALLEJO MENDOZA</t>
  </si>
  <si>
    <t>00005333</t>
  </si>
  <si>
    <t>CALIPUY</t>
  </si>
  <si>
    <t>00005336</t>
  </si>
  <si>
    <t>00005334</t>
  </si>
  <si>
    <t>PUNCHAYPAMPA</t>
  </si>
  <si>
    <t>00013755</t>
  </si>
  <si>
    <t>SURUVARA</t>
  </si>
  <si>
    <t>00013576</t>
  </si>
  <si>
    <t>HUARAN UNINGAMBAL</t>
  </si>
  <si>
    <t>00011942</t>
  </si>
  <si>
    <t>MUNGURRAL</t>
  </si>
  <si>
    <t>00011943</t>
  </si>
  <si>
    <t>CUSIPAMPA</t>
  </si>
  <si>
    <t>00017587</t>
  </si>
  <si>
    <t>OSAIGUE</t>
  </si>
  <si>
    <t>ANGASMARCA     (2)</t>
  </si>
  <si>
    <t>00005337</t>
  </si>
  <si>
    <t>CACHICADAN       (3)</t>
  </si>
  <si>
    <t>00005338</t>
  </si>
  <si>
    <t>MOLLEBAMBA     (4)</t>
  </si>
  <si>
    <t>00005339</t>
  </si>
  <si>
    <t>00005340</t>
  </si>
  <si>
    <t>SANTA CLARA DE TULPO</t>
  </si>
  <si>
    <t>MOLLEPATA        (5)</t>
  </si>
  <si>
    <t>00005341</t>
  </si>
  <si>
    <t>00017586</t>
  </si>
  <si>
    <t>LA YEGUADA</t>
  </si>
  <si>
    <t>QUIRUVILCA        (6)</t>
  </si>
  <si>
    <t>00005342</t>
  </si>
  <si>
    <t>00005344</t>
  </si>
  <si>
    <t>CHAGUIN</t>
  </si>
  <si>
    <t>00011945</t>
  </si>
  <si>
    <t>SAN JOSE DE PORCON</t>
  </si>
  <si>
    <t>00005343</t>
  </si>
  <si>
    <t>SHOREY CHICO</t>
  </si>
  <si>
    <t>00013577</t>
  </si>
  <si>
    <t>CACHULLA BAJA</t>
  </si>
  <si>
    <t>00017341</t>
  </si>
  <si>
    <t>EL SAUCO</t>
  </si>
  <si>
    <t>00017340</t>
  </si>
  <si>
    <t>JOSÉ CARLOS MARIÁTEGUI</t>
  </si>
  <si>
    <t>SANTA CRUZ DE CHUCA (7)</t>
  </si>
  <si>
    <t>00005345</t>
  </si>
  <si>
    <t>00011944</t>
  </si>
  <si>
    <t>VILLA CRUZ DE ALGALLAMA</t>
  </si>
  <si>
    <t>00005346</t>
  </si>
  <si>
    <t>COCHAPAMPA</t>
  </si>
  <si>
    <t>SITABAMBA (8)</t>
  </si>
  <si>
    <t>00005348</t>
  </si>
  <si>
    <t>00005347</t>
  </si>
  <si>
    <t>PIJOBAMBA</t>
  </si>
  <si>
    <t>00013754</t>
  </si>
  <si>
    <t>USHNOVAL</t>
  </si>
  <si>
    <t>00017604</t>
  </si>
  <si>
    <t>CHAGAVARA</t>
  </si>
  <si>
    <t>GRAN CHIMÚ        (11)</t>
  </si>
  <si>
    <t>RED GRAN CHIMÚ</t>
  </si>
  <si>
    <t>CASCAS                (1)</t>
  </si>
  <si>
    <t>00005277</t>
  </si>
  <si>
    <t>00005280</t>
  </si>
  <si>
    <t>EL MOLINO</t>
  </si>
  <si>
    <t>00005279</t>
  </si>
  <si>
    <t>PUNTA MORENO</t>
  </si>
  <si>
    <t>00005278</t>
  </si>
  <si>
    <t>LUCMA                  (2)</t>
  </si>
  <si>
    <t>00005281</t>
  </si>
  <si>
    <t>00005283</t>
  </si>
  <si>
    <t>CHUQUILLANQUI</t>
  </si>
  <si>
    <t>00005282</t>
  </si>
  <si>
    <t>LA BANDA</t>
  </si>
  <si>
    <t>00009814</t>
  </si>
  <si>
    <t>00016937</t>
  </si>
  <si>
    <t>RECUAYCITO</t>
  </si>
  <si>
    <t>COMPIN                (3)</t>
  </si>
  <si>
    <t>00005286</t>
  </si>
  <si>
    <t>COMPIN</t>
  </si>
  <si>
    <t>00005285</t>
  </si>
  <si>
    <t>CORMOT</t>
  </si>
  <si>
    <t>00016831</t>
  </si>
  <si>
    <t>HUANCAY</t>
  </si>
  <si>
    <t>SAYAPULLO        (4)</t>
  </si>
  <si>
    <t>00005287</t>
  </si>
  <si>
    <t>j</t>
  </si>
  <si>
    <t>00005288</t>
  </si>
  <si>
    <t>00006962</t>
  </si>
  <si>
    <t>LA COLPA</t>
  </si>
  <si>
    <t>00005284</t>
  </si>
  <si>
    <t>SIMBRON</t>
  </si>
  <si>
    <t>VIRÚ                    (12)</t>
  </si>
  <si>
    <t>RED VIRÚ</t>
  </si>
  <si>
    <t>VIRÚ                      (1)</t>
  </si>
  <si>
    <t>00005251</t>
  </si>
  <si>
    <t>00005253</t>
  </si>
  <si>
    <t>CALIFORNIA</t>
  </si>
  <si>
    <t>00005255</t>
  </si>
  <si>
    <t>EL CARMELO</t>
  </si>
  <si>
    <t>00005256</t>
  </si>
  <si>
    <t>EL NIÑO</t>
  </si>
  <si>
    <t>00005254</t>
  </si>
  <si>
    <t>HUACAPONGO</t>
  </si>
  <si>
    <t>00005252</t>
  </si>
  <si>
    <t>HUANCAQUITO ALTO</t>
  </si>
  <si>
    <t>00006827</t>
  </si>
  <si>
    <t>00009689</t>
  </si>
  <si>
    <t>HUANCAQUITO BAJO</t>
  </si>
  <si>
    <t>00005257</t>
  </si>
  <si>
    <t>PUERTO MORIN</t>
  </si>
  <si>
    <t>00016609</t>
  </si>
  <si>
    <t>SANTA ELENA</t>
  </si>
  <si>
    <t>CHAO                    (2)</t>
  </si>
  <si>
    <t>00005258</t>
  </si>
  <si>
    <t>PUENTE CHAO</t>
  </si>
  <si>
    <t>00005260</t>
  </si>
  <si>
    <t>BUENA VISTA</t>
  </si>
  <si>
    <t>00005261</t>
  </si>
  <si>
    <t>CHOROBAL</t>
  </si>
  <si>
    <t>00007457</t>
  </si>
  <si>
    <t>NUEVO CHAO</t>
  </si>
  <si>
    <t>00005259</t>
  </si>
  <si>
    <t>SANTA RITA</t>
  </si>
  <si>
    <t>00006769</t>
  </si>
  <si>
    <t>TANGUCHE</t>
  </si>
  <si>
    <t>GUADALUPITO    (3)</t>
  </si>
  <si>
    <t>00005262</t>
  </si>
  <si>
    <t>Centros de Salud Mental</t>
  </si>
  <si>
    <t>SAMU</t>
  </si>
  <si>
    <t>LRR</t>
  </si>
  <si>
    <t xml:space="preserve"> TRUJILLO</t>
  </si>
  <si>
    <t>IREN</t>
  </si>
  <si>
    <t>IRO</t>
  </si>
  <si>
    <t>BOLÍVAR</t>
  </si>
  <si>
    <t>C.S.M.I. CHICAMA</t>
  </si>
  <si>
    <t>CS. 3 DE OCTUBRE -ROMA</t>
  </si>
  <si>
    <t>CS. CASA GRANDE</t>
  </si>
  <si>
    <t>CS. CHOCOPE</t>
  </si>
  <si>
    <t>CS. PAIJAN</t>
  </si>
  <si>
    <t>HOSPITAL PROVINCIAL ASCOPE "ROSA SANCHEZ DE SANTILLAN"</t>
  </si>
  <si>
    <t>HOSPITAL PROVINCIAL DE BOLIVAR</t>
  </si>
  <si>
    <t>HOSPITAL DE APOYO CHEPEN</t>
  </si>
  <si>
    <t>HOSPITAL PROVINICIAL DE CASCAS</t>
  </si>
  <si>
    <t>HOSPITAL PROVINCIAL DE JULCAN</t>
  </si>
  <si>
    <t>HOSPITAL DE APOYO OTUZCO ELPIDIO BEROVIDES PEREZ</t>
  </si>
  <si>
    <t>HOSPITAL DE APOYO TOMAS LAFORA</t>
  </si>
  <si>
    <t>HOSPITAL DISTRITAL DE PACASMAYO</t>
  </si>
  <si>
    <t>HOSPITAL PROVINCIAL DE TAYABAMBA</t>
  </si>
  <si>
    <t>24 DE JUNIO</t>
  </si>
  <si>
    <t>CHOQUIZONGUILLO</t>
  </si>
  <si>
    <t>CURGOS-WALTER JUNIOR VELARDE ARTEAGA</t>
  </si>
  <si>
    <t>EL CAPULI</t>
  </si>
  <si>
    <t>HOSPITAL DE APOYO LEONCIO PRADO</t>
  </si>
  <si>
    <t>MARCABAL GRANDE</t>
  </si>
  <si>
    <t>PALLAR ALTO</t>
  </si>
  <si>
    <t>PUESTO DE SALUD AHIJADERO</t>
  </si>
  <si>
    <t>PUESTO DE SALUD PAJA BLANCA</t>
  </si>
  <si>
    <t>SAN ALFONSO</t>
  </si>
  <si>
    <t>C.S.M.I. QUIRUVILCA</t>
  </si>
  <si>
    <t>HOSPITAL DE APOYO CESAR VALLEJO MENDOZA</t>
  </si>
  <si>
    <t>JOSE CARLOS MARIATEGUI</t>
  </si>
  <si>
    <t>M.I. CACHICADAN</t>
  </si>
  <si>
    <t>MATERNO INFANTIL ANGASMARCA</t>
  </si>
  <si>
    <t>ALTO  TRUJILLO</t>
  </si>
  <si>
    <t>BARRIO1</t>
  </si>
  <si>
    <t>FLORENCIA DE MORA - PARTE ALTA</t>
  </si>
  <si>
    <t>HOSPITAL BELEN DE TRUJILLO</t>
  </si>
  <si>
    <t>HOSPITAL DE ESPECIALIDADES BASICAS LA NORIA</t>
  </si>
  <si>
    <t>HOSPITAL DISTRITAL ALTO MOCHE-WALTER CRUZ VILCA</t>
  </si>
  <si>
    <t>HOSPITAL DISTRITAL DE EL PORVENIR SANTA ISABEL</t>
  </si>
  <si>
    <t>HOSPITAL DISTRITAL EL ESFUERZO DE FLORENCIA DE MORA</t>
  </si>
  <si>
    <t>HOSPITAL DISTRITAL JERUSALEN</t>
  </si>
  <si>
    <t>HOSPITAL DISTRITAL LAREDO</t>
  </si>
  <si>
    <t>HOSPITAL DISTRITAL VISTA ALEGRE</t>
  </si>
  <si>
    <t>M.I. EL MILAGRO</t>
  </si>
  <si>
    <t>PUEBLO LIBRE.</t>
  </si>
  <si>
    <t>RIO SECO - "SANTA ROSA"</t>
  </si>
  <si>
    <t>SAN PEDRO - LAS DELICIAS</t>
  </si>
  <si>
    <t>VICTOR LARCO</t>
  </si>
  <si>
    <t>VICTOR RAUL</t>
  </si>
  <si>
    <t>HOSPITAL PROVINCIAL DE VIRU</t>
  </si>
  <si>
    <t>PADRON NOMINAL 2021 - Por Rango de Edad</t>
  </si>
  <si>
    <t>4-8 meses</t>
  </si>
  <si>
    <t>menores 36 meses</t>
  </si>
  <si>
    <t>6-35 meses</t>
  </si>
  <si>
    <t>6-59 meses</t>
  </si>
  <si>
    <t>Total BAGUA</t>
  </si>
  <si>
    <t>Total BONGARA</t>
  </si>
  <si>
    <t>Total CHACHAPOYAS</t>
  </si>
  <si>
    <t>Total CONDORCANQUI</t>
  </si>
  <si>
    <t>Total LUYA</t>
  </si>
  <si>
    <t>Total RODRIGUEZ DE MENDOZA</t>
  </si>
  <si>
    <t>Total UTCUBAMBA</t>
  </si>
  <si>
    <t>Total AIJA</t>
  </si>
  <si>
    <t>Total ANTONIO RAYMONDI</t>
  </si>
  <si>
    <t>Total ASUNCION</t>
  </si>
  <si>
    <t>Total BOLOGNESI</t>
  </si>
  <si>
    <t>Total CARHUAZ</t>
  </si>
  <si>
    <t>Total CARLOS FERMIN FITZCARRALD</t>
  </si>
  <si>
    <t>Total CASMA</t>
  </si>
  <si>
    <t>Total CORONGO</t>
  </si>
  <si>
    <t>Total HUARAZ</t>
  </si>
  <si>
    <t>Total HUARI</t>
  </si>
  <si>
    <t>Total HUARMEY</t>
  </si>
  <si>
    <t>Total HUAYLAS</t>
  </si>
  <si>
    <t>Total MARISCAL LUZURIAGA</t>
  </si>
  <si>
    <t>Total OCROS</t>
  </si>
  <si>
    <t>Total PALLASCA</t>
  </si>
  <si>
    <t>Total POMABAMBA</t>
  </si>
  <si>
    <t>Total RECUAY</t>
  </si>
  <si>
    <t>Total SANTA</t>
  </si>
  <si>
    <t>Total SIHUAS</t>
  </si>
  <si>
    <t>Total YUNGAY</t>
  </si>
  <si>
    <t>Total ABANCAY</t>
  </si>
  <si>
    <t>Total ANDAHUAYLAS</t>
  </si>
  <si>
    <t>Total ANTABAMBA</t>
  </si>
  <si>
    <t>Total AYMARAES</t>
  </si>
  <si>
    <t>Total CHINCHEROS</t>
  </si>
  <si>
    <t>Total COTABAMBAS</t>
  </si>
  <si>
    <t>Total GRAU</t>
  </si>
  <si>
    <t>Total CAMANA</t>
  </si>
  <si>
    <t>Total CARAVELI</t>
  </si>
  <si>
    <t>Total CASTILLA</t>
  </si>
  <si>
    <t>Total CAYLLOMA</t>
  </si>
  <si>
    <t>Total CONDESUYOS</t>
  </si>
  <si>
    <t>Total ISLAY</t>
  </si>
  <si>
    <t>Total LA UNION</t>
  </si>
  <si>
    <t>Total CANGALLO</t>
  </si>
  <si>
    <t>Total HUAMANGA</t>
  </si>
  <si>
    <t>Total HUANCA SANCOS</t>
  </si>
  <si>
    <t>Total HUANTA</t>
  </si>
  <si>
    <t>Total LA MAR</t>
  </si>
  <si>
    <t>Total LUCANAS</t>
  </si>
  <si>
    <t>Total PARINACOCHAS</t>
  </si>
  <si>
    <t>Total PAUCAR DEL SARA SARA</t>
  </si>
  <si>
    <t>Total SUCRE</t>
  </si>
  <si>
    <t>Total VICTOR FAJARDO</t>
  </si>
  <si>
    <t>Total VILCAS HUAMAN</t>
  </si>
  <si>
    <t>Total CAJABAMBA</t>
  </si>
  <si>
    <t>Total CELENDIN</t>
  </si>
  <si>
    <t>Total CHOTA</t>
  </si>
  <si>
    <t>Total CONTUMAZA</t>
  </si>
  <si>
    <t>Total CUTERVO</t>
  </si>
  <si>
    <t>Total HUALGAYOC</t>
  </si>
  <si>
    <t>Total JAEN</t>
  </si>
  <si>
    <t>Total SAN IGNACIO</t>
  </si>
  <si>
    <t>Total SAN MARCOS</t>
  </si>
  <si>
    <t>Total SAN MIGUEL</t>
  </si>
  <si>
    <t>Total SAN PABLO</t>
  </si>
  <si>
    <t>Total SANTA CRUZ</t>
  </si>
  <si>
    <t>Total ACOMAYO</t>
  </si>
  <si>
    <t>Total ANTA</t>
  </si>
  <si>
    <t>Total CALCA</t>
  </si>
  <si>
    <t>Total CANAS</t>
  </si>
  <si>
    <t>Total CANCHIS</t>
  </si>
  <si>
    <t>Total CHUMBIVILCAS</t>
  </si>
  <si>
    <t>Total ESPINAR</t>
  </si>
  <si>
    <t>Total LA CONVENCION</t>
  </si>
  <si>
    <t>Total PARURO</t>
  </si>
  <si>
    <t>Total PAUCARTAMBO</t>
  </si>
  <si>
    <t>Total QUISPICANCHI</t>
  </si>
  <si>
    <t>Total URUBAMBA</t>
  </si>
  <si>
    <t>Total ACOBAMBA</t>
  </si>
  <si>
    <t>Total ANGARAES</t>
  </si>
  <si>
    <t>Total CASTROVIRREYNA</t>
  </si>
  <si>
    <t>Total CHURCAMPA</t>
  </si>
  <si>
    <t>Total HUAYTARA</t>
  </si>
  <si>
    <t>Total TAYACAJA</t>
  </si>
  <si>
    <t>Total AMBO</t>
  </si>
  <si>
    <t>Total DOS DE MAYO</t>
  </si>
  <si>
    <t>Total HUACAYBAMBA</t>
  </si>
  <si>
    <t>Total HUAMALIES</t>
  </si>
  <si>
    <t>Total LAURICOCHA</t>
  </si>
  <si>
    <t>Total LEONCIO PRADO</t>
  </si>
  <si>
    <t>Total MARAÑON</t>
  </si>
  <si>
    <t>Total PACHITEA</t>
  </si>
  <si>
    <t>Total PUERTO INCA</t>
  </si>
  <si>
    <t>Total YAROWILCA</t>
  </si>
  <si>
    <t>Total CHINCHA</t>
  </si>
  <si>
    <t>Total NASCA</t>
  </si>
  <si>
    <t>Total PALPA</t>
  </si>
  <si>
    <t>Total PISCO</t>
  </si>
  <si>
    <t>Total CHANCHAMAYO</t>
  </si>
  <si>
    <t>Total CHUPACA</t>
  </si>
  <si>
    <t>Total CONCEPCION</t>
  </si>
  <si>
    <t>Total HUANCAYO</t>
  </si>
  <si>
    <t>Total JAUJA</t>
  </si>
  <si>
    <t>Total SATIPO</t>
  </si>
  <si>
    <t>Total TARMA</t>
  </si>
  <si>
    <t>Total YAULI</t>
  </si>
  <si>
    <t>Total ASCOPE</t>
  </si>
  <si>
    <t>Total BOLIVAR</t>
  </si>
  <si>
    <t>Total CHEPEN</t>
  </si>
  <si>
    <t>Total GRAN CHIMU</t>
  </si>
  <si>
    <t>Total JULCAN</t>
  </si>
  <si>
    <t>Total OTUZCO</t>
  </si>
  <si>
    <t>Total PACASMAYO</t>
  </si>
  <si>
    <t>Total PATAZ</t>
  </si>
  <si>
    <t>Total SANCHEZ CARRION</t>
  </si>
  <si>
    <t>Total SANTIAGO DE CHUCO</t>
  </si>
  <si>
    <t>Total TRUJILLO</t>
  </si>
  <si>
    <t>Total VIRU</t>
  </si>
  <si>
    <t>Total CHICLAYO</t>
  </si>
  <si>
    <t>Total FERREÑAFE</t>
  </si>
  <si>
    <t>Total BARRANCA</t>
  </si>
  <si>
    <t>Total CAJATAMBO</t>
  </si>
  <si>
    <t>Total CANTA</t>
  </si>
  <si>
    <t>Total CAÑETE</t>
  </si>
  <si>
    <t>Total HUARAL</t>
  </si>
  <si>
    <t>Total HUAROCHIRI</t>
  </si>
  <si>
    <t>Total HUAURA</t>
  </si>
  <si>
    <t>Total OYON</t>
  </si>
  <si>
    <t>Total YAUYOS</t>
  </si>
  <si>
    <t>Total ALTO AMAZONAS</t>
  </si>
  <si>
    <t>Total DATEM DEL MARAÑON</t>
  </si>
  <si>
    <t>Total MARISCAL RAMON CASTILLA</t>
  </si>
  <si>
    <t>Total MAYNAS</t>
  </si>
  <si>
    <t>Total PUTUMAYO</t>
  </si>
  <si>
    <t>Total REQUENA</t>
  </si>
  <si>
    <t>Total MANU</t>
  </si>
  <si>
    <t>Total TAHUAMANU</t>
  </si>
  <si>
    <t>Total TAMBOPATA</t>
  </si>
  <si>
    <t>Total GENERAL SANCHEZ CERRO</t>
  </si>
  <si>
    <t>Total ILO</t>
  </si>
  <si>
    <t>Total MARISCAL NIETO</t>
  </si>
  <si>
    <t>Total DANIEL ALCIDES CARRION</t>
  </si>
  <si>
    <t>Total OXAPAMPA</t>
  </si>
  <si>
    <t>Total AYABACA</t>
  </si>
  <si>
    <t>Total HUANCABAMBA</t>
  </si>
  <si>
    <t>Total MORROPON</t>
  </si>
  <si>
    <t>Total PAITA</t>
  </si>
  <si>
    <t>Total SECHURA</t>
  </si>
  <si>
    <t>Total SULLANA</t>
  </si>
  <si>
    <t>Total TALARA</t>
  </si>
  <si>
    <t>Total AZANGARO</t>
  </si>
  <si>
    <t>Total CARABAYA</t>
  </si>
  <si>
    <t>Total CHUCUITO</t>
  </si>
  <si>
    <t>Total EL COLLAO</t>
  </si>
  <si>
    <t>Total HUANCANE</t>
  </si>
  <si>
    <t>Total LAMPA</t>
  </si>
  <si>
    <t>Total MELGAR</t>
  </si>
  <si>
    <t>Total MOHO</t>
  </si>
  <si>
    <t>Total SAN ANTONIO DE PUTINA</t>
  </si>
  <si>
    <t>Total SAN ROMAN</t>
  </si>
  <si>
    <t>Total SANDIA</t>
  </si>
  <si>
    <t>Total YUNGUYO</t>
  </si>
  <si>
    <t>Total BELLAVISTA</t>
  </si>
  <si>
    <t>Total EL DORADO</t>
  </si>
  <si>
    <t>Total HUALLAGA</t>
  </si>
  <si>
    <t>Total LAMAS</t>
  </si>
  <si>
    <t>Total MARISCAL CACERES</t>
  </si>
  <si>
    <t>Total MOYOBAMBA</t>
  </si>
  <si>
    <t>Total PICOTA</t>
  </si>
  <si>
    <t>Total RIOJA</t>
  </si>
  <si>
    <t>Total TOCACHE</t>
  </si>
  <si>
    <t>Total CANDARAVE</t>
  </si>
  <si>
    <t>Total JORGE BASADRE</t>
  </si>
  <si>
    <t>Total TARATA</t>
  </si>
  <si>
    <t>Total CONTRALMIRANTE VILLAR</t>
  </si>
  <si>
    <t>Total ZARUMILLA</t>
  </si>
  <si>
    <t>Total ATALAYA</t>
  </si>
  <si>
    <t>Total CORONEL PORTILLO</t>
  </si>
  <si>
    <t>Total PADRE ABAD</t>
  </si>
  <si>
    <t>Total PURUS</t>
  </si>
  <si>
    <t>Total general</t>
  </si>
  <si>
    <t>EDADES ESPECIALES</t>
  </si>
  <si>
    <t>POBLACION FEMENINA TOTAL</t>
  </si>
  <si>
    <t>POBLACION FEMENINA</t>
  </si>
  <si>
    <t>00031725</t>
  </si>
  <si>
    <t>00031252</t>
  </si>
  <si>
    <t>00030225</t>
  </si>
  <si>
    <t>00031018</t>
  </si>
  <si>
    <t>00031853</t>
  </si>
  <si>
    <t>AHIJADERO</t>
  </si>
  <si>
    <t>00031804</t>
  </si>
  <si>
    <t xml:space="preserve">MARCABAL GRANDE </t>
  </si>
  <si>
    <t>EL CAPULÍ</t>
  </si>
  <si>
    <t>Provincia / Distrito</t>
  </si>
  <si>
    <t>Cód RENIPRESS</t>
  </si>
  <si>
    <t>Establecimiento de Salud</t>
  </si>
  <si>
    <t>POBLACION POR EDADES SIMPLES</t>
  </si>
  <si>
    <t>POBLACIÓN TOTAL POR GRUPOS QUINQUENALES</t>
  </si>
  <si>
    <t>NACIMIENTO</t>
  </si>
  <si>
    <t>GESTANTES ESPERADAS</t>
  </si>
  <si>
    <t>5a</t>
  </si>
  <si>
    <t>6a</t>
  </si>
  <si>
    <t>7a</t>
  </si>
  <si>
    <t>8a</t>
  </si>
  <si>
    <t>9a</t>
  </si>
  <si>
    <t>10a</t>
  </si>
  <si>
    <t>11a</t>
  </si>
  <si>
    <t>12a</t>
  </si>
  <si>
    <t>13a</t>
  </si>
  <si>
    <t>14a</t>
  </si>
  <si>
    <t>15a</t>
  </si>
  <si>
    <t>16a</t>
  </si>
  <si>
    <t>17a</t>
  </si>
  <si>
    <t>18a</t>
  </si>
  <si>
    <t>19a</t>
  </si>
  <si>
    <t>20-24a</t>
  </si>
  <si>
    <t>25-29a</t>
  </si>
  <si>
    <t>30-34a</t>
  </si>
  <si>
    <t>35-39a</t>
  </si>
  <si>
    <t>40-44a</t>
  </si>
  <si>
    <t>45-49a</t>
  </si>
  <si>
    <t>50-54a</t>
  </si>
  <si>
    <t>55-59a</t>
  </si>
  <si>
    <t>60-64a</t>
  </si>
  <si>
    <t>65-69a</t>
  </si>
  <si>
    <t>70-74a</t>
  </si>
  <si>
    <t>75-79a</t>
  </si>
  <si>
    <t>80- 84a</t>
  </si>
  <si>
    <t>85a  / +</t>
  </si>
  <si>
    <t>28 d</t>
  </si>
  <si>
    <t>10-14a</t>
  </si>
  <si>
    <t>15-19a</t>
  </si>
  <si>
    <t>20-49a</t>
  </si>
  <si>
    <t>ASCOPÉ</t>
  </si>
  <si>
    <t xml:space="preserve">CHAO </t>
  </si>
  <si>
    <t>ALTO TRUJILLO  (12)</t>
  </si>
  <si>
    <t>sin designacion</t>
  </si>
  <si>
    <t>-</t>
  </si>
  <si>
    <t>GUADALUPITO         (1)</t>
  </si>
  <si>
    <t>Centro de salud - camas de internamiento</t>
  </si>
  <si>
    <t>FUENTE: CENSO NACIONAL XI DE POBLACION Y VI DE VIVIENDA 2017/RENIEC / Padrón Nominal/ CNV</t>
  </si>
  <si>
    <t>La población de 0-5 años corresponden  a poblacion Padrón Nominal al 31/12/2023</t>
  </si>
  <si>
    <t>POBLACION ESTIMADA POR EDADES SIMPLES, GRUPOS DE EDAD  SEGÚN PROVINCIA, DISTRITO Y ESTABLECIMIENTOS DE SALUD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</si>
</sst>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_ ;_ * \-#,##0_ ;_ * &quot;-&quot;_ ;_ @_ "/>
    <numFmt numFmtId="165" formatCode="_-* #,##0.0000_-;\-* #,##0.0000_-;_-* &quot;-&quot;??_-;_-@"/>
    <numFmt numFmtId="166" formatCode="_-* #,##0.0000000_-;\-* #,##0.0000000_-;_-* &quot;-&quot;??_-;_-@"/>
    <numFmt numFmtId="167" formatCode="_-* #,##0.00_-;\-* #,##0.00_-;_-* &quot;-&quot;??_-;_-@"/>
    <numFmt numFmtId="168" formatCode="_-* #,##0.00000_-;\-* #,##0.00000_-;_-* &quot;-&quot;??_-;_-@"/>
    <numFmt numFmtId="169" formatCode="_-* #,##0.000_-;\-* #,##0.000_-;_-* &quot;-&quot;??_-;_-@"/>
    <numFmt numFmtId="170" formatCode="0.0"/>
  </numFmts>
  <fonts count="37" x14ac:knownFonts="1">
    <font>
      <sz val="9"/>
      <color theme="1"/>
      <name val="Calibri"/>
      <scheme val="minor"/>
    </font>
    <font>
      <sz val="11"/>
      <color theme="1"/>
      <name val="Calibri"/>
      <family val="2"/>
      <scheme val="minor"/>
    </font>
    <font>
      <sz val="9"/>
      <color theme="1"/>
      <name val="Calibri"/>
      <family val="2"/>
    </font>
    <font>
      <sz val="9"/>
      <color theme="1"/>
      <name val="Calibri"/>
      <family val="2"/>
      <scheme val="minor"/>
    </font>
    <font>
      <b/>
      <sz val="12"/>
      <color theme="1"/>
      <name val="Calibri"/>
      <family val="2"/>
    </font>
    <font>
      <b/>
      <sz val="9"/>
      <color theme="1"/>
      <name val="Calibri"/>
      <family val="2"/>
    </font>
    <font>
      <sz val="9"/>
      <color theme="1"/>
      <name val="Arial Narrow"/>
      <family val="2"/>
    </font>
    <font>
      <sz val="8"/>
      <color theme="1"/>
      <name val="Arial Narrow"/>
      <family val="2"/>
    </font>
    <font>
      <b/>
      <sz val="9"/>
      <color theme="1"/>
      <name val="Arial Narrow"/>
      <family val="2"/>
    </font>
    <font>
      <sz val="36"/>
      <color theme="1"/>
      <name val="Arial Narrow"/>
      <family val="2"/>
    </font>
    <font>
      <b/>
      <sz val="10"/>
      <color theme="1"/>
      <name val="Arial Narrow"/>
      <family val="2"/>
    </font>
    <font>
      <b/>
      <sz val="14"/>
      <color rgb="FF0070C0"/>
      <name val="Arial Narrow"/>
      <family val="2"/>
    </font>
    <font>
      <b/>
      <sz val="8"/>
      <color theme="1"/>
      <name val="Arial Narrow"/>
      <family val="2"/>
    </font>
    <font>
      <b/>
      <sz val="9"/>
      <color rgb="FF3333FF"/>
      <name val="Arial Narrow"/>
      <family val="2"/>
    </font>
    <font>
      <b/>
      <sz val="8"/>
      <color rgb="FF3333FF"/>
      <name val="Arial Narrow"/>
      <family val="2"/>
    </font>
    <font>
      <b/>
      <sz val="10"/>
      <color rgb="FF3333FF"/>
      <name val="Arial Narrow"/>
      <family val="2"/>
    </font>
    <font>
      <b/>
      <sz val="9"/>
      <color rgb="FFFF0000"/>
      <name val="Arial Narrow"/>
      <family val="2"/>
    </font>
    <font>
      <sz val="10"/>
      <color theme="1"/>
      <name val="Arial Narrow"/>
      <family val="2"/>
    </font>
    <font>
      <b/>
      <sz val="10"/>
      <color rgb="FFFF0000"/>
      <name val="Arial Narrow"/>
      <family val="2"/>
    </font>
    <font>
      <sz val="10"/>
      <color rgb="FFFF0000"/>
      <name val="Arial Narrow"/>
      <family val="2"/>
    </font>
    <font>
      <sz val="9"/>
      <color rgb="FFFF0000"/>
      <name val="Arial Narrow"/>
      <family val="2"/>
    </font>
    <font>
      <sz val="11"/>
      <color theme="1"/>
      <name val="Calibri"/>
      <family val="2"/>
    </font>
    <font>
      <b/>
      <sz val="10"/>
      <color rgb="FF000000"/>
      <name val="Arial Narrow"/>
      <family val="2"/>
    </font>
    <font>
      <b/>
      <sz val="9"/>
      <color rgb="FF000000"/>
      <name val="Arial Narrow"/>
      <family val="2"/>
    </font>
    <font>
      <sz val="7"/>
      <color theme="1"/>
      <name val="Calibri"/>
      <family val="2"/>
    </font>
    <font>
      <sz val="8"/>
      <color rgb="FF0000FF"/>
      <name val="Arial"/>
      <family val="2"/>
    </font>
    <font>
      <sz val="8"/>
      <color theme="1"/>
      <name val="Arial"/>
      <family val="2"/>
    </font>
    <font>
      <sz val="8"/>
      <color theme="1"/>
      <name val="Calibri"/>
      <family val="2"/>
    </font>
    <font>
      <sz val="10"/>
      <name val="Arial"/>
      <family val="2"/>
    </font>
    <font>
      <sz val="9"/>
      <color indexed="18"/>
      <name val="Arial"/>
      <family val="2"/>
    </font>
    <font>
      <sz val="9"/>
      <name val="Arial Narrow"/>
      <family val="2"/>
    </font>
    <font>
      <b/>
      <sz val="8"/>
      <name val="Arial Narrow"/>
      <family val="2"/>
    </font>
    <font>
      <b/>
      <sz val="9"/>
      <color theme="0"/>
      <name val="Arial Narrow"/>
      <family val="2"/>
    </font>
    <font>
      <b/>
      <sz val="10"/>
      <color theme="0"/>
      <name val="Arial Narrow"/>
      <family val="2"/>
    </font>
    <font>
      <b/>
      <sz val="9"/>
      <color indexed="8"/>
      <name val="Arial Narrow"/>
      <family val="2"/>
    </font>
    <font>
      <sz val="8"/>
      <color rgb="FF3333FF"/>
      <name val="Arial Narrow"/>
      <family val="2"/>
    </font>
    <font>
      <sz val="8"/>
      <name val="Arial"/>
      <family val="2"/>
    </font>
  </fonts>
  <fills count="21">
    <fill>
      <patternFill patternType="none"/>
    </fill>
    <fill>
      <patternFill patternType="gray125"/>
    </fill>
    <fill>
      <patternFill patternType="solid">
        <fgColor rgb="FFFBE4D5"/>
        <bgColor rgb="FFFBE4D5"/>
      </patternFill>
    </fill>
    <fill>
      <patternFill patternType="solid">
        <fgColor rgb="FFFFFF00"/>
        <bgColor rgb="FFFFFF00"/>
      </patternFill>
    </fill>
    <fill>
      <patternFill patternType="solid">
        <fgColor theme="0"/>
        <bgColor theme="0"/>
      </patternFill>
    </fill>
    <fill>
      <patternFill patternType="solid">
        <fgColor rgb="FFFFE598"/>
        <bgColor rgb="FFFFE598"/>
      </patternFill>
    </fill>
    <fill>
      <patternFill patternType="solid">
        <fgColor rgb="FF92D050"/>
        <bgColor rgb="FF92D050"/>
      </patternFill>
    </fill>
    <fill>
      <patternFill patternType="solid">
        <fgColor rgb="FFF7CAAC"/>
        <bgColor rgb="FFF7CAAC"/>
      </patternFill>
    </fill>
    <fill>
      <patternFill patternType="solid">
        <fgColor rgb="FFA8D08D"/>
        <bgColor rgb="FFA8D08D"/>
      </patternFill>
    </fill>
    <fill>
      <patternFill patternType="solid">
        <fgColor rgb="FFB4C6E7"/>
        <bgColor rgb="FFB4C6E7"/>
      </patternFill>
    </fill>
    <fill>
      <patternFill patternType="solid">
        <fgColor rgb="FF00B0F0"/>
        <bgColor rgb="FF00B0F0"/>
      </patternFill>
    </fill>
    <fill>
      <patternFill patternType="solid">
        <fgColor theme="0"/>
        <bgColor indexed="64"/>
      </patternFill>
    </fill>
    <fill>
      <patternFill patternType="solid">
        <fgColor theme="0"/>
        <bgColor rgb="FF92D050"/>
      </patternFill>
    </fill>
    <fill>
      <patternFill patternType="solid">
        <fgColor rgb="FFFFFF00"/>
        <bgColor indexed="64"/>
      </patternFill>
    </fill>
    <fill>
      <patternFill patternType="solid">
        <fgColor theme="5" tint="0.79998168889431442"/>
        <bgColor indexed="64"/>
      </patternFill>
    </fill>
    <fill>
      <patternFill patternType="solid">
        <fgColor rgb="FF0070C0"/>
        <bgColor indexed="64"/>
      </patternFill>
    </fill>
    <fill>
      <patternFill patternType="solid">
        <fgColor rgb="FFCCCCFF"/>
        <bgColor indexed="64"/>
      </patternFill>
    </fill>
    <fill>
      <patternFill patternType="solid">
        <fgColor rgb="FF00B0F0"/>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7" tint="0.39997558519241921"/>
        <bgColor indexed="64"/>
      </patternFill>
    </fill>
  </fills>
  <borders count="46">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ck">
        <color rgb="FF000000"/>
      </left>
      <right style="thick">
        <color rgb="FF000000"/>
      </right>
      <top/>
      <bottom/>
      <diagonal/>
    </border>
    <border>
      <left/>
      <right style="thick">
        <color rgb="FF000000"/>
      </right>
      <top/>
      <bottom/>
      <diagonal/>
    </border>
    <border>
      <left style="thin">
        <color rgb="FF000000"/>
      </left>
      <right style="thin">
        <color rgb="FF000000"/>
      </right>
      <top/>
      <bottom style="dotted">
        <color rgb="FF3A3838"/>
      </bottom>
      <diagonal/>
    </border>
    <border>
      <left style="thin">
        <color rgb="FF000000"/>
      </left>
      <right/>
      <top/>
      <bottom/>
      <diagonal/>
    </border>
    <border>
      <left style="thick">
        <color rgb="FF000000"/>
      </left>
      <right style="thick">
        <color rgb="FF000000"/>
      </right>
      <top/>
      <bottom style="dotted">
        <color rgb="FF3A3838"/>
      </bottom>
      <diagonal/>
    </border>
    <border>
      <left style="thin">
        <color rgb="FF000000"/>
      </left>
      <right style="thin">
        <color rgb="FF000000"/>
      </right>
      <top style="dotted">
        <color rgb="FF3A3838"/>
      </top>
      <bottom style="dotted">
        <color rgb="FF3A3838"/>
      </bottom>
      <diagonal/>
    </border>
    <border>
      <left style="thin">
        <color rgb="FF000000"/>
      </left>
      <right/>
      <top style="dotted">
        <color rgb="FF3A3838"/>
      </top>
      <bottom style="dotted">
        <color rgb="FF3A3838"/>
      </bottom>
      <diagonal/>
    </border>
    <border>
      <left/>
      <right style="thin">
        <color rgb="FF000000"/>
      </right>
      <top style="dotted">
        <color rgb="FF3A3838"/>
      </top>
      <bottom style="dotted">
        <color rgb="FF3A3838"/>
      </bottom>
      <diagonal/>
    </border>
    <border>
      <left style="thin">
        <color rgb="FF000000"/>
      </left>
      <right style="thin">
        <color rgb="FF000000"/>
      </right>
      <top style="dotted">
        <color rgb="FF000000"/>
      </top>
      <bottom style="dotted">
        <color rgb="FF000000"/>
      </bottom>
      <diagonal/>
    </border>
    <border>
      <left style="thin">
        <color rgb="FF000000"/>
      </left>
      <right/>
      <top style="dotted">
        <color rgb="FF3A3838"/>
      </top>
      <bottom style="dotted">
        <color rgb="FF3A3838"/>
      </bottom>
      <diagonal/>
    </border>
    <border>
      <left style="thin">
        <color rgb="FF000000"/>
      </left>
      <right/>
      <top/>
      <bottom/>
      <diagonal/>
    </border>
    <border>
      <left/>
      <right style="thin">
        <color rgb="FF000000"/>
      </right>
      <top style="dotted">
        <color rgb="FF3A3838"/>
      </top>
      <bottom style="dotted">
        <color rgb="FF3A3838"/>
      </bottom>
      <diagonal/>
    </border>
    <border>
      <left style="thin">
        <color rgb="FF000000"/>
      </left>
      <right/>
      <top style="thin">
        <color rgb="FF7F7F7F"/>
      </top>
      <bottom style="thin">
        <color rgb="FF7F7F7F"/>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theme="0" tint="-0.24994659260841701"/>
      </left>
      <right style="thin">
        <color theme="0" tint="-0.24994659260841701"/>
      </right>
      <top style="thin">
        <color indexed="64"/>
      </top>
      <bottom/>
      <diagonal/>
    </border>
    <border>
      <left style="thin">
        <color theme="0" tint="-0.24994659260841701"/>
      </left>
      <right style="thin">
        <color theme="0" tint="-0.24994659260841701"/>
      </right>
      <top style="medium">
        <color theme="1" tint="0.499984740745262"/>
      </top>
      <bottom style="medium">
        <color theme="1" tint="0.499984740745262"/>
      </bottom>
      <diagonal/>
    </border>
    <border>
      <left style="thin">
        <color theme="0" tint="-4.9989318521683403E-2"/>
      </left>
      <right style="thin">
        <color theme="0" tint="-4.9989318521683403E-2"/>
      </right>
      <top style="medium">
        <color theme="1" tint="0.499984740745262"/>
      </top>
      <bottom style="thin">
        <color theme="0" tint="-0.24994659260841701"/>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theme="0" tint="-4.9989318521683403E-2"/>
      </left>
      <right style="thin">
        <color theme="0" tint="-4.9989318521683403E-2"/>
      </right>
      <top style="thin">
        <color theme="0" tint="-0.24994659260841701"/>
      </top>
      <bottom style="thin">
        <color theme="0" tint="-0.24994659260841701"/>
      </bottom>
      <diagonal/>
    </border>
    <border>
      <left style="thin">
        <color theme="0" tint="-4.9989318521683403E-2"/>
      </left>
      <right style="thin">
        <color theme="0" tint="-4.9989318521683403E-2"/>
      </right>
      <top style="thin">
        <color theme="0" tint="-0.24994659260841701"/>
      </top>
      <bottom style="medium">
        <color theme="0" tint="-0.24994659260841701"/>
      </bottom>
      <diagonal/>
    </border>
  </borders>
  <cellStyleXfs count="4">
    <xf numFmtId="0" fontId="0" fillId="0" borderId="0"/>
    <xf numFmtId="0" fontId="1" fillId="0" borderId="2"/>
    <xf numFmtId="0" fontId="28" fillId="0" borderId="2"/>
    <xf numFmtId="0" fontId="28" fillId="0" borderId="2"/>
  </cellStyleXfs>
  <cellXfs count="288">
    <xf numFmtId="0" fontId="0" fillId="0" borderId="0" xfId="0" applyFont="1" applyAlignment="1"/>
    <xf numFmtId="0" fontId="2" fillId="0" borderId="0" xfId="0" applyFont="1" applyAlignment="1">
      <alignment horizontal="center"/>
    </xf>
    <xf numFmtId="0" fontId="3" fillId="0" borderId="0" xfId="0" applyFont="1"/>
    <xf numFmtId="0" fontId="2" fillId="0" borderId="1" xfId="0" applyFont="1" applyBorder="1"/>
    <xf numFmtId="0" fontId="2" fillId="0" borderId="1" xfId="0" applyFont="1" applyBorder="1" applyAlignment="1">
      <alignment horizontal="center"/>
    </xf>
    <xf numFmtId="0" fontId="6" fillId="0" borderId="0" xfId="0" applyFont="1"/>
    <xf numFmtId="0" fontId="7" fillId="0" borderId="0" xfId="0" applyFont="1"/>
    <xf numFmtId="0" fontId="7" fillId="0" borderId="0" xfId="0" applyFont="1" applyAlignment="1">
      <alignment horizontal="center" vertical="center"/>
    </xf>
    <xf numFmtId="0" fontId="8" fillId="0" borderId="0" xfId="0" applyFont="1" applyAlignment="1">
      <alignment horizontal="left" vertical="center"/>
    </xf>
    <xf numFmtId="0" fontId="6" fillId="0" borderId="0" xfId="0" applyFont="1" applyAlignment="1">
      <alignment horizontal="center" vertical="center"/>
    </xf>
    <xf numFmtId="0" fontId="9" fillId="0" borderId="0" xfId="0" applyFont="1" applyAlignment="1">
      <alignment horizontal="left" vertical="center"/>
    </xf>
    <xf numFmtId="0" fontId="6" fillId="4" borderId="2" xfId="0" applyFont="1" applyFill="1" applyBorder="1" applyAlignment="1">
      <alignment horizontal="left"/>
    </xf>
    <xf numFmtId="1" fontId="10" fillId="4" borderId="2" xfId="0" applyNumberFormat="1" applyFont="1" applyFill="1" applyBorder="1" applyAlignment="1">
      <alignment horizontal="center" vertical="center"/>
    </xf>
    <xf numFmtId="1" fontId="6" fillId="4" borderId="2" xfId="0" applyNumberFormat="1" applyFont="1" applyFill="1" applyBorder="1" applyAlignment="1">
      <alignment horizontal="center" vertical="center"/>
    </xf>
    <xf numFmtId="0" fontId="6" fillId="0" borderId="0" xfId="0" applyFont="1" applyAlignment="1">
      <alignment horizontal="left" vertical="center"/>
    </xf>
    <xf numFmtId="1" fontId="10" fillId="0" borderId="0" xfId="0" applyNumberFormat="1" applyFont="1" applyAlignment="1">
      <alignment horizontal="center" vertical="center"/>
    </xf>
    <xf numFmtId="0" fontId="11" fillId="0" borderId="0" xfId="0" applyFont="1" applyAlignment="1">
      <alignment horizontal="center" vertical="center"/>
    </xf>
    <xf numFmtId="1" fontId="12" fillId="2" borderId="1" xfId="0" applyNumberFormat="1" applyFont="1" applyFill="1" applyBorder="1" applyAlignment="1">
      <alignment horizontal="center" vertical="center" wrapText="1"/>
    </xf>
    <xf numFmtId="1" fontId="8" fillId="2" borderId="1" xfId="0" quotePrefix="1" applyNumberFormat="1" applyFont="1" applyFill="1" applyBorder="1" applyAlignment="1">
      <alignment horizontal="center" vertical="center" wrapText="1"/>
    </xf>
    <xf numFmtId="1" fontId="8" fillId="2" borderId="3" xfId="0" quotePrefix="1" applyNumberFormat="1" applyFont="1" applyFill="1" applyBorder="1" applyAlignment="1">
      <alignment horizontal="center" vertical="center" wrapText="1"/>
    </xf>
    <xf numFmtId="1" fontId="8" fillId="2" borderId="4" xfId="0" quotePrefix="1" applyNumberFormat="1" applyFont="1" applyFill="1" applyBorder="1" applyAlignment="1">
      <alignment horizontal="center" vertical="center" wrapText="1"/>
    </xf>
    <xf numFmtId="1" fontId="8" fillId="2" borderId="5" xfId="0" applyNumberFormat="1" applyFont="1" applyFill="1" applyBorder="1" applyAlignment="1">
      <alignment horizontal="center" vertical="center" wrapText="1"/>
    </xf>
    <xf numFmtId="0" fontId="10"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6" fillId="4" borderId="2" xfId="0" applyFont="1" applyFill="1" applyBorder="1"/>
    <xf numFmtId="1" fontId="12" fillId="2" borderId="3" xfId="0" quotePrefix="1" applyNumberFormat="1" applyFont="1" applyFill="1" applyBorder="1" applyAlignment="1">
      <alignment horizontal="center" vertical="center" wrapText="1"/>
    </xf>
    <xf numFmtId="1" fontId="8" fillId="2" borderId="3" xfId="0" applyNumberFormat="1" applyFont="1" applyFill="1" applyBorder="1" applyAlignment="1">
      <alignment horizontal="center" vertical="center" wrapText="1"/>
    </xf>
    <xf numFmtId="1" fontId="8" fillId="2" borderId="8" xfId="0" applyNumberFormat="1" applyFont="1" applyFill="1" applyBorder="1" applyAlignment="1">
      <alignment horizontal="center" vertical="center" wrapText="1"/>
    </xf>
    <xf numFmtId="1" fontId="8" fillId="2" borderId="9" xfId="0" quotePrefix="1" applyNumberFormat="1"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3" fillId="5" borderId="2" xfId="0" applyFont="1" applyFill="1" applyBorder="1"/>
    <xf numFmtId="0" fontId="14" fillId="5" borderId="2" xfId="0" applyFont="1" applyFill="1" applyBorder="1"/>
    <xf numFmtId="0" fontId="14" fillId="5" borderId="11" xfId="0" applyFont="1" applyFill="1" applyBorder="1" applyAlignment="1">
      <alignment horizontal="center" vertical="center"/>
    </xf>
    <xf numFmtId="0" fontId="13" fillId="5" borderId="11" xfId="0" applyFont="1" applyFill="1" applyBorder="1" applyAlignment="1">
      <alignment horizontal="center" vertical="center"/>
    </xf>
    <xf numFmtId="1" fontId="14" fillId="5" borderId="11" xfId="0" applyNumberFormat="1" applyFont="1" applyFill="1" applyBorder="1" applyAlignment="1">
      <alignment horizontal="center" vertical="center"/>
    </xf>
    <xf numFmtId="0" fontId="13" fillId="5" borderId="11" xfId="0" applyFont="1" applyFill="1" applyBorder="1" applyAlignment="1">
      <alignment vertical="center"/>
    </xf>
    <xf numFmtId="1" fontId="13" fillId="5" borderId="12" xfId="0" applyNumberFormat="1" applyFont="1" applyFill="1" applyBorder="1" applyAlignment="1">
      <alignment horizontal="center" vertical="center"/>
    </xf>
    <xf numFmtId="1" fontId="15" fillId="5" borderId="11" xfId="0" applyNumberFormat="1" applyFont="1" applyFill="1" applyBorder="1" applyAlignment="1">
      <alignment horizontal="center" vertical="center"/>
    </xf>
    <xf numFmtId="1" fontId="15" fillId="5" borderId="13" xfId="0" applyNumberFormat="1" applyFont="1" applyFill="1" applyBorder="1" applyAlignment="1">
      <alignment horizontal="center" vertical="center"/>
    </xf>
    <xf numFmtId="0" fontId="14" fillId="5" borderId="4" xfId="0" applyFont="1" applyFill="1" applyBorder="1"/>
    <xf numFmtId="0" fontId="14" fillId="5" borderId="11" xfId="0" applyFont="1" applyFill="1" applyBorder="1" applyAlignment="1">
      <alignment horizontal="center"/>
    </xf>
    <xf numFmtId="0" fontId="13" fillId="5" borderId="12" xfId="0" applyFont="1" applyFill="1" applyBorder="1" applyAlignment="1">
      <alignment horizontal="center" vertical="center"/>
    </xf>
    <xf numFmtId="0" fontId="13" fillId="5" borderId="9" xfId="0" applyFont="1" applyFill="1" applyBorder="1" applyAlignment="1">
      <alignment horizontal="center" vertical="center"/>
    </xf>
    <xf numFmtId="164" fontId="13" fillId="5" borderId="14" xfId="0" applyNumberFormat="1" applyFont="1" applyFill="1" applyBorder="1" applyAlignment="1">
      <alignment horizontal="center" vertical="center"/>
    </xf>
    <xf numFmtId="1" fontId="13" fillId="5" borderId="11" xfId="0" applyNumberFormat="1" applyFont="1" applyFill="1" applyBorder="1" applyAlignment="1">
      <alignment horizontal="center" vertical="center"/>
    </xf>
    <xf numFmtId="1" fontId="13" fillId="5" borderId="13" xfId="0" applyNumberFormat="1" applyFont="1" applyFill="1" applyBorder="1" applyAlignment="1">
      <alignment horizontal="center" vertical="center"/>
    </xf>
    <xf numFmtId="0" fontId="7" fillId="0" borderId="11" xfId="0" applyFont="1" applyBorder="1" applyAlignment="1">
      <alignment horizontal="center" vertical="center"/>
    </xf>
    <xf numFmtId="0" fontId="7" fillId="0" borderId="11" xfId="0" applyFont="1" applyBorder="1" applyAlignment="1">
      <alignment horizontal="center"/>
    </xf>
    <xf numFmtId="3" fontId="16" fillId="0" borderId="11" xfId="0" applyNumberFormat="1" applyFont="1" applyBorder="1" applyAlignment="1">
      <alignment vertical="center"/>
    </xf>
    <xf numFmtId="3" fontId="16" fillId="0" borderId="15" xfId="0" applyNumberFormat="1" applyFont="1" applyBorder="1" applyAlignment="1">
      <alignment horizontal="center" vertical="center"/>
    </xf>
    <xf numFmtId="3" fontId="16" fillId="0" borderId="16" xfId="0" applyNumberFormat="1" applyFont="1" applyBorder="1" applyAlignment="1">
      <alignment horizontal="center" vertical="center"/>
    </xf>
    <xf numFmtId="164" fontId="16" fillId="0" borderId="14" xfId="0" applyNumberFormat="1" applyFont="1" applyBorder="1" applyAlignment="1">
      <alignment horizontal="center" vertical="center"/>
    </xf>
    <xf numFmtId="164" fontId="16" fillId="0" borderId="11" xfId="0" applyNumberFormat="1" applyFont="1" applyBorder="1" applyAlignment="1">
      <alignment horizontal="center" vertical="center"/>
    </xf>
    <xf numFmtId="0" fontId="6" fillId="0" borderId="11" xfId="0" applyFont="1" applyBorder="1" applyAlignment="1">
      <alignment horizontal="left"/>
    </xf>
    <xf numFmtId="0" fontId="6" fillId="0" borderId="15" xfId="0" applyFont="1" applyBorder="1" applyAlignment="1">
      <alignment horizontal="left"/>
    </xf>
    <xf numFmtId="0" fontId="6" fillId="0" borderId="16" xfId="0" applyFont="1" applyBorder="1" applyAlignment="1">
      <alignment horizontal="left"/>
    </xf>
    <xf numFmtId="0" fontId="6" fillId="0" borderId="14" xfId="0" applyFont="1" applyBorder="1" applyAlignment="1">
      <alignment horizontal="center" vertical="center"/>
    </xf>
    <xf numFmtId="0" fontId="10" fillId="0" borderId="11" xfId="0" applyFont="1" applyBorder="1" applyAlignment="1">
      <alignment horizontal="center" vertical="center"/>
    </xf>
    <xf numFmtId="0" fontId="6" fillId="0" borderId="11" xfId="0" applyFont="1" applyBorder="1" applyAlignment="1">
      <alignment horizontal="center" vertical="center"/>
    </xf>
    <xf numFmtId="0" fontId="6" fillId="0" borderId="17" xfId="0" applyFont="1" applyBorder="1" applyAlignment="1">
      <alignment horizontal="center" vertical="center"/>
    </xf>
    <xf numFmtId="1" fontId="6" fillId="0" borderId="14" xfId="0" applyNumberFormat="1" applyFont="1" applyBorder="1" applyAlignment="1">
      <alignment horizontal="center" vertical="center" wrapText="1"/>
    </xf>
    <xf numFmtId="1" fontId="10" fillId="0" borderId="11" xfId="0" applyNumberFormat="1" applyFont="1" applyBorder="1" applyAlignment="1">
      <alignment horizontal="center" vertical="center" wrapText="1"/>
    </xf>
    <xf numFmtId="1" fontId="6" fillId="0" borderId="11" xfId="0" applyNumberFormat="1" applyFont="1" applyBorder="1" applyAlignment="1">
      <alignment horizontal="center" vertical="center" wrapText="1"/>
    </xf>
    <xf numFmtId="1" fontId="6" fillId="0" borderId="17" xfId="0" applyNumberFormat="1" applyFont="1" applyBorder="1" applyAlignment="1">
      <alignment horizontal="center" vertical="center" wrapText="1"/>
    </xf>
    <xf numFmtId="0" fontId="7" fillId="4" borderId="2" xfId="0" applyFont="1" applyFill="1" applyBorder="1"/>
    <xf numFmtId="165" fontId="6" fillId="0" borderId="16" xfId="0" applyNumberFormat="1" applyFont="1" applyBorder="1" applyAlignment="1">
      <alignment horizontal="left"/>
    </xf>
    <xf numFmtId="1" fontId="6" fillId="0" borderId="14" xfId="0" applyNumberFormat="1" applyFont="1" applyBorder="1" applyAlignment="1">
      <alignment horizontal="center" vertical="center"/>
    </xf>
    <xf numFmtId="1" fontId="17" fillId="0" borderId="11" xfId="0" applyNumberFormat="1" applyFont="1" applyBorder="1" applyAlignment="1">
      <alignment horizontal="center" vertical="center"/>
    </xf>
    <xf numFmtId="1" fontId="6" fillId="0" borderId="11" xfId="0" applyNumberFormat="1" applyFont="1" applyBorder="1" applyAlignment="1">
      <alignment horizontal="center" vertical="center"/>
    </xf>
    <xf numFmtId="166" fontId="6" fillId="0" borderId="16" xfId="0" applyNumberFormat="1" applyFont="1" applyBorder="1" applyAlignment="1">
      <alignment horizontal="left"/>
    </xf>
    <xf numFmtId="0" fontId="6" fillId="0" borderId="15" xfId="0" applyFont="1" applyBorder="1"/>
    <xf numFmtId="167" fontId="6" fillId="0" borderId="16" xfId="0" applyNumberFormat="1" applyFont="1" applyBorder="1"/>
    <xf numFmtId="164" fontId="18" fillId="0" borderId="11" xfId="0" applyNumberFormat="1" applyFont="1" applyBorder="1" applyAlignment="1">
      <alignment horizontal="center" vertical="center"/>
    </xf>
    <xf numFmtId="0" fontId="7" fillId="0" borderId="18" xfId="0" applyFont="1" applyBorder="1" applyAlignment="1">
      <alignment horizontal="center" vertical="center"/>
    </xf>
    <xf numFmtId="0" fontId="6" fillId="0" borderId="16" xfId="0" applyFont="1" applyBorder="1"/>
    <xf numFmtId="1" fontId="6" fillId="4" borderId="14" xfId="0" applyNumberFormat="1" applyFont="1" applyFill="1" applyBorder="1" applyAlignment="1">
      <alignment horizontal="center" vertical="center"/>
    </xf>
    <xf numFmtId="1" fontId="19" fillId="0" borderId="11" xfId="0" applyNumberFormat="1" applyFont="1" applyBorder="1" applyAlignment="1">
      <alignment horizontal="center" vertical="center"/>
    </xf>
    <xf numFmtId="168" fontId="6" fillId="0" borderId="16" xfId="0" applyNumberFormat="1" applyFont="1" applyBorder="1" applyAlignment="1">
      <alignment horizontal="left"/>
    </xf>
    <xf numFmtId="165" fontId="6" fillId="0" borderId="16" xfId="0" applyNumberFormat="1" applyFont="1" applyBorder="1"/>
    <xf numFmtId="0" fontId="13" fillId="5" borderId="12" xfId="0" applyFont="1" applyFill="1" applyBorder="1"/>
    <xf numFmtId="0" fontId="13" fillId="5" borderId="9" xfId="0" applyFont="1" applyFill="1" applyBorder="1"/>
    <xf numFmtId="1" fontId="13" fillId="5" borderId="14" xfId="0" applyNumberFormat="1" applyFont="1" applyFill="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7" fillId="4" borderId="4" xfId="0" applyFont="1" applyFill="1" applyBorder="1" applyAlignment="1">
      <alignment horizontal="center" vertical="center"/>
    </xf>
    <xf numFmtId="167" fontId="6" fillId="0" borderId="16" xfId="0" applyNumberFormat="1" applyFont="1" applyBorder="1" applyAlignment="1">
      <alignment horizontal="left"/>
    </xf>
    <xf numFmtId="0" fontId="7" fillId="4" borderId="2" xfId="0" applyFont="1" applyFill="1" applyBorder="1" applyAlignment="1">
      <alignment horizontal="center" vertical="center"/>
    </xf>
    <xf numFmtId="169" fontId="6" fillId="0" borderId="16" xfId="0" applyNumberFormat="1" applyFont="1" applyBorder="1" applyAlignment="1">
      <alignment horizontal="left"/>
    </xf>
    <xf numFmtId="0" fontId="14" fillId="5" borderId="2" xfId="0" applyFont="1" applyFill="1" applyBorder="1" applyAlignment="1">
      <alignment horizontal="center" vertical="center"/>
    </xf>
    <xf numFmtId="49" fontId="7" fillId="0" borderId="11" xfId="0" applyNumberFormat="1" applyFont="1" applyBorder="1" applyAlignment="1">
      <alignment horizontal="center" wrapText="1"/>
    </xf>
    <xf numFmtId="49" fontId="7" fillId="0" borderId="11" xfId="0" applyNumberFormat="1" applyFont="1" applyBorder="1" applyAlignment="1">
      <alignment horizontal="center" vertical="center" wrapText="1"/>
    </xf>
    <xf numFmtId="1" fontId="13" fillId="5" borderId="9" xfId="0" applyNumberFormat="1" applyFont="1" applyFill="1" applyBorder="1" applyAlignment="1">
      <alignment horizontal="center" vertical="center"/>
    </xf>
    <xf numFmtId="0" fontId="20" fillId="0" borderId="15" xfId="0" applyFont="1" applyBorder="1" applyAlignment="1">
      <alignment horizontal="center" vertical="center"/>
    </xf>
    <xf numFmtId="0" fontId="6" fillId="6" borderId="11" xfId="0" applyFont="1" applyFill="1" applyBorder="1" applyAlignment="1">
      <alignment horizontal="left"/>
    </xf>
    <xf numFmtId="0" fontId="6" fillId="6" borderId="12" xfId="0" applyFont="1" applyFill="1" applyBorder="1" applyAlignment="1">
      <alignment horizontal="left"/>
    </xf>
    <xf numFmtId="165" fontId="6" fillId="6" borderId="9" xfId="0" applyNumberFormat="1" applyFont="1" applyFill="1" applyBorder="1" applyAlignment="1">
      <alignment horizontal="left"/>
    </xf>
    <xf numFmtId="1" fontId="6" fillId="6" borderId="14" xfId="0" applyNumberFormat="1" applyFont="1" applyFill="1" applyBorder="1" applyAlignment="1">
      <alignment horizontal="center" vertical="center"/>
    </xf>
    <xf numFmtId="1" fontId="6" fillId="6" borderId="11" xfId="0" applyNumberFormat="1" applyFont="1" applyFill="1" applyBorder="1" applyAlignment="1">
      <alignment horizontal="center" vertical="center"/>
    </xf>
    <xf numFmtId="169" fontId="6" fillId="0" borderId="16" xfId="0" applyNumberFormat="1" applyFont="1" applyBorder="1" applyAlignment="1">
      <alignment horizontal="center" vertical="center"/>
    </xf>
    <xf numFmtId="0" fontId="7" fillId="7" borderId="11" xfId="0" applyFont="1" applyFill="1" applyBorder="1" applyAlignment="1">
      <alignment horizontal="center" vertical="center"/>
    </xf>
    <xf numFmtId="0" fontId="7" fillId="7" borderId="11" xfId="0" applyFont="1" applyFill="1" applyBorder="1" applyAlignment="1">
      <alignment horizontal="center"/>
    </xf>
    <xf numFmtId="49" fontId="7" fillId="0" borderId="11" xfId="0" applyNumberFormat="1" applyFont="1" applyBorder="1" applyAlignment="1">
      <alignment horizontal="center" vertical="center"/>
    </xf>
    <xf numFmtId="2" fontId="6" fillId="0" borderId="15" xfId="0" applyNumberFormat="1" applyFont="1" applyBorder="1" applyAlignment="1">
      <alignment horizontal="center" vertical="center"/>
    </xf>
    <xf numFmtId="2" fontId="6" fillId="0" borderId="16" xfId="0" applyNumberFormat="1" applyFont="1" applyBorder="1" applyAlignment="1">
      <alignment horizontal="center" vertical="center"/>
    </xf>
    <xf numFmtId="49" fontId="7" fillId="0" borderId="11" xfId="0" applyNumberFormat="1" applyFont="1" applyBorder="1" applyAlignment="1">
      <alignment horizontal="center"/>
    </xf>
    <xf numFmtId="0" fontId="7" fillId="0" borderId="11" xfId="0" quotePrefix="1" applyFont="1" applyBorder="1" applyAlignment="1">
      <alignment horizontal="center"/>
    </xf>
    <xf numFmtId="0" fontId="6" fillId="8" borderId="12" xfId="0" applyFont="1" applyFill="1" applyBorder="1" applyAlignment="1">
      <alignment horizontal="left"/>
    </xf>
    <xf numFmtId="1" fontId="6" fillId="8" borderId="14" xfId="0" applyNumberFormat="1" applyFont="1" applyFill="1" applyBorder="1" applyAlignment="1">
      <alignment horizontal="center" vertical="center"/>
    </xf>
    <xf numFmtId="1" fontId="6" fillId="8" borderId="11" xfId="0" applyNumberFormat="1" applyFont="1" applyFill="1" applyBorder="1" applyAlignment="1">
      <alignment horizontal="center" vertical="center"/>
    </xf>
    <xf numFmtId="0" fontId="6" fillId="0" borderId="15" xfId="0" applyFont="1" applyBorder="1" applyAlignment="1">
      <alignment wrapText="1"/>
    </xf>
    <xf numFmtId="0" fontId="6" fillId="0" borderId="16" xfId="0" applyFont="1" applyBorder="1" applyAlignment="1">
      <alignment wrapText="1"/>
    </xf>
    <xf numFmtId="0" fontId="8" fillId="0" borderId="15" xfId="0" applyFont="1" applyBorder="1" applyAlignment="1">
      <alignment horizontal="left"/>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21" fillId="0" borderId="0" xfId="0" applyFont="1"/>
    <xf numFmtId="1" fontId="22" fillId="4" borderId="2" xfId="0" applyNumberFormat="1" applyFont="1" applyFill="1" applyBorder="1" applyAlignment="1">
      <alignment horizontal="center" vertical="center"/>
    </xf>
    <xf numFmtId="1" fontId="23" fillId="4" borderId="2" xfId="0" applyNumberFormat="1" applyFont="1" applyFill="1" applyBorder="1" applyAlignment="1">
      <alignment horizontal="center" vertical="center"/>
    </xf>
    <xf numFmtId="0" fontId="6" fillId="0" borderId="0" xfId="0" applyFont="1" applyAlignment="1">
      <alignment horizontal="center"/>
    </xf>
    <xf numFmtId="0" fontId="24" fillId="0" borderId="0" xfId="0" applyFont="1"/>
    <xf numFmtId="0" fontId="24" fillId="0" borderId="0" xfId="0" applyFont="1" applyAlignment="1">
      <alignment horizontal="center" vertical="center"/>
    </xf>
    <xf numFmtId="0" fontId="25" fillId="0" borderId="0" xfId="0" applyFont="1" applyAlignment="1">
      <alignment vertical="center"/>
    </xf>
    <xf numFmtId="0" fontId="10" fillId="0" borderId="0" xfId="0" applyFont="1" applyAlignment="1">
      <alignment horizontal="center" vertical="center"/>
    </xf>
    <xf numFmtId="1" fontId="26" fillId="0" borderId="0" xfId="0" applyNumberFormat="1" applyFont="1" applyAlignment="1">
      <alignment horizontal="left" vertical="center"/>
    </xf>
    <xf numFmtId="0" fontId="27" fillId="0" borderId="0" xfId="0" applyFont="1"/>
    <xf numFmtId="0" fontId="26" fillId="0" borderId="0" xfId="0" applyFont="1" applyAlignment="1">
      <alignment vertical="center"/>
    </xf>
    <xf numFmtId="170" fontId="6" fillId="0" borderId="14" xfId="0" applyNumberFormat="1" applyFont="1" applyBorder="1" applyAlignment="1">
      <alignment horizontal="center" vertical="center"/>
    </xf>
    <xf numFmtId="170" fontId="6" fillId="0" borderId="11" xfId="0" applyNumberFormat="1" applyFont="1" applyBorder="1" applyAlignment="1">
      <alignment horizontal="center" vertical="center"/>
    </xf>
    <xf numFmtId="2" fontId="6" fillId="0" borderId="14" xfId="0" applyNumberFormat="1" applyFont="1" applyBorder="1" applyAlignment="1">
      <alignment horizontal="center" vertical="center"/>
    </xf>
    <xf numFmtId="2" fontId="6" fillId="0" borderId="11" xfId="0" applyNumberFormat="1" applyFont="1" applyBorder="1" applyAlignment="1">
      <alignment horizontal="center" vertical="center"/>
    </xf>
    <xf numFmtId="165" fontId="6" fillId="8" borderId="9" xfId="0" applyNumberFormat="1" applyFont="1" applyFill="1" applyBorder="1" applyAlignment="1">
      <alignment horizontal="left"/>
    </xf>
    <xf numFmtId="0" fontId="2" fillId="3" borderId="2" xfId="0" applyFont="1" applyFill="1" applyBorder="1"/>
    <xf numFmtId="0" fontId="2" fillId="6" borderId="2" xfId="0" applyFont="1" applyFill="1" applyBorder="1"/>
    <xf numFmtId="0" fontId="6" fillId="3" borderId="12" xfId="0" applyFont="1" applyFill="1" applyBorder="1" applyAlignment="1">
      <alignment horizontal="left"/>
    </xf>
    <xf numFmtId="0" fontId="2" fillId="0" borderId="15" xfId="0" applyFont="1" applyBorder="1"/>
    <xf numFmtId="0" fontId="6" fillId="0" borderId="0" xfId="0" applyFont="1" applyAlignment="1">
      <alignment horizontal="left"/>
    </xf>
    <xf numFmtId="0" fontId="5" fillId="0" borderId="0" xfId="0" applyFont="1"/>
    <xf numFmtId="0" fontId="5" fillId="9" borderId="1" xfId="0" applyFont="1" applyFill="1" applyBorder="1" applyAlignment="1">
      <alignment vertical="center" wrapText="1"/>
    </xf>
    <xf numFmtId="0" fontId="5" fillId="9" borderId="1" xfId="0" applyFont="1" applyFill="1" applyBorder="1" applyAlignment="1">
      <alignment horizontal="center" vertical="center" wrapText="1"/>
    </xf>
    <xf numFmtId="0" fontId="5" fillId="0" borderId="0" xfId="0" applyFont="1" applyAlignment="1">
      <alignment vertical="center" wrapText="1"/>
    </xf>
    <xf numFmtId="0" fontId="5" fillId="2" borderId="1" xfId="0" applyFont="1" applyFill="1" applyBorder="1"/>
    <xf numFmtId="0" fontId="5" fillId="2" borderId="1" xfId="0" applyFont="1" applyFill="1" applyBorder="1" applyAlignment="1">
      <alignment horizontal="center"/>
    </xf>
    <xf numFmtId="0" fontId="2" fillId="2" borderId="1" xfId="0" applyFont="1" applyFill="1" applyBorder="1"/>
    <xf numFmtId="0" fontId="5" fillId="8" borderId="1" xfId="0" applyFont="1" applyFill="1" applyBorder="1"/>
    <xf numFmtId="0" fontId="2" fillId="8" borderId="1" xfId="0" applyFont="1" applyFill="1" applyBorder="1"/>
    <xf numFmtId="0" fontId="5" fillId="8" borderId="1" xfId="0" applyFont="1" applyFill="1" applyBorder="1" applyAlignment="1">
      <alignment horizontal="center"/>
    </xf>
    <xf numFmtId="0" fontId="5" fillId="10" borderId="1" xfId="0" applyFont="1" applyFill="1" applyBorder="1"/>
    <xf numFmtId="0" fontId="2" fillId="10" borderId="1" xfId="0" applyFont="1" applyFill="1" applyBorder="1"/>
    <xf numFmtId="0" fontId="5" fillId="10" borderId="1" xfId="0" applyFont="1" applyFill="1" applyBorder="1" applyAlignment="1">
      <alignment horizontal="center"/>
    </xf>
    <xf numFmtId="0" fontId="7" fillId="0" borderId="2" xfId="1" applyFont="1" applyAlignment="1">
      <alignment horizontal="center" vertical="center"/>
    </xf>
    <xf numFmtId="0" fontId="8" fillId="0" borderId="2" xfId="1" applyFont="1" applyAlignment="1">
      <alignment horizontal="left" vertical="center"/>
    </xf>
    <xf numFmtId="0" fontId="6" fillId="0" borderId="2" xfId="1" applyFont="1" applyAlignment="1">
      <alignment horizontal="center" vertical="center"/>
    </xf>
    <xf numFmtId="0" fontId="6" fillId="11" borderId="2" xfId="1" applyFont="1" applyFill="1" applyBorder="1" applyAlignment="1">
      <alignment horizontal="left"/>
    </xf>
    <xf numFmtId="1" fontId="30" fillId="11" borderId="2" xfId="2" applyNumberFormat="1" applyFont="1" applyFill="1" applyBorder="1" applyAlignment="1">
      <alignment horizontal="center" vertical="center"/>
    </xf>
    <xf numFmtId="0" fontId="6" fillId="0" borderId="2" xfId="1" applyFont="1" applyBorder="1"/>
    <xf numFmtId="0" fontId="0" fillId="0" borderId="0" xfId="0"/>
    <xf numFmtId="0" fontId="6" fillId="0" borderId="2" xfId="1" applyFont="1"/>
    <xf numFmtId="0" fontId="6" fillId="0" borderId="2" xfId="1" applyFont="1" applyAlignment="1">
      <alignment vertical="top"/>
    </xf>
    <xf numFmtId="0" fontId="11" fillId="0" borderId="2" xfId="1" applyFont="1" applyAlignment="1">
      <alignment horizontal="center" vertical="center"/>
    </xf>
    <xf numFmtId="0" fontId="32" fillId="17" borderId="28" xfId="0" applyFont="1" applyFill="1" applyBorder="1" applyAlignment="1">
      <alignment horizontal="center" vertical="center" wrapText="1"/>
    </xf>
    <xf numFmtId="0" fontId="32" fillId="17" borderId="24" xfId="0" applyFont="1" applyFill="1" applyBorder="1" applyAlignment="1">
      <alignment horizontal="center" vertical="center" wrapText="1"/>
    </xf>
    <xf numFmtId="0" fontId="32" fillId="15" borderId="24" xfId="0" applyFont="1" applyFill="1" applyBorder="1" applyAlignment="1">
      <alignment horizontal="center" vertical="center" wrapText="1"/>
    </xf>
    <xf numFmtId="0" fontId="32" fillId="15" borderId="29" xfId="0" applyFont="1" applyFill="1" applyBorder="1" applyAlignment="1">
      <alignment horizontal="center" vertical="center" wrapText="1"/>
    </xf>
    <xf numFmtId="0" fontId="8" fillId="16" borderId="30" xfId="0" applyFont="1" applyFill="1" applyBorder="1" applyAlignment="1">
      <alignment horizontal="center" vertical="center" wrapText="1"/>
    </xf>
    <xf numFmtId="0" fontId="14" fillId="18" borderId="31" xfId="1" applyFont="1" applyFill="1" applyBorder="1" applyAlignment="1">
      <alignment horizontal="center" vertical="center"/>
    </xf>
    <xf numFmtId="1" fontId="14" fillId="18" borderId="31" xfId="2" applyNumberFormat="1" applyFont="1" applyFill="1" applyBorder="1" applyAlignment="1">
      <alignment horizontal="center" vertical="center"/>
    </xf>
    <xf numFmtId="0" fontId="13" fillId="18" borderId="31" xfId="2" applyFont="1" applyFill="1" applyBorder="1" applyAlignment="1">
      <alignment vertical="center"/>
    </xf>
    <xf numFmtId="1" fontId="13" fillId="18" borderId="31" xfId="2" applyNumberFormat="1" applyFont="1" applyFill="1" applyBorder="1" applyAlignment="1">
      <alignment horizontal="center" vertical="center"/>
    </xf>
    <xf numFmtId="0" fontId="13" fillId="18" borderId="31" xfId="2" applyNumberFormat="1" applyFont="1" applyFill="1" applyBorder="1" applyAlignment="1">
      <alignment horizontal="center" vertical="center"/>
    </xf>
    <xf numFmtId="0" fontId="14" fillId="19" borderId="32" xfId="1" applyFont="1" applyFill="1" applyBorder="1" applyAlignment="1">
      <alignment horizontal="center" vertical="center"/>
    </xf>
    <xf numFmtId="0" fontId="14" fillId="19" borderId="32" xfId="1" applyFont="1" applyFill="1" applyBorder="1" applyAlignment="1">
      <alignment horizontal="center"/>
    </xf>
    <xf numFmtId="0" fontId="13" fillId="19" borderId="32" xfId="2" applyFont="1" applyFill="1" applyBorder="1" applyAlignment="1">
      <alignment vertical="center"/>
    </xf>
    <xf numFmtId="0" fontId="13" fillId="19" borderId="32" xfId="2" applyFont="1" applyFill="1" applyBorder="1" applyAlignment="1">
      <alignment horizontal="center" vertical="center"/>
    </xf>
    <xf numFmtId="0" fontId="13" fillId="19" borderId="32" xfId="2" applyNumberFormat="1" applyFont="1" applyFill="1" applyBorder="1" applyAlignment="1">
      <alignment horizontal="center" vertical="center"/>
    </xf>
    <xf numFmtId="0" fontId="7" fillId="0" borderId="33" xfId="1" applyFont="1" applyFill="1" applyBorder="1" applyAlignment="1">
      <alignment horizontal="center" vertical="center"/>
    </xf>
    <xf numFmtId="0" fontId="7" fillId="0" borderId="33" xfId="1" applyFont="1" applyFill="1" applyBorder="1" applyAlignment="1">
      <alignment horizontal="center"/>
    </xf>
    <xf numFmtId="3" fontId="16" fillId="0" borderId="33" xfId="2" applyNumberFormat="1" applyFont="1" applyFill="1" applyBorder="1" applyAlignment="1">
      <alignment vertical="center"/>
    </xf>
    <xf numFmtId="3" fontId="16" fillId="0" borderId="33" xfId="2" applyNumberFormat="1" applyFont="1" applyFill="1" applyBorder="1" applyAlignment="1">
      <alignment horizontal="center" vertical="center"/>
    </xf>
    <xf numFmtId="0" fontId="16" fillId="0" borderId="33" xfId="2" applyNumberFormat="1" applyFont="1" applyFill="1" applyBorder="1" applyAlignment="1">
      <alignment horizontal="center" vertical="center"/>
    </xf>
    <xf numFmtId="0" fontId="7" fillId="0" borderId="44" xfId="1" applyFont="1" applyFill="1" applyBorder="1" applyAlignment="1">
      <alignment horizontal="center"/>
    </xf>
    <xf numFmtId="0" fontId="7" fillId="20" borderId="44" xfId="1" applyFont="1" applyFill="1" applyBorder="1" applyAlignment="1">
      <alignment horizontal="center"/>
    </xf>
    <xf numFmtId="0" fontId="7" fillId="0" borderId="2" xfId="1" applyFont="1" applyFill="1" applyBorder="1" applyAlignment="1">
      <alignment horizontal="center"/>
    </xf>
    <xf numFmtId="0" fontId="7" fillId="0" borderId="44" xfId="1" applyFont="1" applyFill="1" applyBorder="1" applyAlignment="1">
      <alignment horizontal="left"/>
    </xf>
    <xf numFmtId="3" fontId="16" fillId="0" borderId="44" xfId="2" applyNumberFormat="1" applyFont="1" applyFill="1" applyBorder="1" applyAlignment="1">
      <alignment vertical="center"/>
    </xf>
    <xf numFmtId="0" fontId="7" fillId="0" borderId="44" xfId="1" applyFont="1" applyFill="1" applyBorder="1" applyAlignment="1">
      <alignment horizontal="left" vertical="center"/>
    </xf>
    <xf numFmtId="0" fontId="13" fillId="20" borderId="44" xfId="2" applyFont="1" applyFill="1" applyBorder="1" applyAlignment="1">
      <alignment vertical="center"/>
    </xf>
    <xf numFmtId="0" fontId="6" fillId="0" borderId="44" xfId="1" applyFont="1" applyFill="1" applyBorder="1"/>
    <xf numFmtId="0" fontId="6" fillId="0" borderId="44" xfId="1" applyFont="1" applyFill="1" applyBorder="1" applyAlignment="1">
      <alignment horizontal="center" vertical="center"/>
    </xf>
    <xf numFmtId="0" fontId="16" fillId="0" borderId="44" xfId="2" applyNumberFormat="1" applyFont="1" applyFill="1" applyBorder="1" applyAlignment="1">
      <alignment horizontal="center" vertical="center"/>
    </xf>
    <xf numFmtId="0" fontId="6" fillId="0" borderId="44" xfId="1" applyFont="1" applyFill="1" applyBorder="1" applyAlignment="1">
      <alignment horizontal="left"/>
    </xf>
    <xf numFmtId="164" fontId="13" fillId="19" borderId="32" xfId="2" applyNumberFormat="1" applyFont="1" applyFill="1" applyBorder="1" applyAlignment="1">
      <alignment horizontal="center" vertical="center"/>
    </xf>
    <xf numFmtId="164" fontId="15" fillId="18" borderId="31" xfId="2" applyNumberFormat="1" applyFont="1" applyFill="1" applyBorder="1" applyAlignment="1">
      <alignment horizontal="center" vertical="center"/>
    </xf>
    <xf numFmtId="1" fontId="16" fillId="0" borderId="33" xfId="1" applyNumberFormat="1" applyFont="1" applyBorder="1" applyAlignment="1">
      <alignment horizontal="center" vertical="center"/>
    </xf>
    <xf numFmtId="3" fontId="16" fillId="0" borderId="2" xfId="2" applyNumberFormat="1" applyFont="1" applyFill="1" applyBorder="1" applyAlignment="1">
      <alignment vertical="center"/>
    </xf>
    <xf numFmtId="0" fontId="7" fillId="0" borderId="2" xfId="1" applyFont="1" applyFill="1" applyBorder="1" applyAlignment="1">
      <alignment horizontal="left" vertical="center"/>
    </xf>
    <xf numFmtId="0" fontId="7" fillId="0" borderId="44" xfId="0" applyFont="1" applyBorder="1" applyAlignment="1">
      <alignment horizontal="center" vertical="center"/>
    </xf>
    <xf numFmtId="0" fontId="7" fillId="0" borderId="44" xfId="0" applyFont="1" applyBorder="1" applyAlignment="1">
      <alignment horizontal="center"/>
    </xf>
    <xf numFmtId="0" fontId="6" fillId="0" borderId="44" xfId="0" applyFont="1" applyBorder="1" applyAlignment="1">
      <alignment horizontal="left"/>
    </xf>
    <xf numFmtId="0" fontId="10" fillId="0" borderId="44" xfId="0" applyFont="1" applyBorder="1" applyAlignment="1">
      <alignment horizontal="center" vertical="center"/>
    </xf>
    <xf numFmtId="0" fontId="6" fillId="0" borderId="44" xfId="0" applyFont="1" applyBorder="1" applyAlignment="1">
      <alignment horizontal="center" vertical="center"/>
    </xf>
    <xf numFmtId="0" fontId="6" fillId="4" borderId="44" xfId="0" applyFont="1" applyFill="1" applyBorder="1" applyAlignment="1">
      <alignment horizontal="center"/>
    </xf>
    <xf numFmtId="0" fontId="0" fillId="0" borderId="44" xfId="0" applyFont="1" applyBorder="1" applyAlignment="1">
      <alignment horizontal="center"/>
    </xf>
    <xf numFmtId="1" fontId="10" fillId="0" borderId="44" xfId="0" applyNumberFormat="1" applyFont="1" applyBorder="1" applyAlignment="1">
      <alignment horizontal="center" vertical="center" wrapText="1"/>
    </xf>
    <xf numFmtId="1" fontId="6" fillId="0" borderId="44" xfId="0" applyNumberFormat="1" applyFont="1" applyBorder="1" applyAlignment="1">
      <alignment horizontal="center" vertical="center" wrapText="1"/>
    </xf>
    <xf numFmtId="1" fontId="6" fillId="0" borderId="44" xfId="0" applyNumberFormat="1" applyFont="1" applyBorder="1" applyAlignment="1">
      <alignment horizontal="center" vertical="center"/>
    </xf>
    <xf numFmtId="1" fontId="6" fillId="0" borderId="44" xfId="0" applyNumberFormat="1" applyFont="1" applyFill="1" applyBorder="1" applyAlignment="1">
      <alignment horizontal="center" vertical="center"/>
    </xf>
    <xf numFmtId="0" fontId="7" fillId="4" borderId="44" xfId="0" applyFont="1" applyFill="1" applyBorder="1"/>
    <xf numFmtId="3" fontId="16" fillId="0" borderId="44" xfId="0" applyNumberFormat="1" applyFont="1" applyBorder="1" applyAlignment="1">
      <alignment vertical="center"/>
    </xf>
    <xf numFmtId="0" fontId="6" fillId="0" borderId="44" xfId="0" applyFont="1" applyBorder="1"/>
    <xf numFmtId="1" fontId="16" fillId="0" borderId="44" xfId="1" applyNumberFormat="1" applyFont="1" applyBorder="1" applyAlignment="1">
      <alignment horizontal="center" vertical="center"/>
    </xf>
    <xf numFmtId="0" fontId="7" fillId="4" borderId="44" xfId="0" applyFont="1" applyFill="1" applyBorder="1" applyAlignment="1">
      <alignment horizontal="center"/>
    </xf>
    <xf numFmtId="0" fontId="0" fillId="0" borderId="44" xfId="0" applyFont="1" applyBorder="1" applyAlignment="1"/>
    <xf numFmtId="0" fontId="14" fillId="5" borderId="44" xfId="0" applyFont="1" applyFill="1" applyBorder="1"/>
    <xf numFmtId="0" fontId="13" fillId="5" borderId="44" xfId="0" applyFont="1" applyFill="1" applyBorder="1" applyAlignment="1">
      <alignment vertical="center"/>
    </xf>
    <xf numFmtId="0" fontId="13" fillId="5" borderId="44" xfId="0" applyFont="1" applyFill="1" applyBorder="1"/>
    <xf numFmtId="0" fontId="13" fillId="19" borderId="44" xfId="2" applyNumberFormat="1" applyFont="1" applyFill="1" applyBorder="1" applyAlignment="1">
      <alignment horizontal="center" vertical="center"/>
    </xf>
    <xf numFmtId="1" fontId="13" fillId="5" borderId="44" xfId="0" applyNumberFormat="1" applyFont="1" applyFill="1" applyBorder="1" applyAlignment="1">
      <alignment horizontal="center" vertical="center"/>
    </xf>
    <xf numFmtId="0" fontId="7" fillId="4" borderId="44" xfId="0" applyFont="1" applyFill="1" applyBorder="1" applyAlignment="1">
      <alignment horizontal="center" vertical="center"/>
    </xf>
    <xf numFmtId="0" fontId="14" fillId="5" borderId="44" xfId="0" applyFont="1" applyFill="1" applyBorder="1" applyAlignment="1">
      <alignment horizontal="center" vertical="center"/>
    </xf>
    <xf numFmtId="0" fontId="13" fillId="5" borderId="44" xfId="0" applyFont="1" applyFill="1" applyBorder="1" applyAlignment="1">
      <alignment horizontal="center" vertical="center"/>
    </xf>
    <xf numFmtId="0" fontId="7" fillId="0" borderId="44" xfId="0" applyFont="1" applyFill="1" applyBorder="1" applyAlignment="1">
      <alignment horizontal="center"/>
    </xf>
    <xf numFmtId="0" fontId="6" fillId="0" borderId="44" xfId="0" applyFont="1" applyFill="1" applyBorder="1" applyAlignment="1">
      <alignment horizontal="left"/>
    </xf>
    <xf numFmtId="0" fontId="7" fillId="0" borderId="44" xfId="0" applyFont="1" applyFill="1" applyBorder="1" applyAlignment="1">
      <alignment horizontal="center" vertical="center"/>
    </xf>
    <xf numFmtId="3" fontId="16" fillId="0" borderId="44" xfId="0" applyNumberFormat="1" applyFont="1" applyFill="1" applyBorder="1" applyAlignment="1">
      <alignment vertical="center"/>
    </xf>
    <xf numFmtId="49" fontId="7" fillId="0" borderId="44" xfId="0" applyNumberFormat="1" applyFont="1" applyBorder="1" applyAlignment="1">
      <alignment horizontal="center" wrapText="1"/>
    </xf>
    <xf numFmtId="49" fontId="7" fillId="0" borderId="44" xfId="0" applyNumberFormat="1" applyFont="1" applyBorder="1" applyAlignment="1">
      <alignment horizontal="center" vertical="center" wrapText="1"/>
    </xf>
    <xf numFmtId="0" fontId="20" fillId="0" borderId="44" xfId="0" applyFont="1" applyBorder="1" applyAlignment="1">
      <alignment horizontal="center" vertical="center"/>
    </xf>
    <xf numFmtId="1" fontId="6" fillId="11" borderId="44" xfId="0" applyNumberFormat="1" applyFont="1" applyFill="1" applyBorder="1" applyAlignment="1">
      <alignment horizontal="center" vertical="center"/>
    </xf>
    <xf numFmtId="1" fontId="6" fillId="12" borderId="44" xfId="0" applyNumberFormat="1" applyFont="1" applyFill="1" applyBorder="1" applyAlignment="1">
      <alignment horizontal="center" vertical="center"/>
    </xf>
    <xf numFmtId="1" fontId="16" fillId="0" borderId="44" xfId="0" applyNumberFormat="1" applyFont="1" applyBorder="1" applyAlignment="1">
      <alignment horizontal="center" vertical="center"/>
    </xf>
    <xf numFmtId="0" fontId="29" fillId="0" borderId="44" xfId="0" applyFont="1" applyBorder="1" applyAlignment="1">
      <alignment horizontal="center"/>
    </xf>
    <xf numFmtId="0" fontId="6" fillId="0" borderId="44" xfId="0" applyNumberFormat="1" applyFont="1" applyBorder="1" applyAlignment="1">
      <alignment horizontal="center" vertical="center"/>
    </xf>
    <xf numFmtId="0" fontId="16" fillId="0" borderId="44" xfId="0" applyNumberFormat="1" applyFont="1" applyBorder="1" applyAlignment="1">
      <alignment horizontal="center" vertical="center"/>
    </xf>
    <xf numFmtId="0" fontId="14" fillId="0" borderId="44" xfId="0" applyFont="1" applyFill="1" applyBorder="1" applyAlignment="1">
      <alignment horizontal="center" vertical="center"/>
    </xf>
    <xf numFmtId="49" fontId="7" fillId="0" borderId="44" xfId="0" applyNumberFormat="1" applyFont="1" applyBorder="1" applyAlignment="1">
      <alignment horizontal="center" vertical="center"/>
    </xf>
    <xf numFmtId="2" fontId="6" fillId="0" borderId="44" xfId="0" applyNumberFormat="1" applyFont="1" applyFill="1" applyBorder="1" applyAlignment="1">
      <alignment horizontal="center" vertical="center"/>
    </xf>
    <xf numFmtId="0" fontId="6" fillId="0" borderId="44" xfId="0" applyFont="1" applyFill="1" applyBorder="1" applyAlignment="1">
      <alignment horizontal="center" vertical="center"/>
    </xf>
    <xf numFmtId="49" fontId="7" fillId="0" borderId="44" xfId="0" applyNumberFormat="1" applyFont="1" applyBorder="1" applyAlignment="1">
      <alignment horizontal="center"/>
    </xf>
    <xf numFmtId="0" fontId="6" fillId="0" borderId="44" xfId="0" applyNumberFormat="1" applyFont="1" applyFill="1" applyBorder="1" applyAlignment="1">
      <alignment horizontal="center" vertical="center"/>
    </xf>
    <xf numFmtId="0" fontId="16" fillId="0" borderId="44" xfId="0" applyNumberFormat="1" applyFont="1" applyFill="1" applyBorder="1" applyAlignment="1">
      <alignment horizontal="center" vertical="center"/>
    </xf>
    <xf numFmtId="0" fontId="35" fillId="0" borderId="44" xfId="0" applyFont="1" applyFill="1" applyBorder="1" applyAlignment="1">
      <alignment horizontal="center" vertical="center"/>
    </xf>
    <xf numFmtId="0" fontId="7" fillId="0" borderId="44" xfId="0" quotePrefix="1" applyFont="1" applyBorder="1" applyAlignment="1">
      <alignment horizontal="center"/>
    </xf>
    <xf numFmtId="0" fontId="6" fillId="0" borderId="44" xfId="0" applyFont="1" applyBorder="1" applyAlignment="1">
      <alignment wrapText="1"/>
    </xf>
    <xf numFmtId="0" fontId="6" fillId="0" borderId="44" xfId="0" applyFont="1" applyBorder="1" applyAlignment="1">
      <alignment horizontal="left" vertical="center"/>
    </xf>
    <xf numFmtId="0" fontId="7" fillId="4" borderId="45" xfId="0" applyFont="1" applyFill="1" applyBorder="1" applyAlignment="1">
      <alignment horizontal="center" vertical="center"/>
    </xf>
    <xf numFmtId="0" fontId="7" fillId="0" borderId="45" xfId="1" applyFont="1" applyFill="1" applyBorder="1" applyAlignment="1">
      <alignment horizontal="center"/>
    </xf>
    <xf numFmtId="0" fontId="7" fillId="0" borderId="45" xfId="1" applyFont="1" applyFill="1" applyBorder="1" applyAlignment="1">
      <alignment horizontal="left"/>
    </xf>
    <xf numFmtId="0" fontId="7" fillId="0" borderId="45" xfId="0" applyFont="1" applyBorder="1" applyAlignment="1">
      <alignment horizontal="center"/>
    </xf>
    <xf numFmtId="0" fontId="6" fillId="0" borderId="45" xfId="0" applyFont="1" applyBorder="1" applyAlignment="1">
      <alignment horizontal="left"/>
    </xf>
    <xf numFmtId="0" fontId="6" fillId="0" borderId="45" xfId="0" applyNumberFormat="1" applyFont="1" applyBorder="1" applyAlignment="1">
      <alignment horizontal="center" vertical="center"/>
    </xf>
    <xf numFmtId="1" fontId="6" fillId="0" borderId="45" xfId="0" applyNumberFormat="1" applyFont="1" applyBorder="1" applyAlignment="1">
      <alignment horizontal="center" vertical="center"/>
    </xf>
    <xf numFmtId="0" fontId="6" fillId="0" borderId="44" xfId="0" applyNumberFormat="1" applyFont="1" applyBorder="1" applyAlignment="1">
      <alignment horizontal="center"/>
    </xf>
    <xf numFmtId="1" fontId="36" fillId="0" borderId="2" xfId="2" quotePrefix="1" applyNumberFormat="1" applyFont="1" applyAlignment="1">
      <alignment horizontal="left" vertical="center"/>
    </xf>
    <xf numFmtId="1" fontId="36" fillId="0" borderId="2" xfId="2" quotePrefix="1" applyNumberFormat="1" applyFont="1" applyBorder="1" applyAlignment="1">
      <alignment horizontal="left" vertical="center"/>
    </xf>
    <xf numFmtId="0" fontId="6" fillId="0" borderId="2" xfId="0" applyFont="1" applyBorder="1" applyAlignment="1">
      <alignment horizontal="center" vertical="center"/>
    </xf>
    <xf numFmtId="0" fontId="6" fillId="0" borderId="2" xfId="0" applyFont="1" applyBorder="1" applyAlignment="1">
      <alignment horizontal="left" vertical="center"/>
    </xf>
    <xf numFmtId="1" fontId="10" fillId="0" borderId="2" xfId="0" applyNumberFormat="1" applyFont="1" applyBorder="1" applyAlignment="1">
      <alignment horizontal="center" vertical="center"/>
    </xf>
    <xf numFmtId="0" fontId="6" fillId="0" borderId="2" xfId="0" applyFont="1" applyBorder="1"/>
    <xf numFmtId="0" fontId="0" fillId="0" borderId="2" xfId="0" applyFont="1" applyBorder="1" applyAlignment="1"/>
    <xf numFmtId="0" fontId="0" fillId="0" borderId="0" xfId="0" applyFont="1" applyAlignment="1"/>
    <xf numFmtId="1" fontId="31" fillId="14" borderId="24" xfId="1" applyNumberFormat="1" applyFont="1" applyFill="1" applyBorder="1" applyAlignment="1">
      <alignment horizontal="center" vertical="center" wrapText="1"/>
    </xf>
    <xf numFmtId="1" fontId="31" fillId="14" borderId="25" xfId="1" quotePrefix="1" applyNumberFormat="1" applyFont="1" applyFill="1" applyBorder="1" applyAlignment="1">
      <alignment horizontal="center" vertical="center" wrapText="1"/>
    </xf>
    <xf numFmtId="1" fontId="32" fillId="15" borderId="24" xfId="1" quotePrefix="1" applyNumberFormat="1" applyFont="1" applyFill="1" applyBorder="1" applyAlignment="1">
      <alignment horizontal="center" vertical="center" wrapText="1"/>
    </xf>
    <xf numFmtId="1" fontId="32" fillId="15" borderId="25" xfId="1" quotePrefix="1" applyNumberFormat="1" applyFont="1" applyFill="1" applyBorder="1" applyAlignment="1">
      <alignment horizontal="center" vertical="center" wrapText="1"/>
    </xf>
    <xf numFmtId="1" fontId="32" fillId="15" borderId="25" xfId="0" quotePrefix="1" applyNumberFormat="1" applyFont="1" applyFill="1" applyBorder="1" applyAlignment="1">
      <alignment horizontal="center" vertical="center" wrapText="1"/>
    </xf>
    <xf numFmtId="1" fontId="32" fillId="15" borderId="42" xfId="0" quotePrefix="1" applyNumberFormat="1" applyFont="1" applyFill="1" applyBorder="1" applyAlignment="1">
      <alignment horizontal="center" vertical="center" wrapText="1"/>
    </xf>
    <xf numFmtId="0" fontId="8" fillId="16" borderId="40" xfId="0" applyFont="1" applyFill="1" applyBorder="1" applyAlignment="1">
      <alignment horizontal="center" vertical="center" wrapText="1"/>
    </xf>
    <xf numFmtId="0" fontId="8" fillId="16" borderId="41" xfId="0" applyFont="1" applyFill="1" applyBorder="1" applyAlignment="1">
      <alignment horizontal="center" vertical="center" wrapText="1"/>
    </xf>
    <xf numFmtId="0" fontId="8" fillId="16" borderId="21" xfId="0" applyFont="1" applyFill="1" applyBorder="1" applyAlignment="1">
      <alignment horizontal="center" vertical="center" wrapText="1"/>
    </xf>
    <xf numFmtId="0" fontId="8" fillId="16" borderId="23" xfId="0" applyFont="1" applyFill="1" applyBorder="1" applyAlignment="1">
      <alignment horizontal="center" vertical="center" wrapText="1"/>
    </xf>
    <xf numFmtId="0" fontId="8" fillId="16" borderId="37" xfId="0" applyFont="1" applyFill="1" applyBorder="1" applyAlignment="1">
      <alignment horizontal="center" vertical="center" wrapText="1"/>
    </xf>
    <xf numFmtId="0" fontId="8" fillId="16" borderId="38" xfId="0" applyFont="1" applyFill="1" applyBorder="1" applyAlignment="1">
      <alignment horizontal="center" vertical="center" wrapText="1"/>
    </xf>
    <xf numFmtId="3" fontId="34" fillId="16" borderId="34" xfId="0" applyNumberFormat="1" applyFont="1" applyFill="1" applyBorder="1" applyAlignment="1">
      <alignment horizontal="center" vertical="center"/>
    </xf>
    <xf numFmtId="3" fontId="34" fillId="16" borderId="35" xfId="0" applyNumberFormat="1" applyFont="1" applyFill="1" applyBorder="1" applyAlignment="1">
      <alignment horizontal="center" vertical="center"/>
    </xf>
    <xf numFmtId="3" fontId="34" fillId="16" borderId="36" xfId="0" applyNumberFormat="1" applyFont="1" applyFill="1" applyBorder="1" applyAlignment="1">
      <alignment horizontal="center" vertical="center"/>
    </xf>
    <xf numFmtId="1" fontId="32" fillId="15" borderId="26" xfId="0" quotePrefix="1" applyNumberFormat="1" applyFont="1" applyFill="1" applyBorder="1" applyAlignment="1">
      <alignment horizontal="center" vertical="center" wrapText="1"/>
    </xf>
    <xf numFmtId="1" fontId="32" fillId="15" borderId="43" xfId="0" quotePrefix="1" applyNumberFormat="1" applyFont="1" applyFill="1" applyBorder="1" applyAlignment="1">
      <alignment horizontal="center" vertical="center" wrapText="1"/>
    </xf>
    <xf numFmtId="1" fontId="33" fillId="15" borderId="22" xfId="1" quotePrefix="1" applyNumberFormat="1" applyFont="1" applyFill="1" applyBorder="1" applyAlignment="1">
      <alignment horizontal="center" vertical="center" wrapText="1"/>
    </xf>
    <xf numFmtId="1" fontId="33" fillId="15" borderId="19" xfId="1" quotePrefix="1" applyNumberFormat="1" applyFont="1" applyFill="1" applyBorder="1" applyAlignment="1">
      <alignment horizontal="center" vertical="center" wrapText="1"/>
    </xf>
    <xf numFmtId="1" fontId="33" fillId="15" borderId="20" xfId="1" quotePrefix="1" applyNumberFormat="1" applyFont="1" applyFill="1" applyBorder="1" applyAlignment="1">
      <alignment horizontal="center" vertical="center" wrapText="1"/>
    </xf>
    <xf numFmtId="0" fontId="33" fillId="15" borderId="22" xfId="1" applyFont="1" applyFill="1" applyBorder="1" applyAlignment="1">
      <alignment horizontal="center" vertical="center" wrapText="1"/>
    </xf>
    <xf numFmtId="0" fontId="33" fillId="15" borderId="19" xfId="1" applyFont="1" applyFill="1" applyBorder="1" applyAlignment="1">
      <alignment horizontal="center" vertical="center" wrapText="1"/>
    </xf>
    <xf numFmtId="0" fontId="33" fillId="15" borderId="20" xfId="1" applyFont="1" applyFill="1" applyBorder="1" applyAlignment="1">
      <alignment horizontal="center" vertical="center" wrapText="1"/>
    </xf>
    <xf numFmtId="1" fontId="16" fillId="13" borderId="2" xfId="0" quotePrefix="1" applyNumberFormat="1" applyFont="1" applyFill="1" applyBorder="1" applyAlignment="1">
      <alignment horizontal="center" vertical="center" wrapText="1"/>
    </xf>
    <xf numFmtId="1" fontId="16" fillId="13" borderId="27" xfId="0" quotePrefix="1" applyNumberFormat="1" applyFont="1" applyFill="1" applyBorder="1" applyAlignment="1">
      <alignment horizontal="center" vertical="center" wrapText="1"/>
    </xf>
    <xf numFmtId="0" fontId="4" fillId="0" borderId="0" xfId="0" applyFont="1" applyAlignment="1">
      <alignment horizontal="center"/>
    </xf>
    <xf numFmtId="0" fontId="0" fillId="0" borderId="0" xfId="0" applyFont="1" applyAlignment="1"/>
    <xf numFmtId="0" fontId="6" fillId="13" borderId="44" xfId="0" applyFont="1" applyFill="1" applyBorder="1" applyAlignment="1">
      <alignment horizontal="left"/>
    </xf>
    <xf numFmtId="0" fontId="8" fillId="16" borderId="39" xfId="0" applyFont="1" applyFill="1" applyBorder="1" applyAlignment="1">
      <alignment vertical="center" wrapText="1"/>
    </xf>
  </cellXfs>
  <cellStyles count="4">
    <cellStyle name="Normal" xfId="0" builtinId="0"/>
    <cellStyle name="Normal 2" xfId="1" xr:uid="{00000000-0005-0000-0000-000001000000}"/>
    <cellStyle name="Normal 2 2" xfId="2" xr:uid="{00000000-0005-0000-0000-000002000000}"/>
    <cellStyle name="Normal 3 2" xfId="3" xr:uid="{00000000-0005-0000-0000-000003000000}"/>
  </cellStyles>
  <dxfs count="188">
    <dxf>
      <font>
        <color rgb="FF9C0006"/>
      </font>
      <fill>
        <patternFill patternType="solid">
          <fgColor rgb="FFFFC7CE"/>
          <bgColor rgb="FFFFC7CE"/>
        </patternFill>
      </fill>
    </dxf>
    <dxf>
      <font>
        <color rgb="FF9C0006"/>
      </font>
      <fill>
        <patternFill>
          <bgColor rgb="FFFFC7CE"/>
        </patternFill>
      </fill>
    </dxf>
    <dxf>
      <font>
        <color rgb="FF9C0006"/>
      </font>
      <fill>
        <patternFill patternType="solid">
          <fgColor rgb="FFFFC7CE"/>
          <bgColor rgb="FFFFC7CE"/>
        </patternFill>
      </fill>
    </dxf>
    <dxf>
      <font>
        <color rgb="FF9C0006"/>
      </font>
      <fill>
        <patternFill>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Z1000"/>
  <sheetViews>
    <sheetView workbookViewId="0">
      <pane xSplit="6" ySplit="7" topLeftCell="G8" activePane="bottomRight" state="frozen"/>
      <selection pane="topRight" activeCell="G1" sqref="G1"/>
      <selection pane="bottomLeft" activeCell="A8" sqref="A8"/>
      <selection pane="bottomRight" activeCell="G8" sqref="G8"/>
    </sheetView>
  </sheetViews>
  <sheetFormatPr baseColWidth="10" defaultColWidth="14.42578125" defaultRowHeight="15" customHeight="1" x14ac:dyDescent="0.25"/>
  <cols>
    <col min="1" max="1" width="2" customWidth="1"/>
    <col min="2" max="2" width="3.42578125" customWidth="1"/>
    <col min="3" max="3" width="4.28515625" customWidth="1"/>
    <col min="4" max="4" width="11.28515625" hidden="1" customWidth="1"/>
    <col min="5" max="5" width="8" hidden="1" customWidth="1"/>
    <col min="6" max="6" width="28.140625" customWidth="1"/>
    <col min="7" max="7" width="33.140625" customWidth="1"/>
    <col min="8" max="8" width="12" customWidth="1"/>
    <col min="9" max="9" width="15.28515625" customWidth="1"/>
    <col min="10" max="10" width="13.42578125" customWidth="1"/>
    <col min="11" max="11" width="14" customWidth="1"/>
    <col min="12" max="12" width="14.28515625" customWidth="1"/>
    <col min="13" max="13" width="10.7109375" customWidth="1"/>
    <col min="14" max="14" width="12" customWidth="1"/>
    <col min="15" max="16" width="10.28515625" customWidth="1"/>
    <col min="17" max="17" width="13.7109375" customWidth="1"/>
    <col min="18" max="26" width="10.7109375" customWidth="1"/>
  </cols>
  <sheetData>
    <row r="1" spans="1:26" ht="32.25" customHeight="1" x14ac:dyDescent="0.3">
      <c r="A1" s="5"/>
      <c r="B1" s="6"/>
      <c r="C1" s="7"/>
      <c r="D1" s="8" t="s">
        <v>1806</v>
      </c>
      <c r="E1" s="9"/>
      <c r="F1" s="10">
        <v>2023</v>
      </c>
      <c r="G1" s="11"/>
      <c r="H1" s="11"/>
      <c r="I1" s="12"/>
      <c r="J1" s="12" t="s">
        <v>1807</v>
      </c>
      <c r="K1" s="12"/>
      <c r="L1" s="13"/>
      <c r="M1" s="13"/>
      <c r="N1" s="13"/>
      <c r="O1" s="13"/>
      <c r="P1" s="13"/>
      <c r="Q1" s="5"/>
      <c r="R1" s="5"/>
      <c r="S1" s="5"/>
      <c r="T1" s="5"/>
      <c r="U1" s="5"/>
      <c r="V1" s="5"/>
      <c r="W1" s="5"/>
      <c r="X1" s="5"/>
      <c r="Y1" s="5"/>
      <c r="Z1" s="5"/>
    </row>
    <row r="2" spans="1:26" ht="9.75" customHeight="1" x14ac:dyDescent="0.3">
      <c r="A2" s="5"/>
      <c r="B2" s="6"/>
      <c r="C2" s="7"/>
      <c r="D2" s="8" t="s">
        <v>1808</v>
      </c>
      <c r="E2" s="9"/>
      <c r="F2" s="14"/>
      <c r="G2" s="11"/>
      <c r="H2" s="11"/>
      <c r="I2" s="12"/>
      <c r="J2" s="12"/>
      <c r="K2" s="12"/>
      <c r="L2" s="13"/>
      <c r="M2" s="13"/>
      <c r="N2" s="13"/>
      <c r="O2" s="13"/>
      <c r="P2" s="13"/>
      <c r="Q2" s="5"/>
      <c r="R2" s="5"/>
      <c r="S2" s="5"/>
      <c r="T2" s="5"/>
      <c r="U2" s="5"/>
      <c r="V2" s="5"/>
      <c r="W2" s="5"/>
      <c r="X2" s="5"/>
      <c r="Y2" s="5"/>
      <c r="Z2" s="5"/>
    </row>
    <row r="3" spans="1:26" ht="28.5" customHeight="1" x14ac:dyDescent="0.3">
      <c r="A3" s="5"/>
      <c r="B3" s="6"/>
      <c r="C3" s="7"/>
      <c r="D3" s="9"/>
      <c r="E3" s="5"/>
      <c r="F3" s="5"/>
      <c r="G3" s="5"/>
      <c r="H3" s="5"/>
      <c r="I3" s="15"/>
      <c r="J3" s="15"/>
      <c r="K3" s="15"/>
      <c r="L3" s="9"/>
      <c r="M3" s="9"/>
      <c r="N3" s="16" t="s">
        <v>1809</v>
      </c>
      <c r="O3" s="9"/>
      <c r="P3" s="9"/>
      <c r="Q3" s="5"/>
      <c r="R3" s="5"/>
      <c r="S3" s="5"/>
      <c r="T3" s="5"/>
      <c r="U3" s="5"/>
      <c r="V3" s="5"/>
      <c r="W3" s="5"/>
      <c r="X3" s="5"/>
      <c r="Y3" s="5"/>
      <c r="Z3" s="5"/>
    </row>
    <row r="4" spans="1:26" ht="72.75" customHeight="1" x14ac:dyDescent="0.3">
      <c r="A4" s="5"/>
      <c r="B4" s="6"/>
      <c r="C4" s="17" t="s">
        <v>1810</v>
      </c>
      <c r="D4" s="18" t="s">
        <v>1811</v>
      </c>
      <c r="E4" s="18" t="s">
        <v>1812</v>
      </c>
      <c r="F4" s="19" t="s">
        <v>1813</v>
      </c>
      <c r="G4" s="20" t="s">
        <v>1814</v>
      </c>
      <c r="H4" s="21"/>
      <c r="I4" s="19" t="s">
        <v>1815</v>
      </c>
      <c r="J4" s="22" t="s">
        <v>1816</v>
      </c>
      <c r="K4" s="22" t="s">
        <v>1817</v>
      </c>
      <c r="L4" s="19" t="s">
        <v>1818</v>
      </c>
      <c r="M4" s="23" t="s">
        <v>1819</v>
      </c>
      <c r="N4" s="23" t="s">
        <v>1820</v>
      </c>
      <c r="O4" s="23" t="s">
        <v>1821</v>
      </c>
      <c r="P4" s="23" t="s">
        <v>1822</v>
      </c>
      <c r="Q4" s="5"/>
      <c r="R4" s="5"/>
      <c r="S4" s="5"/>
      <c r="T4" s="5"/>
      <c r="U4" s="5"/>
      <c r="V4" s="5"/>
      <c r="W4" s="5"/>
      <c r="X4" s="5"/>
      <c r="Y4" s="5"/>
      <c r="Z4" s="5"/>
    </row>
    <row r="5" spans="1:26" ht="97.5" customHeight="1" x14ac:dyDescent="0.3">
      <c r="A5" s="24"/>
      <c r="B5" s="6"/>
      <c r="C5" s="25" t="s">
        <v>1810</v>
      </c>
      <c r="D5" s="26"/>
      <c r="E5" s="26"/>
      <c r="F5" s="27"/>
      <c r="G5" s="21"/>
      <c r="H5" s="28" t="s">
        <v>1823</v>
      </c>
      <c r="I5" s="27"/>
      <c r="J5" s="29"/>
      <c r="K5" s="29"/>
      <c r="L5" s="27"/>
      <c r="M5" s="23"/>
      <c r="N5" s="23"/>
      <c r="O5" s="23"/>
      <c r="P5" s="23"/>
      <c r="Q5" s="24"/>
      <c r="R5" s="24"/>
      <c r="S5" s="24"/>
      <c r="T5" s="24"/>
      <c r="U5" s="24"/>
      <c r="V5" s="24"/>
      <c r="W5" s="24"/>
      <c r="X5" s="24"/>
      <c r="Y5" s="24"/>
      <c r="Z5" s="24"/>
    </row>
    <row r="6" spans="1:26" ht="24" customHeight="1" x14ac:dyDescent="0.3">
      <c r="A6" s="30"/>
      <c r="B6" s="31"/>
      <c r="C6" s="32"/>
      <c r="D6" s="33"/>
      <c r="E6" s="34">
        <v>130000</v>
      </c>
      <c r="F6" s="35" t="s">
        <v>154</v>
      </c>
      <c r="G6" s="36" t="s">
        <v>1824</v>
      </c>
      <c r="H6" s="36"/>
      <c r="I6" s="37">
        <f>SUM(I7+I79+I102+I117+I128+I155+I216+I233+I284+I337+I375+I396)</f>
        <v>24744.837053289444</v>
      </c>
      <c r="J6" s="37">
        <f>SUM(J7+J79+J102+J117+J128+J155+J216+J233+J284+J337+J375+J396)</f>
        <v>13854.737772786957</v>
      </c>
      <c r="K6" s="37">
        <f>SUM(K7+K79+K102+K117+K128+K155+K216+K233+K284+K337+K375+K396)</f>
        <v>14815.024725511761</v>
      </c>
      <c r="L6" s="37">
        <f>SUM(L7+L79+L102+L117+L128+L155+L216+L233+L284+L337+L375+L396)</f>
        <v>28669.762498298725</v>
      </c>
      <c r="M6" s="38">
        <f>SUM(M7+M79+M102+M117+M128+M155+M216+M233+M284+M337+M375+M396)</f>
        <v>28004.803530947713</v>
      </c>
      <c r="N6" s="37">
        <v>28646.941984070349</v>
      </c>
      <c r="O6" s="37">
        <v>26723.258722248334</v>
      </c>
      <c r="P6" s="37">
        <v>27249.285849084623</v>
      </c>
      <c r="Q6" s="30"/>
      <c r="R6" s="30"/>
      <c r="S6" s="30"/>
      <c r="T6" s="30"/>
      <c r="U6" s="30"/>
      <c r="V6" s="30"/>
      <c r="W6" s="30"/>
      <c r="X6" s="30"/>
      <c r="Y6" s="30"/>
      <c r="Z6" s="30"/>
    </row>
    <row r="7" spans="1:26" ht="15.75" customHeight="1" x14ac:dyDescent="0.3">
      <c r="A7" s="30"/>
      <c r="B7" s="39"/>
      <c r="C7" s="32"/>
      <c r="D7" s="33"/>
      <c r="E7" s="40">
        <v>130100</v>
      </c>
      <c r="F7" s="35" t="s">
        <v>1825</v>
      </c>
      <c r="G7" s="41" t="s">
        <v>1826</v>
      </c>
      <c r="H7" s="42"/>
      <c r="I7" s="43">
        <v>8385.5226018748799</v>
      </c>
      <c r="J7" s="44">
        <v>6077.7829108475216</v>
      </c>
      <c r="K7" s="44">
        <v>6493.1097646833741</v>
      </c>
      <c r="L7" s="44">
        <f t="shared" ref="L7:L163" si="0">J7+K7</f>
        <v>12570.892675530897</v>
      </c>
      <c r="M7" s="45">
        <v>12620.709427013584</v>
      </c>
      <c r="N7" s="44">
        <v>13545.087712837192</v>
      </c>
      <c r="O7" s="44">
        <v>13319.548383872201</v>
      </c>
      <c r="P7" s="44">
        <v>13690.55962311077</v>
      </c>
      <c r="Q7" s="30"/>
      <c r="R7" s="30"/>
      <c r="S7" s="30"/>
      <c r="T7" s="30"/>
      <c r="U7" s="30"/>
      <c r="V7" s="30"/>
      <c r="W7" s="30"/>
      <c r="X7" s="30"/>
      <c r="Y7" s="30"/>
      <c r="Z7" s="30"/>
    </row>
    <row r="8" spans="1:26" ht="13.5" customHeight="1" x14ac:dyDescent="0.3">
      <c r="A8" s="24"/>
      <c r="B8" s="6"/>
      <c r="C8" s="46"/>
      <c r="D8" s="46"/>
      <c r="E8" s="47">
        <v>130101</v>
      </c>
      <c r="F8" s="48" t="s">
        <v>1825</v>
      </c>
      <c r="G8" s="49" t="s">
        <v>1827</v>
      </c>
      <c r="H8" s="50"/>
      <c r="I8" s="51">
        <v>2098.670857088196</v>
      </c>
      <c r="J8" s="52">
        <v>1618.9908283910463</v>
      </c>
      <c r="K8" s="52">
        <v>1690.5295896307632</v>
      </c>
      <c r="L8" s="52">
        <f t="shared" si="0"/>
        <v>3309.5204180218097</v>
      </c>
      <c r="M8" s="52">
        <v>3272.1755251578343</v>
      </c>
      <c r="N8" s="52">
        <v>3464.9300497417248</v>
      </c>
      <c r="O8" s="52">
        <v>3459.4980763344179</v>
      </c>
      <c r="P8" s="52">
        <v>3532.0831012052804</v>
      </c>
      <c r="Q8" s="24"/>
      <c r="R8" s="24"/>
      <c r="S8" s="24"/>
      <c r="T8" s="24"/>
      <c r="U8" s="24"/>
      <c r="V8" s="24"/>
      <c r="W8" s="24"/>
      <c r="X8" s="24"/>
      <c r="Y8" s="24"/>
      <c r="Z8" s="24"/>
    </row>
    <row r="9" spans="1:26" ht="13.5" customHeight="1" x14ac:dyDescent="0.3">
      <c r="A9" s="24"/>
      <c r="B9" s="6"/>
      <c r="C9" s="46">
        <v>1</v>
      </c>
      <c r="D9" s="47" t="s">
        <v>1828</v>
      </c>
      <c r="E9" s="47">
        <v>130101</v>
      </c>
      <c r="F9" s="53" t="s">
        <v>1829</v>
      </c>
      <c r="G9" s="54" t="s">
        <v>1830</v>
      </c>
      <c r="H9" s="55"/>
      <c r="I9" s="56">
        <v>0</v>
      </c>
      <c r="J9" s="57">
        <v>0</v>
      </c>
      <c r="K9" s="57">
        <v>0</v>
      </c>
      <c r="L9" s="58">
        <f t="shared" si="0"/>
        <v>0</v>
      </c>
      <c r="M9" s="59">
        <v>0</v>
      </c>
      <c r="N9" s="58">
        <v>0</v>
      </c>
      <c r="O9" s="58">
        <v>0</v>
      </c>
      <c r="P9" s="58">
        <v>0</v>
      </c>
      <c r="Q9" s="24"/>
      <c r="R9" s="24"/>
      <c r="S9" s="24"/>
      <c r="T9" s="24"/>
      <c r="U9" s="24"/>
      <c r="V9" s="24"/>
      <c r="W9" s="24"/>
      <c r="X9" s="24"/>
      <c r="Y9" s="24"/>
      <c r="Z9" s="24"/>
    </row>
    <row r="10" spans="1:26" ht="13.5" customHeight="1" x14ac:dyDescent="0.3">
      <c r="A10" s="24"/>
      <c r="B10" s="6"/>
      <c r="C10" s="47">
        <v>2</v>
      </c>
      <c r="D10" s="47" t="s">
        <v>1831</v>
      </c>
      <c r="E10" s="47">
        <v>130101</v>
      </c>
      <c r="F10" s="53" t="s">
        <v>1829</v>
      </c>
      <c r="G10" s="54" t="s">
        <v>1832</v>
      </c>
      <c r="H10" s="55"/>
      <c r="I10" s="60">
        <v>0</v>
      </c>
      <c r="J10" s="61">
        <v>0</v>
      </c>
      <c r="K10" s="61">
        <v>0</v>
      </c>
      <c r="L10" s="62">
        <f t="shared" si="0"/>
        <v>0</v>
      </c>
      <c r="M10" s="63">
        <v>0</v>
      </c>
      <c r="N10" s="62">
        <v>0</v>
      </c>
      <c r="O10" s="62">
        <v>0</v>
      </c>
      <c r="P10" s="62">
        <v>0</v>
      </c>
      <c r="Q10" s="24"/>
      <c r="R10" s="24"/>
      <c r="S10" s="24"/>
      <c r="T10" s="24"/>
      <c r="U10" s="24"/>
      <c r="V10" s="24"/>
      <c r="W10" s="24"/>
      <c r="X10" s="24"/>
      <c r="Y10" s="24"/>
      <c r="Z10" s="24"/>
    </row>
    <row r="11" spans="1:26" ht="13.5" customHeight="1" x14ac:dyDescent="0.3">
      <c r="A11" s="24"/>
      <c r="B11" s="64"/>
      <c r="C11" s="47">
        <v>3</v>
      </c>
      <c r="D11" s="47" t="s">
        <v>1833</v>
      </c>
      <c r="E11" s="47">
        <v>130101</v>
      </c>
      <c r="F11" s="53" t="s">
        <v>1834</v>
      </c>
      <c r="G11" s="54" t="s">
        <v>1835</v>
      </c>
      <c r="H11" s="65">
        <f t="shared" ref="H11:H21" si="1">ROUND(M11/SUM($M$11:$M$21),7)</f>
        <v>6.0765899999999998E-2</v>
      </c>
      <c r="I11" s="66">
        <v>143.18403242777885</v>
      </c>
      <c r="J11" s="67">
        <v>95.528063898986034</v>
      </c>
      <c r="K11" s="67">
        <v>102.13537019322747</v>
      </c>
      <c r="L11" s="68">
        <f t="shared" si="0"/>
        <v>197.66343409221349</v>
      </c>
      <c r="M11" s="68">
        <v>198.83669408838722</v>
      </c>
      <c r="N11" s="68">
        <v>212.41222785536638</v>
      </c>
      <c r="O11" s="68">
        <v>206.60182274727379</v>
      </c>
      <c r="P11" s="68">
        <v>212.63793667495696</v>
      </c>
      <c r="Q11" s="69"/>
      <c r="R11" s="24"/>
      <c r="S11" s="24"/>
      <c r="T11" s="24"/>
      <c r="U11" s="24"/>
      <c r="V11" s="24"/>
      <c r="W11" s="24"/>
      <c r="X11" s="24"/>
      <c r="Y11" s="24"/>
      <c r="Z11" s="24"/>
    </row>
    <row r="12" spans="1:26" ht="13.5" customHeight="1" x14ac:dyDescent="0.3">
      <c r="A12" s="24"/>
      <c r="B12" s="64"/>
      <c r="C12" s="47">
        <v>4</v>
      </c>
      <c r="D12" s="47" t="s">
        <v>1836</v>
      </c>
      <c r="E12" s="47">
        <v>130101</v>
      </c>
      <c r="F12" s="53" t="s">
        <v>1837</v>
      </c>
      <c r="G12" s="54" t="s">
        <v>1838</v>
      </c>
      <c r="H12" s="65">
        <f t="shared" si="1"/>
        <v>0.1272644</v>
      </c>
      <c r="I12" s="66">
        <v>299.87599244308399</v>
      </c>
      <c r="J12" s="67">
        <v>200.06820929787639</v>
      </c>
      <c r="K12" s="67">
        <v>213.90615266883486</v>
      </c>
      <c r="L12" s="68">
        <f t="shared" si="0"/>
        <v>413.97436196671129</v>
      </c>
      <c r="M12" s="68">
        <v>416.4315668643581</v>
      </c>
      <c r="N12" s="68">
        <v>444.86334513105032</v>
      </c>
      <c r="O12" s="68">
        <v>432.69438348957334</v>
      </c>
      <c r="P12" s="68">
        <v>445.33605605509848</v>
      </c>
      <c r="Q12" s="69"/>
      <c r="R12" s="24"/>
      <c r="S12" s="24"/>
      <c r="T12" s="24"/>
      <c r="U12" s="24"/>
      <c r="V12" s="24"/>
      <c r="W12" s="24"/>
      <c r="X12" s="24"/>
      <c r="Y12" s="24"/>
      <c r="Z12" s="24"/>
    </row>
    <row r="13" spans="1:26" ht="13.5" customHeight="1" x14ac:dyDescent="0.3">
      <c r="A13" s="24"/>
      <c r="B13" s="64"/>
      <c r="C13" s="47">
        <v>5</v>
      </c>
      <c r="D13" s="47" t="s">
        <v>1839</v>
      </c>
      <c r="E13" s="47">
        <v>130101</v>
      </c>
      <c r="F13" s="53" t="s">
        <v>1840</v>
      </c>
      <c r="G13" s="54" t="s">
        <v>1841</v>
      </c>
      <c r="H13" s="65">
        <f t="shared" si="1"/>
        <v>7.7199400000000001E-2</v>
      </c>
      <c r="I13" s="66">
        <v>161.38499999999999</v>
      </c>
      <c r="J13" s="67">
        <v>121.36269753204516</v>
      </c>
      <c r="K13" s="67">
        <v>129.75688540271665</v>
      </c>
      <c r="L13" s="68">
        <f t="shared" si="0"/>
        <v>251.11958293476181</v>
      </c>
      <c r="M13" s="68">
        <v>252.61013965946049</v>
      </c>
      <c r="N13" s="68">
        <v>269.85704419361014</v>
      </c>
      <c r="O13" s="68">
        <v>262.47527166634779</v>
      </c>
      <c r="P13" s="68">
        <v>270.14379376315287</v>
      </c>
      <c r="Q13" s="69"/>
      <c r="R13" s="24"/>
      <c r="S13" s="24"/>
      <c r="T13" s="24"/>
      <c r="U13" s="24"/>
      <c r="V13" s="24"/>
      <c r="W13" s="24"/>
      <c r="X13" s="24"/>
      <c r="Y13" s="24"/>
      <c r="Z13" s="24"/>
    </row>
    <row r="14" spans="1:26" ht="13.5" customHeight="1" x14ac:dyDescent="0.3">
      <c r="A14" s="24"/>
      <c r="B14" s="64"/>
      <c r="C14" s="47">
        <v>6</v>
      </c>
      <c r="D14" s="47" t="s">
        <v>1842</v>
      </c>
      <c r="E14" s="47">
        <v>130101</v>
      </c>
      <c r="F14" s="53" t="s">
        <v>1840</v>
      </c>
      <c r="G14" s="54" t="s">
        <v>1843</v>
      </c>
      <c r="H14" s="65">
        <f t="shared" si="1"/>
        <v>0.12611790000000001</v>
      </c>
      <c r="I14" s="66">
        <v>214.16499999999999</v>
      </c>
      <c r="J14" s="67">
        <v>198.26579299789557</v>
      </c>
      <c r="K14" s="67">
        <v>211.97907021235892</v>
      </c>
      <c r="L14" s="68">
        <f t="shared" si="0"/>
        <v>410.24486321025449</v>
      </c>
      <c r="M14" s="68">
        <v>412.67993112684144</v>
      </c>
      <c r="N14" s="68">
        <v>440.85556724698677</v>
      </c>
      <c r="O14" s="68">
        <v>428.7962358905682</v>
      </c>
      <c r="P14" s="68">
        <v>441.3240195140616</v>
      </c>
      <c r="Q14" s="69"/>
      <c r="R14" s="24"/>
      <c r="S14" s="24"/>
      <c r="T14" s="24"/>
      <c r="U14" s="24"/>
      <c r="V14" s="24"/>
      <c r="W14" s="24"/>
      <c r="X14" s="24"/>
      <c r="Y14" s="24"/>
      <c r="Z14" s="24"/>
    </row>
    <row r="15" spans="1:26" ht="13.5" customHeight="1" x14ac:dyDescent="0.3">
      <c r="A15" s="24"/>
      <c r="B15" s="64"/>
      <c r="C15" s="47">
        <v>7</v>
      </c>
      <c r="D15" s="47" t="s">
        <v>1844</v>
      </c>
      <c r="E15" s="47">
        <v>130101</v>
      </c>
      <c r="F15" s="53" t="s">
        <v>1840</v>
      </c>
      <c r="G15" s="54" t="s">
        <v>440</v>
      </c>
      <c r="H15" s="65">
        <f t="shared" si="1"/>
        <v>5.6562000000000001E-2</v>
      </c>
      <c r="I15" s="66">
        <v>133.27821886359288</v>
      </c>
      <c r="J15" s="67">
        <v>88.91920413238951</v>
      </c>
      <c r="K15" s="67">
        <v>95.069401186148838</v>
      </c>
      <c r="L15" s="68">
        <f t="shared" si="0"/>
        <v>183.98860531853836</v>
      </c>
      <c r="M15" s="68">
        <v>185.08069638415918</v>
      </c>
      <c r="N15" s="68">
        <v>197.71704228046684</v>
      </c>
      <c r="O15" s="68">
        <v>192.30861488425484</v>
      </c>
      <c r="P15" s="68">
        <v>197.92713602448825</v>
      </c>
      <c r="Q15" s="69"/>
      <c r="R15" s="24"/>
      <c r="S15" s="24"/>
      <c r="T15" s="24"/>
      <c r="U15" s="24"/>
      <c r="V15" s="24"/>
      <c r="W15" s="24"/>
      <c r="X15" s="24"/>
      <c r="Y15" s="24"/>
      <c r="Z15" s="24"/>
    </row>
    <row r="16" spans="1:26" ht="13.5" customHeight="1" x14ac:dyDescent="0.3">
      <c r="A16" s="24"/>
      <c r="B16" s="64" t="s">
        <v>1845</v>
      </c>
      <c r="C16" s="47">
        <v>8</v>
      </c>
      <c r="D16" s="47" t="s">
        <v>1846</v>
      </c>
      <c r="E16" s="47">
        <v>130101</v>
      </c>
      <c r="F16" s="53" t="s">
        <v>1840</v>
      </c>
      <c r="G16" s="54" t="s">
        <v>1847</v>
      </c>
      <c r="H16" s="65">
        <f t="shared" si="1"/>
        <v>0.21093000000000001</v>
      </c>
      <c r="I16" s="66">
        <v>408.03</v>
      </c>
      <c r="J16" s="67">
        <v>369.46</v>
      </c>
      <c r="K16" s="67">
        <v>376.565</v>
      </c>
      <c r="L16" s="68">
        <f t="shared" si="0"/>
        <v>746.02499999999998</v>
      </c>
      <c r="M16" s="68">
        <v>690.2</v>
      </c>
      <c r="N16" s="68">
        <v>712.76</v>
      </c>
      <c r="O16" s="68">
        <v>734.86</v>
      </c>
      <c r="P16" s="68">
        <v>729.78499999999997</v>
      </c>
      <c r="Q16" s="69"/>
      <c r="R16" s="24"/>
      <c r="S16" s="24"/>
      <c r="T16" s="24"/>
      <c r="U16" s="24"/>
      <c r="V16" s="24"/>
      <c r="W16" s="24"/>
      <c r="X16" s="24"/>
      <c r="Y16" s="24"/>
      <c r="Z16" s="24"/>
    </row>
    <row r="17" spans="1:26" ht="13.5" customHeight="1" x14ac:dyDescent="0.3">
      <c r="A17" s="24"/>
      <c r="B17" s="64"/>
      <c r="C17" s="47">
        <v>9</v>
      </c>
      <c r="D17" s="47" t="s">
        <v>1848</v>
      </c>
      <c r="E17" s="47">
        <v>130101</v>
      </c>
      <c r="F17" s="53" t="s">
        <v>1840</v>
      </c>
      <c r="G17" s="54" t="s">
        <v>1849</v>
      </c>
      <c r="H17" s="65">
        <f t="shared" si="1"/>
        <v>0.1256274</v>
      </c>
      <c r="I17" s="66">
        <v>268.97500000000002</v>
      </c>
      <c r="J17" s="67">
        <v>203</v>
      </c>
      <c r="K17" s="67">
        <v>204.01499999999999</v>
      </c>
      <c r="L17" s="68">
        <f t="shared" si="0"/>
        <v>407.01499999999999</v>
      </c>
      <c r="M17" s="68">
        <v>411.07499999999999</v>
      </c>
      <c r="N17" s="68">
        <v>427.45000000000005</v>
      </c>
      <c r="O17" s="68">
        <v>453.70499999999998</v>
      </c>
      <c r="P17" s="68">
        <v>457.76499999999999</v>
      </c>
      <c r="Q17" s="69"/>
      <c r="R17" s="24"/>
      <c r="S17" s="24"/>
      <c r="T17" s="24"/>
      <c r="U17" s="24"/>
      <c r="V17" s="24"/>
      <c r="W17" s="24"/>
      <c r="X17" s="24"/>
      <c r="Y17" s="24"/>
      <c r="Z17" s="24"/>
    </row>
    <row r="18" spans="1:26" ht="13.5" customHeight="1" x14ac:dyDescent="0.3">
      <c r="A18" s="24"/>
      <c r="B18" s="64"/>
      <c r="C18" s="47">
        <v>10</v>
      </c>
      <c r="D18" s="47" t="s">
        <v>1850</v>
      </c>
      <c r="E18" s="47">
        <v>130101</v>
      </c>
      <c r="F18" s="53" t="s">
        <v>1851</v>
      </c>
      <c r="G18" s="54" t="s">
        <v>1852</v>
      </c>
      <c r="H18" s="65">
        <f t="shared" si="1"/>
        <v>0.12686819999999999</v>
      </c>
      <c r="I18" s="66">
        <v>260.85500000000002</v>
      </c>
      <c r="J18" s="67">
        <v>203</v>
      </c>
      <c r="K18" s="67">
        <v>208.07499999999999</v>
      </c>
      <c r="L18" s="68">
        <f t="shared" si="0"/>
        <v>411.07499999999999</v>
      </c>
      <c r="M18" s="68">
        <v>415.13499999999999</v>
      </c>
      <c r="N18" s="68">
        <v>449.08000000000004</v>
      </c>
      <c r="O18" s="68">
        <v>446.6</v>
      </c>
      <c r="P18" s="68">
        <v>466.9</v>
      </c>
      <c r="Q18" s="69"/>
      <c r="R18" s="24"/>
      <c r="S18" s="24"/>
      <c r="T18" s="24"/>
      <c r="U18" s="24"/>
      <c r="V18" s="24"/>
      <c r="W18" s="24"/>
      <c r="X18" s="24"/>
      <c r="Y18" s="24"/>
      <c r="Z18" s="24"/>
    </row>
    <row r="19" spans="1:26" ht="13.5" customHeight="1" x14ac:dyDescent="0.3">
      <c r="A19" s="24"/>
      <c r="B19" s="64"/>
      <c r="C19" s="47">
        <v>11</v>
      </c>
      <c r="D19" s="47" t="s">
        <v>1853</v>
      </c>
      <c r="E19" s="47">
        <v>130101</v>
      </c>
      <c r="F19" s="53" t="s">
        <v>1851</v>
      </c>
      <c r="G19" s="54" t="s">
        <v>1854</v>
      </c>
      <c r="H19" s="65">
        <f t="shared" si="1"/>
        <v>2.5987900000000001E-2</v>
      </c>
      <c r="I19" s="66">
        <v>61.235938396785926</v>
      </c>
      <c r="J19" s="67">
        <v>40.854769466233016</v>
      </c>
      <c r="K19" s="67">
        <v>43.680535680122439</v>
      </c>
      <c r="L19" s="68">
        <f t="shared" si="0"/>
        <v>84.535305146355455</v>
      </c>
      <c r="M19" s="68">
        <v>85.037076717046105</v>
      </c>
      <c r="N19" s="68">
        <v>90.842965372106377</v>
      </c>
      <c r="O19" s="68">
        <v>88.358012244117091</v>
      </c>
      <c r="P19" s="68">
        <v>90.93949493017027</v>
      </c>
      <c r="Q19" s="69"/>
      <c r="R19" s="24"/>
      <c r="S19" s="24"/>
      <c r="T19" s="24"/>
      <c r="U19" s="24"/>
      <c r="V19" s="24"/>
      <c r="W19" s="24"/>
      <c r="X19" s="24"/>
      <c r="Y19" s="24"/>
      <c r="Z19" s="24"/>
    </row>
    <row r="20" spans="1:26" ht="13.5" customHeight="1" x14ac:dyDescent="0.3">
      <c r="A20" s="24"/>
      <c r="B20" s="64"/>
      <c r="C20" s="47">
        <v>12</v>
      </c>
      <c r="D20" s="47" t="s">
        <v>1855</v>
      </c>
      <c r="E20" s="47">
        <v>130101</v>
      </c>
      <c r="F20" s="53" t="s">
        <v>1851</v>
      </c>
      <c r="G20" s="54" t="s">
        <v>1856</v>
      </c>
      <c r="H20" s="65">
        <f t="shared" si="1"/>
        <v>4.0510600000000001E-2</v>
      </c>
      <c r="I20" s="66">
        <v>95.45602161851923</v>
      </c>
      <c r="J20" s="67">
        <v>63.685375932657365</v>
      </c>
      <c r="K20" s="67">
        <v>68.090246795484987</v>
      </c>
      <c r="L20" s="68">
        <f t="shared" si="0"/>
        <v>131.77562272814237</v>
      </c>
      <c r="M20" s="68">
        <v>132.55779605892482</v>
      </c>
      <c r="N20" s="68">
        <v>141.60815190357761</v>
      </c>
      <c r="O20" s="68">
        <v>137.73454849818253</v>
      </c>
      <c r="P20" s="68">
        <v>141.75862444997131</v>
      </c>
      <c r="Q20" s="69"/>
      <c r="R20" s="24"/>
      <c r="S20" s="24"/>
      <c r="T20" s="24"/>
      <c r="U20" s="24"/>
      <c r="V20" s="24"/>
      <c r="W20" s="24"/>
      <c r="X20" s="24"/>
      <c r="Y20" s="24"/>
      <c r="Z20" s="24"/>
    </row>
    <row r="21" spans="1:26" ht="13.5" customHeight="1" x14ac:dyDescent="0.3">
      <c r="A21" s="24"/>
      <c r="B21" s="64"/>
      <c r="C21" s="47">
        <v>13</v>
      </c>
      <c r="D21" s="47" t="s">
        <v>1857</v>
      </c>
      <c r="E21" s="47">
        <v>130101</v>
      </c>
      <c r="F21" s="53" t="s">
        <v>1851</v>
      </c>
      <c r="G21" s="54" t="s">
        <v>1858</v>
      </c>
      <c r="H21" s="65">
        <f t="shared" si="1"/>
        <v>2.21662E-2</v>
      </c>
      <c r="I21" s="66">
        <v>52.230653338435047</v>
      </c>
      <c r="J21" s="67">
        <v>34.846715132963453</v>
      </c>
      <c r="K21" s="67">
        <v>37.256927491869135</v>
      </c>
      <c r="L21" s="68">
        <f t="shared" si="0"/>
        <v>72.103642624832588</v>
      </c>
      <c r="M21" s="68">
        <v>72.531624258656976</v>
      </c>
      <c r="N21" s="68">
        <v>77.483705758561328</v>
      </c>
      <c r="O21" s="68">
        <v>75.364186914099875</v>
      </c>
      <c r="P21" s="68">
        <v>77.566039793380526</v>
      </c>
      <c r="Q21" s="69"/>
      <c r="R21" s="24"/>
      <c r="S21" s="24"/>
      <c r="T21" s="24"/>
      <c r="U21" s="24"/>
      <c r="V21" s="24"/>
      <c r="W21" s="24"/>
      <c r="X21" s="24"/>
      <c r="Y21" s="24"/>
      <c r="Z21" s="24"/>
    </row>
    <row r="22" spans="1:26" ht="17.25" customHeight="1" x14ac:dyDescent="0.3">
      <c r="A22" s="24"/>
      <c r="B22" s="64"/>
      <c r="C22" s="47"/>
      <c r="D22" s="46"/>
      <c r="E22" s="47" t="s">
        <v>1859</v>
      </c>
      <c r="F22" s="48" t="s">
        <v>1860</v>
      </c>
      <c r="G22" s="70"/>
      <c r="H22" s="71"/>
      <c r="I22" s="51">
        <v>2029.4550224794336</v>
      </c>
      <c r="J22" s="72">
        <v>1314.3898526879661</v>
      </c>
      <c r="K22" s="72">
        <v>1407.0148651233976</v>
      </c>
      <c r="L22" s="72">
        <f t="shared" si="0"/>
        <v>2721.4047178113638</v>
      </c>
      <c r="M22" s="72">
        <v>2746.4938788980294</v>
      </c>
      <c r="N22" s="72">
        <v>3044.5752659269174</v>
      </c>
      <c r="O22" s="72">
        <v>2951.2333795676295</v>
      </c>
      <c r="P22" s="72">
        <v>3047.8104256743836</v>
      </c>
      <c r="Q22" s="24"/>
      <c r="R22" s="24"/>
      <c r="S22" s="24"/>
      <c r="T22" s="24"/>
      <c r="U22" s="24"/>
      <c r="V22" s="24"/>
      <c r="W22" s="24"/>
      <c r="X22" s="24"/>
      <c r="Y22" s="24"/>
      <c r="Z22" s="24"/>
    </row>
    <row r="23" spans="1:26" ht="13.5" customHeight="1" x14ac:dyDescent="0.3">
      <c r="A23" s="24"/>
      <c r="B23" s="73">
        <v>1</v>
      </c>
      <c r="C23" s="47">
        <v>14</v>
      </c>
      <c r="D23" s="47" t="s">
        <v>1861</v>
      </c>
      <c r="E23" s="47">
        <v>130102</v>
      </c>
      <c r="F23" s="53" t="s">
        <v>1862</v>
      </c>
      <c r="G23" s="54" t="s">
        <v>1863</v>
      </c>
      <c r="H23" s="65">
        <f t="shared" ref="H23:H33" si="2">ROUND(M23/SUM($M$23:$M$33),7)</f>
        <v>0.10335859999999999</v>
      </c>
      <c r="I23" s="66">
        <v>204.41997082456476</v>
      </c>
      <c r="J23" s="67">
        <v>136.38283336521906</v>
      </c>
      <c r="K23" s="67">
        <v>145.81590587334992</v>
      </c>
      <c r="L23" s="68">
        <f t="shared" si="0"/>
        <v>282.19873923856898</v>
      </c>
      <c r="M23" s="68">
        <v>283.87377080543337</v>
      </c>
      <c r="N23" s="68">
        <v>303.25519322747277</v>
      </c>
      <c r="O23" s="68">
        <v>294.95983499139089</v>
      </c>
      <c r="P23" s="68">
        <v>303.57743160512723</v>
      </c>
      <c r="Q23" s="24"/>
      <c r="R23" s="24"/>
      <c r="S23" s="24"/>
      <c r="T23" s="24"/>
      <c r="U23" s="24"/>
      <c r="V23" s="24"/>
      <c r="W23" s="24"/>
      <c r="X23" s="24"/>
      <c r="Y23" s="24"/>
      <c r="Z23" s="24"/>
    </row>
    <row r="24" spans="1:26" ht="13.5" customHeight="1" x14ac:dyDescent="0.3">
      <c r="A24" s="24"/>
      <c r="B24" s="73">
        <v>2</v>
      </c>
      <c r="C24" s="47">
        <v>15</v>
      </c>
      <c r="D24" s="47" t="s">
        <v>1864</v>
      </c>
      <c r="E24" s="47">
        <v>130102</v>
      </c>
      <c r="F24" s="53" t="s">
        <v>1837</v>
      </c>
      <c r="G24" s="54" t="s">
        <v>1865</v>
      </c>
      <c r="H24" s="65">
        <f t="shared" si="2"/>
        <v>0.36243809999999999</v>
      </c>
      <c r="I24" s="66">
        <v>716.82069064472932</v>
      </c>
      <c r="J24" s="67">
        <v>478.24112492825708</v>
      </c>
      <c r="K24" s="67">
        <v>511.3192117849627</v>
      </c>
      <c r="L24" s="68">
        <f t="shared" si="0"/>
        <v>989.56033671321984</v>
      </c>
      <c r="M24" s="68">
        <v>995.43401568777495</v>
      </c>
      <c r="N24" s="68">
        <v>1063.3970652381861</v>
      </c>
      <c r="O24" s="68">
        <v>1034.3084962693706</v>
      </c>
      <c r="P24" s="68">
        <v>1064.5270288884637</v>
      </c>
      <c r="Q24" s="24"/>
      <c r="R24" s="24"/>
      <c r="S24" s="24"/>
      <c r="T24" s="24"/>
      <c r="U24" s="24"/>
      <c r="V24" s="24"/>
      <c r="W24" s="24"/>
      <c r="X24" s="24"/>
      <c r="Y24" s="24"/>
      <c r="Z24" s="24"/>
    </row>
    <row r="25" spans="1:26" ht="13.5" customHeight="1" x14ac:dyDescent="0.3">
      <c r="A25" s="24"/>
      <c r="B25" s="73">
        <v>3</v>
      </c>
      <c r="C25" s="47">
        <v>16</v>
      </c>
      <c r="D25" s="47" t="s">
        <v>1866</v>
      </c>
      <c r="E25" s="47">
        <v>130102</v>
      </c>
      <c r="F25" s="53" t="s">
        <v>1867</v>
      </c>
      <c r="G25" s="54" t="s">
        <v>1868</v>
      </c>
      <c r="H25" s="65">
        <f t="shared" si="2"/>
        <v>5.5094200000000003E-2</v>
      </c>
      <c r="I25" s="66">
        <v>108.96394920604554</v>
      </c>
      <c r="J25" s="67">
        <v>72.697457432561691</v>
      </c>
      <c r="K25" s="67">
        <v>77.725659077864947</v>
      </c>
      <c r="L25" s="68">
        <f t="shared" si="0"/>
        <v>150.42311651042664</v>
      </c>
      <c r="M25" s="68">
        <v>151.31597474650852</v>
      </c>
      <c r="N25" s="68">
        <v>161.64704132389517</v>
      </c>
      <c r="O25" s="68">
        <v>157.22528649320833</v>
      </c>
      <c r="P25" s="68">
        <v>161.81880715515592</v>
      </c>
      <c r="Q25" s="24"/>
      <c r="R25" s="24"/>
      <c r="S25" s="24"/>
      <c r="T25" s="24"/>
      <c r="U25" s="24"/>
      <c r="V25" s="24"/>
      <c r="W25" s="24"/>
      <c r="X25" s="24"/>
      <c r="Y25" s="24"/>
      <c r="Z25" s="24"/>
    </row>
    <row r="26" spans="1:26" ht="13.5" customHeight="1" x14ac:dyDescent="0.3">
      <c r="A26" s="24"/>
      <c r="B26" s="73">
        <v>4</v>
      </c>
      <c r="C26" s="47">
        <v>17</v>
      </c>
      <c r="D26" s="47" t="s">
        <v>1869</v>
      </c>
      <c r="E26" s="47">
        <v>130102</v>
      </c>
      <c r="F26" s="53" t="s">
        <v>1867</v>
      </c>
      <c r="G26" s="54" t="s">
        <v>1128</v>
      </c>
      <c r="H26" s="65">
        <f t="shared" si="2"/>
        <v>8.9698899999999998E-2</v>
      </c>
      <c r="I26" s="66">
        <v>177.40411564951216</v>
      </c>
      <c r="J26" s="67">
        <v>118.35867036541039</v>
      </c>
      <c r="K26" s="67">
        <v>126.54508130859003</v>
      </c>
      <c r="L26" s="68">
        <f t="shared" si="0"/>
        <v>244.90375167400043</v>
      </c>
      <c r="M26" s="68">
        <v>246.35741343026592</v>
      </c>
      <c r="N26" s="68">
        <v>263.1774143868376</v>
      </c>
      <c r="O26" s="68">
        <v>255.97835900133921</v>
      </c>
      <c r="P26" s="68">
        <v>263.457066194758</v>
      </c>
      <c r="Q26" s="24"/>
      <c r="R26" s="24"/>
      <c r="S26" s="24"/>
      <c r="T26" s="24"/>
      <c r="U26" s="24"/>
      <c r="V26" s="24"/>
      <c r="W26" s="24"/>
      <c r="X26" s="24"/>
      <c r="Y26" s="24"/>
      <c r="Z26" s="24"/>
    </row>
    <row r="27" spans="1:26" ht="13.5" customHeight="1" x14ac:dyDescent="0.3">
      <c r="A27" s="24"/>
      <c r="B27" s="73">
        <v>5</v>
      </c>
      <c r="C27" s="47">
        <v>18</v>
      </c>
      <c r="D27" s="47" t="s">
        <v>1870</v>
      </c>
      <c r="E27" s="47">
        <v>130102</v>
      </c>
      <c r="F27" s="53" t="s">
        <v>1867</v>
      </c>
      <c r="G27" s="54" t="s">
        <v>1871</v>
      </c>
      <c r="H27" s="65">
        <f t="shared" si="2"/>
        <v>7.7860399999999996E-2</v>
      </c>
      <c r="I27" s="66">
        <v>153.99037449779991</v>
      </c>
      <c r="J27" s="67">
        <v>102.73772909890951</v>
      </c>
      <c r="K27" s="67">
        <v>109.84370001913143</v>
      </c>
      <c r="L27" s="68">
        <f t="shared" si="0"/>
        <v>212.58142911804094</v>
      </c>
      <c r="M27" s="68">
        <v>213.84323703845419</v>
      </c>
      <c r="N27" s="68">
        <v>228.44333939162041</v>
      </c>
      <c r="O27" s="68">
        <v>222.19441314329444</v>
      </c>
      <c r="P27" s="68">
        <v>228.68608283910464</v>
      </c>
      <c r="Q27" s="24"/>
      <c r="R27" s="24"/>
      <c r="S27" s="24"/>
      <c r="T27" s="24"/>
      <c r="U27" s="24"/>
      <c r="V27" s="24"/>
      <c r="W27" s="24"/>
      <c r="X27" s="24"/>
      <c r="Y27" s="24"/>
      <c r="Z27" s="24"/>
    </row>
    <row r="28" spans="1:26" ht="13.5" customHeight="1" x14ac:dyDescent="0.3">
      <c r="A28" s="24"/>
      <c r="B28" s="73">
        <v>6</v>
      </c>
      <c r="C28" s="47">
        <v>19</v>
      </c>
      <c r="D28" s="47" t="s">
        <v>1872</v>
      </c>
      <c r="E28" s="47">
        <v>130102</v>
      </c>
      <c r="F28" s="53" t="s">
        <v>1840</v>
      </c>
      <c r="G28" s="54" t="s">
        <v>1873</v>
      </c>
      <c r="H28" s="65">
        <f t="shared" si="2"/>
        <v>0.1029033</v>
      </c>
      <c r="I28" s="66">
        <v>180.67</v>
      </c>
      <c r="J28" s="67">
        <v>135.78202793189212</v>
      </c>
      <c r="K28" s="67">
        <v>145.1735450545246</v>
      </c>
      <c r="L28" s="68">
        <f t="shared" si="0"/>
        <v>280.95557298641671</v>
      </c>
      <c r="M28" s="68">
        <v>282.6232255595944</v>
      </c>
      <c r="N28" s="68">
        <v>301.9192672661182</v>
      </c>
      <c r="O28" s="68">
        <v>293.6604524583891</v>
      </c>
      <c r="P28" s="68">
        <v>302.24008609144823</v>
      </c>
      <c r="Q28" s="24"/>
      <c r="R28" s="24"/>
      <c r="S28" s="24"/>
      <c r="T28" s="24"/>
      <c r="U28" s="24"/>
      <c r="V28" s="24"/>
      <c r="W28" s="24"/>
      <c r="X28" s="24"/>
      <c r="Y28" s="24"/>
      <c r="Z28" s="24"/>
    </row>
    <row r="29" spans="1:26" ht="13.5" customHeight="1" x14ac:dyDescent="0.3">
      <c r="A29" s="24"/>
      <c r="B29" s="73">
        <v>7</v>
      </c>
      <c r="C29" s="47">
        <v>20</v>
      </c>
      <c r="D29" s="47" t="s">
        <v>1874</v>
      </c>
      <c r="E29" s="47">
        <v>130102</v>
      </c>
      <c r="F29" s="53" t="s">
        <v>1867</v>
      </c>
      <c r="G29" s="54" t="s">
        <v>1875</v>
      </c>
      <c r="H29" s="65">
        <f t="shared" si="2"/>
        <v>2.5498199999999999E-2</v>
      </c>
      <c r="I29" s="66">
        <v>50.429596326764873</v>
      </c>
      <c r="J29" s="67">
        <v>33.645104266309545</v>
      </c>
      <c r="K29" s="67">
        <v>35.97220585421848</v>
      </c>
      <c r="L29" s="68">
        <f t="shared" si="0"/>
        <v>69.617310120528032</v>
      </c>
      <c r="M29" s="68">
        <v>70.030533766979147</v>
      </c>
      <c r="N29" s="68">
        <v>74.811853835852318</v>
      </c>
      <c r="O29" s="68">
        <v>72.765421848096423</v>
      </c>
      <c r="P29" s="68">
        <v>74.891348766022574</v>
      </c>
      <c r="Q29" s="24"/>
      <c r="R29" s="24"/>
      <c r="S29" s="24"/>
      <c r="T29" s="24"/>
      <c r="U29" s="24"/>
      <c r="V29" s="24"/>
      <c r="W29" s="24"/>
      <c r="X29" s="24"/>
      <c r="Y29" s="24"/>
      <c r="Z29" s="24"/>
    </row>
    <row r="30" spans="1:26" ht="13.5" customHeight="1" x14ac:dyDescent="0.3">
      <c r="A30" s="24"/>
      <c r="B30" s="73">
        <v>8</v>
      </c>
      <c r="C30" s="47">
        <v>21</v>
      </c>
      <c r="D30" s="47" t="s">
        <v>1876</v>
      </c>
      <c r="E30" s="47">
        <v>130102</v>
      </c>
      <c r="F30" s="53" t="s">
        <v>1867</v>
      </c>
      <c r="G30" s="54" t="s">
        <v>1877</v>
      </c>
      <c r="H30" s="65">
        <f t="shared" si="2"/>
        <v>2.5498199999999999E-2</v>
      </c>
      <c r="I30" s="66">
        <v>50.429596326764873</v>
      </c>
      <c r="J30" s="67">
        <v>33.645104266309545</v>
      </c>
      <c r="K30" s="67">
        <v>35.97220585421848</v>
      </c>
      <c r="L30" s="68">
        <f t="shared" si="0"/>
        <v>69.617310120528032</v>
      </c>
      <c r="M30" s="68">
        <v>70.030533766979147</v>
      </c>
      <c r="N30" s="68">
        <v>74.811853835852318</v>
      </c>
      <c r="O30" s="68">
        <v>72.765421848096423</v>
      </c>
      <c r="P30" s="68">
        <v>74.891348766022574</v>
      </c>
      <c r="Q30" s="24"/>
      <c r="R30" s="24"/>
      <c r="S30" s="24"/>
      <c r="T30" s="24"/>
      <c r="U30" s="24"/>
      <c r="V30" s="24"/>
      <c r="W30" s="24"/>
      <c r="X30" s="24"/>
      <c r="Y30" s="24"/>
      <c r="Z30" s="24"/>
    </row>
    <row r="31" spans="1:26" ht="13.5" customHeight="1" x14ac:dyDescent="0.3">
      <c r="A31" s="24"/>
      <c r="B31" s="73">
        <v>9</v>
      </c>
      <c r="C31" s="47">
        <v>22</v>
      </c>
      <c r="D31" s="47" t="s">
        <v>1878</v>
      </c>
      <c r="E31" s="47">
        <v>130102</v>
      </c>
      <c r="F31" s="53" t="s">
        <v>1867</v>
      </c>
      <c r="G31" s="54" t="s">
        <v>1879</v>
      </c>
      <c r="H31" s="65">
        <f t="shared" si="2"/>
        <v>6.6521200000000003E-2</v>
      </c>
      <c r="I31" s="66">
        <v>153.99037449779991</v>
      </c>
      <c r="J31" s="67">
        <v>81.2</v>
      </c>
      <c r="K31" s="67">
        <v>93.38</v>
      </c>
      <c r="L31" s="68">
        <f t="shared" si="0"/>
        <v>174.57999999999998</v>
      </c>
      <c r="M31" s="68">
        <v>182.7</v>
      </c>
      <c r="N31" s="68">
        <v>228.44333939162041</v>
      </c>
      <c r="O31" s="68">
        <v>212.13499999999999</v>
      </c>
      <c r="P31" s="68">
        <v>228.68608283910464</v>
      </c>
      <c r="Q31" s="24"/>
      <c r="R31" s="24"/>
      <c r="S31" s="24"/>
      <c r="T31" s="24"/>
      <c r="U31" s="24"/>
      <c r="V31" s="24"/>
      <c r="W31" s="24"/>
      <c r="X31" s="24"/>
      <c r="Y31" s="24"/>
      <c r="Z31" s="24"/>
    </row>
    <row r="32" spans="1:26" ht="13.5" customHeight="1" x14ac:dyDescent="0.3">
      <c r="A32" s="24"/>
      <c r="B32" s="73">
        <v>10</v>
      </c>
      <c r="C32" s="47">
        <v>23</v>
      </c>
      <c r="D32" s="47" t="s">
        <v>1880</v>
      </c>
      <c r="E32" s="47">
        <v>130102</v>
      </c>
      <c r="F32" s="53" t="s">
        <v>1867</v>
      </c>
      <c r="G32" s="54" t="s">
        <v>1881</v>
      </c>
      <c r="H32" s="65">
        <f t="shared" si="2"/>
        <v>7.4282000000000001E-2</v>
      </c>
      <c r="I32" s="66">
        <v>199.01679978955423</v>
      </c>
      <c r="J32" s="67">
        <v>99.47</v>
      </c>
      <c r="K32" s="67">
        <v>101.5</v>
      </c>
      <c r="L32" s="68">
        <f t="shared" si="0"/>
        <v>200.97</v>
      </c>
      <c r="M32" s="68">
        <v>204.01499999999999</v>
      </c>
      <c r="N32" s="68">
        <v>295.23963745934566</v>
      </c>
      <c r="O32" s="68">
        <v>287.16353979338049</v>
      </c>
      <c r="P32" s="68">
        <v>295.55335852305336</v>
      </c>
      <c r="Q32" s="24"/>
      <c r="R32" s="24"/>
      <c r="S32" s="24"/>
      <c r="T32" s="24"/>
      <c r="U32" s="24"/>
      <c r="V32" s="24"/>
      <c r="W32" s="24"/>
      <c r="X32" s="24"/>
      <c r="Y32" s="24"/>
      <c r="Z32" s="24"/>
    </row>
    <row r="33" spans="1:26" ht="13.5" customHeight="1" x14ac:dyDescent="0.3">
      <c r="A33" s="24"/>
      <c r="B33" s="73">
        <v>11</v>
      </c>
      <c r="C33" s="47">
        <v>24</v>
      </c>
      <c r="D33" s="47" t="s">
        <v>1882</v>
      </c>
      <c r="E33" s="47">
        <v>130102</v>
      </c>
      <c r="F33" s="53" t="s">
        <v>1867</v>
      </c>
      <c r="G33" s="54" t="s">
        <v>1883</v>
      </c>
      <c r="H33" s="65">
        <f t="shared" si="2"/>
        <v>1.6847000000000001E-2</v>
      </c>
      <c r="I33" s="66">
        <v>33.319554715898221</v>
      </c>
      <c r="J33" s="67">
        <v>22.229801033097377</v>
      </c>
      <c r="K33" s="67">
        <v>23.767350296537209</v>
      </c>
      <c r="L33" s="68">
        <f t="shared" si="0"/>
        <v>45.99715132963459</v>
      </c>
      <c r="M33" s="68">
        <v>46.270174096039796</v>
      </c>
      <c r="N33" s="68">
        <v>49.42926057011671</v>
      </c>
      <c r="O33" s="68">
        <v>48.077153721063709</v>
      </c>
      <c r="P33" s="68">
        <v>49.481784006122062</v>
      </c>
      <c r="Q33" s="24"/>
      <c r="R33" s="24"/>
      <c r="S33" s="24"/>
      <c r="T33" s="24"/>
      <c r="U33" s="24"/>
      <c r="V33" s="24"/>
      <c r="W33" s="24"/>
      <c r="X33" s="24"/>
      <c r="Y33" s="24"/>
      <c r="Z33" s="24"/>
    </row>
    <row r="34" spans="1:26" ht="13.5" customHeight="1" x14ac:dyDescent="0.3">
      <c r="A34" s="24"/>
      <c r="B34" s="64"/>
      <c r="C34" s="47"/>
      <c r="D34" s="46"/>
      <c r="E34" s="47" t="s">
        <v>1884</v>
      </c>
      <c r="F34" s="48" t="s">
        <v>1885</v>
      </c>
      <c r="G34" s="70"/>
      <c r="H34" s="74"/>
      <c r="I34" s="51">
        <v>570.78894920604557</v>
      </c>
      <c r="J34" s="52">
        <v>485.23738186340159</v>
      </c>
      <c r="K34" s="52">
        <v>552.47632580830293</v>
      </c>
      <c r="L34" s="52">
        <f t="shared" si="0"/>
        <v>1037.7137076717045</v>
      </c>
      <c r="M34" s="52">
        <v>1067.1267648746893</v>
      </c>
      <c r="N34" s="52">
        <v>1122.7740922135067</v>
      </c>
      <c r="O34" s="52">
        <v>1157.7498369045343</v>
      </c>
      <c r="P34" s="52">
        <v>1191.5748526879663</v>
      </c>
      <c r="Q34" s="24"/>
      <c r="R34" s="24"/>
      <c r="S34" s="24"/>
      <c r="T34" s="24"/>
      <c r="U34" s="24"/>
      <c r="V34" s="24"/>
      <c r="W34" s="24"/>
      <c r="X34" s="24"/>
      <c r="Y34" s="24"/>
      <c r="Z34" s="24"/>
    </row>
    <row r="35" spans="1:26" ht="13.5" customHeight="1" x14ac:dyDescent="0.3">
      <c r="A35" s="24"/>
      <c r="B35" s="73">
        <v>1</v>
      </c>
      <c r="C35" s="47">
        <v>25</v>
      </c>
      <c r="D35" s="47" t="s">
        <v>1886</v>
      </c>
      <c r="E35" s="47">
        <v>130103</v>
      </c>
      <c r="F35" s="53" t="s">
        <v>1887</v>
      </c>
      <c r="G35" s="54" t="s">
        <v>1888</v>
      </c>
      <c r="H35" s="65">
        <f>ROUND(M35/SUM($M$35:$M$38),7)</f>
        <v>0.45820529999999998</v>
      </c>
      <c r="I35" s="75">
        <v>250.70500000000001</v>
      </c>
      <c r="J35" s="67">
        <v>234.91492443083987</v>
      </c>
      <c r="K35" s="67">
        <v>251.16308016070406</v>
      </c>
      <c r="L35" s="68">
        <f t="shared" si="0"/>
        <v>486.07800459154396</v>
      </c>
      <c r="M35" s="68">
        <v>488.96319112301512</v>
      </c>
      <c r="N35" s="68">
        <v>522.34705088961175</v>
      </c>
      <c r="O35" s="68">
        <v>508.05857040367329</v>
      </c>
      <c r="P35" s="68">
        <v>522.90209584847901</v>
      </c>
      <c r="Q35" s="24"/>
      <c r="R35" s="24"/>
      <c r="S35" s="24"/>
      <c r="T35" s="24"/>
      <c r="U35" s="24"/>
      <c r="V35" s="24"/>
      <c r="W35" s="24"/>
      <c r="X35" s="24"/>
      <c r="Y35" s="24"/>
      <c r="Z35" s="24"/>
    </row>
    <row r="36" spans="1:26" ht="13.5" customHeight="1" x14ac:dyDescent="0.3">
      <c r="A36" s="24"/>
      <c r="B36" s="73">
        <v>2</v>
      </c>
      <c r="C36" s="47">
        <v>26</v>
      </c>
      <c r="D36" s="47" t="s">
        <v>1889</v>
      </c>
      <c r="E36" s="47">
        <v>130103</v>
      </c>
      <c r="F36" s="53" t="s">
        <v>1867</v>
      </c>
      <c r="G36" s="54" t="s">
        <v>1890</v>
      </c>
      <c r="H36" s="65">
        <f>ROUND(M36/SUM($M$35:$M$38),7)</f>
        <v>0.1417976</v>
      </c>
      <c r="I36" s="75">
        <v>108.96394920604554</v>
      </c>
      <c r="J36" s="67">
        <v>72.697457432561691</v>
      </c>
      <c r="K36" s="67">
        <v>77.725659077864947</v>
      </c>
      <c r="L36" s="68">
        <f t="shared" si="0"/>
        <v>150.42311651042664</v>
      </c>
      <c r="M36" s="68">
        <v>151.31597474650852</v>
      </c>
      <c r="N36" s="68">
        <v>161.64704132389517</v>
      </c>
      <c r="O36" s="68">
        <v>157.22528649320833</v>
      </c>
      <c r="P36" s="68">
        <v>161.81880715515592</v>
      </c>
      <c r="Q36" s="24"/>
      <c r="R36" s="24"/>
      <c r="S36" s="24"/>
      <c r="T36" s="24"/>
      <c r="U36" s="24"/>
      <c r="V36" s="24"/>
      <c r="W36" s="24"/>
      <c r="X36" s="24"/>
      <c r="Y36" s="24"/>
      <c r="Z36" s="24"/>
    </row>
    <row r="37" spans="1:26" ht="13.5" customHeight="1" x14ac:dyDescent="0.3">
      <c r="A37" s="24"/>
      <c r="B37" s="73">
        <v>3</v>
      </c>
      <c r="C37" s="47">
        <v>27</v>
      </c>
      <c r="D37" s="47" t="s">
        <v>1891</v>
      </c>
      <c r="E37" s="47">
        <v>130103</v>
      </c>
      <c r="F37" s="53" t="s">
        <v>1867</v>
      </c>
      <c r="G37" s="54" t="s">
        <v>1892</v>
      </c>
      <c r="H37" s="65">
        <f>ROUND(M37/SUM($M$35:$M$38),7)</f>
        <v>0.2097666</v>
      </c>
      <c r="I37" s="75">
        <v>110.63500000000001</v>
      </c>
      <c r="J37" s="67">
        <v>91.35</v>
      </c>
      <c r="K37" s="67">
        <v>114.98258656973408</v>
      </c>
      <c r="L37" s="68">
        <f t="shared" si="0"/>
        <v>206.33258656973408</v>
      </c>
      <c r="M37" s="68">
        <v>223.84759900516551</v>
      </c>
      <c r="N37" s="68">
        <v>228.66000000000003</v>
      </c>
      <c r="O37" s="68">
        <v>232.58947340730822</v>
      </c>
      <c r="P37" s="68">
        <v>239.38484694853645</v>
      </c>
      <c r="Q37" s="24"/>
      <c r="R37" s="24"/>
      <c r="S37" s="24"/>
      <c r="T37" s="24"/>
      <c r="U37" s="24"/>
      <c r="V37" s="24"/>
      <c r="W37" s="24"/>
      <c r="X37" s="24"/>
      <c r="Y37" s="24"/>
      <c r="Z37" s="24"/>
    </row>
    <row r="38" spans="1:26" ht="13.5" customHeight="1" x14ac:dyDescent="0.3">
      <c r="A38" s="24"/>
      <c r="B38" s="73">
        <v>4</v>
      </c>
      <c r="C38" s="47">
        <v>28</v>
      </c>
      <c r="D38" s="47" t="s">
        <v>1893</v>
      </c>
      <c r="E38" s="47">
        <v>130103</v>
      </c>
      <c r="F38" s="53" t="s">
        <v>1867</v>
      </c>
      <c r="G38" s="54" t="s">
        <v>1894</v>
      </c>
      <c r="H38" s="65">
        <f>ROUND(M38/SUM($M$35:$M$38),7)</f>
        <v>0.19023039999999999</v>
      </c>
      <c r="I38" s="75">
        <v>100.485</v>
      </c>
      <c r="J38" s="67">
        <v>86.275000000000006</v>
      </c>
      <c r="K38" s="67">
        <v>108.605</v>
      </c>
      <c r="L38" s="68">
        <f t="shared" si="0"/>
        <v>194.88</v>
      </c>
      <c r="M38" s="68">
        <v>203</v>
      </c>
      <c r="N38" s="68">
        <v>210.12</v>
      </c>
      <c r="O38" s="68">
        <v>259.87650660034433</v>
      </c>
      <c r="P38" s="68">
        <v>267.46910273579488</v>
      </c>
      <c r="Q38" s="24"/>
      <c r="R38" s="24"/>
      <c r="S38" s="24"/>
      <c r="T38" s="24"/>
      <c r="U38" s="24"/>
      <c r="V38" s="24"/>
      <c r="W38" s="24"/>
      <c r="X38" s="24"/>
      <c r="Y38" s="24"/>
      <c r="Z38" s="24"/>
    </row>
    <row r="39" spans="1:26" ht="13.5" customHeight="1" x14ac:dyDescent="0.3">
      <c r="A39" s="24"/>
      <c r="B39" s="64"/>
      <c r="C39" s="47"/>
      <c r="D39" s="46"/>
      <c r="E39" s="47" t="s">
        <v>1895</v>
      </c>
      <c r="F39" s="48" t="s">
        <v>1896</v>
      </c>
      <c r="G39" s="70"/>
      <c r="H39" s="74"/>
      <c r="I39" s="51">
        <v>717.71286923665571</v>
      </c>
      <c r="J39" s="52">
        <v>494.46287162808488</v>
      </c>
      <c r="K39" s="52">
        <v>528.66295389324659</v>
      </c>
      <c r="L39" s="52">
        <f t="shared" si="0"/>
        <v>1023.1258255213315</v>
      </c>
      <c r="M39" s="52">
        <v>1029.1987373254258</v>
      </c>
      <c r="N39" s="52">
        <v>1099.467066194758</v>
      </c>
      <c r="O39" s="52">
        <v>1069.3918246604169</v>
      </c>
      <c r="P39" s="52">
        <v>1100.6353577577961</v>
      </c>
      <c r="Q39" s="24"/>
      <c r="R39" s="24"/>
      <c r="S39" s="24"/>
      <c r="T39" s="24"/>
      <c r="U39" s="24"/>
      <c r="V39" s="24"/>
      <c r="W39" s="24"/>
      <c r="X39" s="24"/>
      <c r="Y39" s="24"/>
      <c r="Z39" s="24"/>
    </row>
    <row r="40" spans="1:26" ht="13.5" customHeight="1" x14ac:dyDescent="0.3">
      <c r="A40" s="24"/>
      <c r="B40" s="73">
        <v>1</v>
      </c>
      <c r="C40" s="47">
        <v>29</v>
      </c>
      <c r="D40" s="47" t="s">
        <v>1897</v>
      </c>
      <c r="E40" s="47">
        <v>130104</v>
      </c>
      <c r="F40" s="53" t="s">
        <v>1837</v>
      </c>
      <c r="G40" s="54" t="s">
        <v>1181</v>
      </c>
      <c r="H40" s="65">
        <f t="shared" ref="H40:H46" si="3">ROUND(M40/SUM($M$40:$M$46),7)</f>
        <v>0.18590519999999999</v>
      </c>
      <c r="I40" s="66">
        <v>137.78086139276829</v>
      </c>
      <c r="J40" s="67">
        <v>91.923231299024295</v>
      </c>
      <c r="K40" s="67">
        <v>98.281205280275501</v>
      </c>
      <c r="L40" s="68">
        <f t="shared" si="0"/>
        <v>190.2044365792998</v>
      </c>
      <c r="M40" s="68">
        <v>191.33342261335372</v>
      </c>
      <c r="N40" s="68">
        <v>204.39667208723935</v>
      </c>
      <c r="O40" s="68">
        <v>198.80552754926342</v>
      </c>
      <c r="P40" s="68">
        <v>204.61386359288309</v>
      </c>
      <c r="Q40" s="24"/>
      <c r="R40" s="24"/>
      <c r="S40" s="24"/>
      <c r="T40" s="24"/>
      <c r="U40" s="24"/>
      <c r="V40" s="24"/>
      <c r="W40" s="24"/>
      <c r="X40" s="24"/>
      <c r="Y40" s="24"/>
      <c r="Z40" s="24"/>
    </row>
    <row r="41" spans="1:26" ht="13.5" customHeight="1" x14ac:dyDescent="0.3">
      <c r="A41" s="24"/>
      <c r="B41" s="73">
        <v>2</v>
      </c>
      <c r="C41" s="47">
        <v>30</v>
      </c>
      <c r="D41" s="47" t="s">
        <v>1898</v>
      </c>
      <c r="E41" s="47">
        <v>130104</v>
      </c>
      <c r="F41" s="53" t="s">
        <v>1840</v>
      </c>
      <c r="G41" s="54" t="s">
        <v>89</v>
      </c>
      <c r="H41" s="65">
        <f t="shared" si="3"/>
        <v>0.43013370000000001</v>
      </c>
      <c r="I41" s="66">
        <v>295.36500000000001</v>
      </c>
      <c r="J41" s="67">
        <v>212.68512339774247</v>
      </c>
      <c r="K41" s="67">
        <v>227.39572986416681</v>
      </c>
      <c r="L41" s="68">
        <f t="shared" si="0"/>
        <v>440.08085326190928</v>
      </c>
      <c r="M41" s="68">
        <v>442.69301702697533</v>
      </c>
      <c r="N41" s="68">
        <v>472.91779031949488</v>
      </c>
      <c r="O41" s="68">
        <v>459.98141668260951</v>
      </c>
      <c r="P41" s="68">
        <v>473.42031184235702</v>
      </c>
      <c r="Q41" s="24"/>
      <c r="R41" s="24"/>
      <c r="S41" s="24"/>
      <c r="T41" s="24"/>
      <c r="U41" s="24"/>
      <c r="V41" s="24"/>
      <c r="W41" s="24"/>
      <c r="X41" s="24"/>
      <c r="Y41" s="24"/>
      <c r="Z41" s="24"/>
    </row>
    <row r="42" spans="1:26" ht="13.5" customHeight="1" x14ac:dyDescent="0.3">
      <c r="A42" s="24"/>
      <c r="B42" s="73">
        <v>3</v>
      </c>
      <c r="C42" s="47">
        <v>31</v>
      </c>
      <c r="D42" s="47" t="s">
        <v>1899</v>
      </c>
      <c r="E42" s="47">
        <v>130104</v>
      </c>
      <c r="F42" s="53" t="s">
        <v>1867</v>
      </c>
      <c r="G42" s="54" t="s">
        <v>1900</v>
      </c>
      <c r="H42" s="65">
        <f t="shared" si="3"/>
        <v>7.6549199999999998E-2</v>
      </c>
      <c r="I42" s="66">
        <v>56.733295867610479</v>
      </c>
      <c r="J42" s="67">
        <v>37.850742299598238</v>
      </c>
      <c r="K42" s="67">
        <v>40.468731585995791</v>
      </c>
      <c r="L42" s="68">
        <f t="shared" si="0"/>
        <v>78.319473885594022</v>
      </c>
      <c r="M42" s="68">
        <v>78.78435048785154</v>
      </c>
      <c r="N42" s="68">
        <v>84.163335565333838</v>
      </c>
      <c r="O42" s="68">
        <v>81.861099579108469</v>
      </c>
      <c r="P42" s="68">
        <v>84.252767361775383</v>
      </c>
      <c r="Q42" s="24"/>
      <c r="R42" s="24"/>
      <c r="S42" s="24"/>
      <c r="T42" s="24"/>
      <c r="U42" s="24"/>
      <c r="V42" s="24"/>
      <c r="W42" s="24"/>
      <c r="X42" s="24"/>
      <c r="Y42" s="24"/>
      <c r="Z42" s="24"/>
    </row>
    <row r="43" spans="1:26" ht="13.5" customHeight="1" x14ac:dyDescent="0.3">
      <c r="A43" s="24"/>
      <c r="B43" s="73">
        <v>4</v>
      </c>
      <c r="C43" s="47">
        <v>32</v>
      </c>
      <c r="D43" s="47" t="s">
        <v>1901</v>
      </c>
      <c r="E43" s="47">
        <v>130104</v>
      </c>
      <c r="F43" s="53" t="s">
        <v>1867</v>
      </c>
      <c r="G43" s="54" t="s">
        <v>1902</v>
      </c>
      <c r="H43" s="65">
        <f t="shared" si="3"/>
        <v>4.7387600000000002E-2</v>
      </c>
      <c r="I43" s="66">
        <v>35.120611727568402</v>
      </c>
      <c r="J43" s="67">
        <v>23.431411899751293</v>
      </c>
      <c r="K43" s="67">
        <v>25.052071934187872</v>
      </c>
      <c r="L43" s="68">
        <f t="shared" si="0"/>
        <v>48.483483833939161</v>
      </c>
      <c r="M43" s="68">
        <v>48.771264587717624</v>
      </c>
      <c r="N43" s="68">
        <v>52.101112492825713</v>
      </c>
      <c r="O43" s="68">
        <v>50.675918787067147</v>
      </c>
      <c r="P43" s="68">
        <v>52.156475033480014</v>
      </c>
      <c r="Q43" s="24"/>
      <c r="R43" s="24"/>
      <c r="S43" s="24"/>
      <c r="T43" s="24"/>
      <c r="U43" s="24"/>
      <c r="V43" s="24"/>
      <c r="W43" s="24"/>
      <c r="X43" s="24"/>
      <c r="Y43" s="24"/>
      <c r="Z43" s="24"/>
    </row>
    <row r="44" spans="1:26" ht="13.5" customHeight="1" x14ac:dyDescent="0.3">
      <c r="A44" s="24"/>
      <c r="B44" s="73">
        <v>5</v>
      </c>
      <c r="C44" s="47">
        <v>33</v>
      </c>
      <c r="D44" s="47" t="s">
        <v>1903</v>
      </c>
      <c r="E44" s="47">
        <v>130104</v>
      </c>
      <c r="F44" s="53" t="s">
        <v>1867</v>
      </c>
      <c r="G44" s="54" t="s">
        <v>1904</v>
      </c>
      <c r="H44" s="65">
        <f t="shared" si="3"/>
        <v>6.5613599999999994E-2</v>
      </c>
      <c r="I44" s="66">
        <v>48.628539315094699</v>
      </c>
      <c r="J44" s="67">
        <v>32.44349339965563</v>
      </c>
      <c r="K44" s="67">
        <v>34.687484216567817</v>
      </c>
      <c r="L44" s="68">
        <f t="shared" si="0"/>
        <v>67.130977616223447</v>
      </c>
      <c r="M44" s="68">
        <v>67.529443275301318</v>
      </c>
      <c r="N44" s="68">
        <v>72.14000191314328</v>
      </c>
      <c r="O44" s="68">
        <v>70.166656782092971</v>
      </c>
      <c r="P44" s="68">
        <v>72.216657738664622</v>
      </c>
      <c r="Q44" s="24"/>
      <c r="R44" s="24"/>
      <c r="S44" s="24"/>
      <c r="T44" s="24"/>
      <c r="U44" s="24"/>
      <c r="V44" s="24"/>
      <c r="W44" s="24"/>
      <c r="X44" s="24"/>
      <c r="Y44" s="24"/>
      <c r="Z44" s="24"/>
    </row>
    <row r="45" spans="1:26" ht="13.5" customHeight="1" x14ac:dyDescent="0.3">
      <c r="A45" s="24"/>
      <c r="B45" s="73">
        <v>6</v>
      </c>
      <c r="C45" s="47">
        <v>34</v>
      </c>
      <c r="D45" s="47" t="s">
        <v>1905</v>
      </c>
      <c r="E45" s="47">
        <v>130104</v>
      </c>
      <c r="F45" s="53" t="s">
        <v>1867</v>
      </c>
      <c r="G45" s="54" t="s">
        <v>1875</v>
      </c>
      <c r="H45" s="65">
        <f t="shared" si="3"/>
        <v>0.16160389999999999</v>
      </c>
      <c r="I45" s="66">
        <v>119.77029127606659</v>
      </c>
      <c r="J45" s="67">
        <v>79.907122632485169</v>
      </c>
      <c r="K45" s="67">
        <v>85.433988903768906</v>
      </c>
      <c r="L45" s="68">
        <f t="shared" si="0"/>
        <v>165.34111153625406</v>
      </c>
      <c r="M45" s="68">
        <v>166.32251769657549</v>
      </c>
      <c r="N45" s="68">
        <v>177.67815286014925</v>
      </c>
      <c r="O45" s="68">
        <v>172.81787688922901</v>
      </c>
      <c r="P45" s="68">
        <v>177.86695331930363</v>
      </c>
      <c r="Q45" s="24"/>
      <c r="R45" s="24"/>
      <c r="S45" s="24"/>
      <c r="T45" s="24"/>
      <c r="U45" s="24"/>
      <c r="V45" s="24"/>
      <c r="W45" s="24"/>
      <c r="X45" s="24"/>
      <c r="Y45" s="24"/>
      <c r="Z45" s="24"/>
    </row>
    <row r="46" spans="1:26" ht="13.5" customHeight="1" x14ac:dyDescent="0.3">
      <c r="A46" s="24"/>
      <c r="B46" s="73">
        <v>7</v>
      </c>
      <c r="C46" s="47">
        <v>35</v>
      </c>
      <c r="D46" s="47" t="s">
        <v>1906</v>
      </c>
      <c r="E46" s="47">
        <v>130104</v>
      </c>
      <c r="F46" s="53" t="s">
        <v>1867</v>
      </c>
      <c r="G46" s="54" t="s">
        <v>1907</v>
      </c>
      <c r="H46" s="65">
        <f t="shared" si="3"/>
        <v>3.2806799999999997E-2</v>
      </c>
      <c r="I46" s="66">
        <v>24.314269657547349</v>
      </c>
      <c r="J46" s="67">
        <v>16.221746699827815</v>
      </c>
      <c r="K46" s="67">
        <v>17.343742108283909</v>
      </c>
      <c r="L46" s="68">
        <f t="shared" si="0"/>
        <v>33.565488808111724</v>
      </c>
      <c r="M46" s="68">
        <v>33.764721637650659</v>
      </c>
      <c r="N46" s="68">
        <v>36.07000095657164</v>
      </c>
      <c r="O46" s="68">
        <v>35.083328391046486</v>
      </c>
      <c r="P46" s="68">
        <v>36.108328869332311</v>
      </c>
      <c r="Q46" s="24"/>
      <c r="R46" s="24"/>
      <c r="S46" s="24"/>
      <c r="T46" s="24"/>
      <c r="U46" s="24"/>
      <c r="V46" s="24"/>
      <c r="W46" s="24"/>
      <c r="X46" s="24"/>
      <c r="Y46" s="24"/>
      <c r="Z46" s="24"/>
    </row>
    <row r="47" spans="1:26" ht="13.5" customHeight="1" x14ac:dyDescent="0.3">
      <c r="A47" s="24"/>
      <c r="B47" s="64"/>
      <c r="C47" s="47"/>
      <c r="D47" s="46"/>
      <c r="E47" s="47" t="s">
        <v>1908</v>
      </c>
      <c r="F47" s="48" t="s">
        <v>1909</v>
      </c>
      <c r="G47" s="70"/>
      <c r="H47" s="74"/>
      <c r="I47" s="51">
        <v>1460.4564501626171</v>
      </c>
      <c r="J47" s="76">
        <v>1158.3528754543715</v>
      </c>
      <c r="K47" s="76">
        <v>1238.4716586952361</v>
      </c>
      <c r="L47" s="52">
        <f t="shared" si="0"/>
        <v>2396.8245341496076</v>
      </c>
      <c r="M47" s="52">
        <v>2411.051233977425</v>
      </c>
      <c r="N47" s="52">
        <v>2575.6652534914861</v>
      </c>
      <c r="O47" s="52">
        <v>2505.2095236273199</v>
      </c>
      <c r="P47" s="52">
        <v>2578.4021503730628</v>
      </c>
      <c r="Q47" s="24"/>
      <c r="R47" s="24"/>
      <c r="S47" s="24"/>
      <c r="T47" s="24"/>
      <c r="U47" s="24"/>
      <c r="V47" s="24"/>
      <c r="W47" s="24"/>
      <c r="X47" s="24"/>
      <c r="Y47" s="24"/>
      <c r="Z47" s="24"/>
    </row>
    <row r="48" spans="1:26" ht="13.5" customHeight="1" x14ac:dyDescent="0.3">
      <c r="A48" s="24"/>
      <c r="B48" s="73">
        <v>1</v>
      </c>
      <c r="C48" s="47">
        <v>36</v>
      </c>
      <c r="D48" s="47" t="s">
        <v>1910</v>
      </c>
      <c r="E48" s="47">
        <v>130105</v>
      </c>
      <c r="F48" s="53" t="s">
        <v>1911</v>
      </c>
      <c r="G48" s="54" t="s">
        <v>1912</v>
      </c>
      <c r="H48" s="65">
        <f t="shared" ref="H48:H54" si="4">ROUND(M48/SUM($M$48:$M$54),7)</f>
        <v>0.1996888</v>
      </c>
      <c r="I48" s="66">
        <v>306.52999999999997</v>
      </c>
      <c r="J48" s="67">
        <v>231.31009183087812</v>
      </c>
      <c r="K48" s="67">
        <v>247.30891524775205</v>
      </c>
      <c r="L48" s="68">
        <f t="shared" si="0"/>
        <v>478.61900707863015</v>
      </c>
      <c r="M48" s="68">
        <v>481.45991964798162</v>
      </c>
      <c r="N48" s="68">
        <v>514.33149512148464</v>
      </c>
      <c r="O48" s="68">
        <v>500.26227520566289</v>
      </c>
      <c r="P48" s="68">
        <v>514.87802276640514</v>
      </c>
      <c r="Q48" s="24"/>
      <c r="R48" s="24"/>
      <c r="S48" s="24"/>
      <c r="T48" s="24"/>
      <c r="U48" s="24"/>
      <c r="V48" s="24"/>
      <c r="W48" s="24"/>
      <c r="X48" s="24"/>
      <c r="Y48" s="24"/>
      <c r="Z48" s="24"/>
    </row>
    <row r="49" spans="1:26" ht="13.5" customHeight="1" x14ac:dyDescent="0.3">
      <c r="A49" s="24"/>
      <c r="B49" s="73">
        <v>2</v>
      </c>
      <c r="C49" s="47">
        <v>37</v>
      </c>
      <c r="D49" s="47" t="s">
        <v>1913</v>
      </c>
      <c r="E49" s="47">
        <v>130105</v>
      </c>
      <c r="F49" s="53" t="s">
        <v>1837</v>
      </c>
      <c r="G49" s="54" t="s">
        <v>1914</v>
      </c>
      <c r="H49" s="65">
        <f t="shared" si="4"/>
        <v>0.26192949999999998</v>
      </c>
      <c r="I49" s="66">
        <v>333.935</v>
      </c>
      <c r="J49" s="67">
        <v>303.40674383011287</v>
      </c>
      <c r="K49" s="67">
        <v>324.39221350679162</v>
      </c>
      <c r="L49" s="68">
        <f t="shared" si="0"/>
        <v>627.79895733690455</v>
      </c>
      <c r="M49" s="68">
        <v>631.52534914865123</v>
      </c>
      <c r="N49" s="68">
        <v>674.64261048402534</v>
      </c>
      <c r="O49" s="68">
        <v>656.18817916586954</v>
      </c>
      <c r="P49" s="68">
        <v>675.35948440788206</v>
      </c>
      <c r="Q49" s="24"/>
      <c r="R49" s="24"/>
      <c r="S49" s="24"/>
      <c r="T49" s="24"/>
      <c r="U49" s="24"/>
      <c r="V49" s="24"/>
      <c r="W49" s="24"/>
      <c r="X49" s="24"/>
      <c r="Y49" s="24"/>
      <c r="Z49" s="24"/>
    </row>
    <row r="50" spans="1:26" ht="13.5" customHeight="1" x14ac:dyDescent="0.3">
      <c r="A50" s="24"/>
      <c r="B50" s="73">
        <v>3</v>
      </c>
      <c r="C50" s="47">
        <v>38</v>
      </c>
      <c r="D50" s="47" t="s">
        <v>1915</v>
      </c>
      <c r="E50" s="47">
        <v>130105</v>
      </c>
      <c r="F50" s="53" t="s">
        <v>1840</v>
      </c>
      <c r="G50" s="54" t="s">
        <v>635</v>
      </c>
      <c r="H50" s="65">
        <f t="shared" si="4"/>
        <v>0.128112</v>
      </c>
      <c r="I50" s="66">
        <v>222.43054094126651</v>
      </c>
      <c r="J50" s="67">
        <v>148.39894203175817</v>
      </c>
      <c r="K50" s="67">
        <v>158.66312224985651</v>
      </c>
      <c r="L50" s="68">
        <f t="shared" si="0"/>
        <v>307.06206428161465</v>
      </c>
      <c r="M50" s="68">
        <v>308.88467572221157</v>
      </c>
      <c r="N50" s="68">
        <v>329.97371245456287</v>
      </c>
      <c r="O50" s="68">
        <v>320.94748565142527</v>
      </c>
      <c r="P50" s="68">
        <v>330.32434187870672</v>
      </c>
      <c r="Q50" s="24"/>
      <c r="R50" s="24"/>
      <c r="S50" s="24"/>
      <c r="T50" s="24"/>
      <c r="U50" s="24"/>
      <c r="V50" s="24"/>
      <c r="W50" s="24"/>
      <c r="X50" s="24"/>
      <c r="Y50" s="24"/>
      <c r="Z50" s="24"/>
    </row>
    <row r="51" spans="1:26" ht="13.5" customHeight="1" x14ac:dyDescent="0.3">
      <c r="A51" s="24"/>
      <c r="B51" s="73">
        <v>4</v>
      </c>
      <c r="C51" s="47">
        <v>39</v>
      </c>
      <c r="D51" s="47" t="s">
        <v>1916</v>
      </c>
      <c r="E51" s="47">
        <v>130105</v>
      </c>
      <c r="F51" s="53" t="s">
        <v>1867</v>
      </c>
      <c r="G51" s="54" t="s">
        <v>1650</v>
      </c>
      <c r="H51" s="65">
        <f t="shared" si="4"/>
        <v>8.2468899999999998E-2</v>
      </c>
      <c r="I51" s="66">
        <v>143.18403242777885</v>
      </c>
      <c r="J51" s="67">
        <v>95.528063898986034</v>
      </c>
      <c r="K51" s="67">
        <v>102.13537019322747</v>
      </c>
      <c r="L51" s="68">
        <f t="shared" si="0"/>
        <v>197.66343409221349</v>
      </c>
      <c r="M51" s="68">
        <v>198.83669408838722</v>
      </c>
      <c r="N51" s="68">
        <v>212.41222785536638</v>
      </c>
      <c r="O51" s="68">
        <v>206.60182274727379</v>
      </c>
      <c r="P51" s="68">
        <v>212.63793667495696</v>
      </c>
      <c r="Q51" s="24"/>
      <c r="R51" s="24"/>
      <c r="S51" s="24"/>
      <c r="T51" s="24"/>
      <c r="U51" s="24"/>
      <c r="V51" s="24"/>
      <c r="W51" s="24"/>
      <c r="X51" s="24"/>
      <c r="Y51" s="24"/>
      <c r="Z51" s="24"/>
    </row>
    <row r="52" spans="1:26" ht="13.5" customHeight="1" x14ac:dyDescent="0.3">
      <c r="A52" s="24"/>
      <c r="B52" s="73">
        <v>5</v>
      </c>
      <c r="C52" s="47">
        <v>40</v>
      </c>
      <c r="D52" s="47" t="s">
        <v>1917</v>
      </c>
      <c r="E52" s="47">
        <v>130105</v>
      </c>
      <c r="F52" s="53" t="s">
        <v>1867</v>
      </c>
      <c r="G52" s="54" t="s">
        <v>185</v>
      </c>
      <c r="H52" s="65">
        <f t="shared" si="4"/>
        <v>0.1213693</v>
      </c>
      <c r="I52" s="66">
        <v>148.19</v>
      </c>
      <c r="J52" s="67">
        <v>140.58847139850775</v>
      </c>
      <c r="K52" s="67">
        <v>150.31243160512724</v>
      </c>
      <c r="L52" s="68">
        <f t="shared" si="0"/>
        <v>290.90090300363499</v>
      </c>
      <c r="M52" s="68">
        <v>292.62758752630572</v>
      </c>
      <c r="N52" s="68">
        <v>312.60667495695435</v>
      </c>
      <c r="O52" s="68">
        <v>304.05551272240291</v>
      </c>
      <c r="P52" s="68">
        <v>312.93885020088004</v>
      </c>
      <c r="Q52" s="24"/>
      <c r="R52" s="24"/>
      <c r="S52" s="24"/>
      <c r="T52" s="24"/>
      <c r="U52" s="24"/>
      <c r="V52" s="24"/>
      <c r="W52" s="24"/>
      <c r="X52" s="24"/>
      <c r="Y52" s="24"/>
      <c r="Z52" s="24"/>
    </row>
    <row r="53" spans="1:26" ht="13.5" customHeight="1" x14ac:dyDescent="0.3">
      <c r="A53" s="24"/>
      <c r="B53" s="73">
        <v>6</v>
      </c>
      <c r="C53" s="47">
        <v>41</v>
      </c>
      <c r="D53" s="47" t="s">
        <v>1918</v>
      </c>
      <c r="E53" s="47">
        <v>130105</v>
      </c>
      <c r="F53" s="53" t="s">
        <v>1867</v>
      </c>
      <c r="G53" s="54" t="s">
        <v>1919</v>
      </c>
      <c r="H53" s="65">
        <f t="shared" si="4"/>
        <v>0.13589209999999999</v>
      </c>
      <c r="I53" s="66">
        <v>183.715</v>
      </c>
      <c r="J53" s="67">
        <v>157.41102353166249</v>
      </c>
      <c r="K53" s="67">
        <v>168.29853453223646</v>
      </c>
      <c r="L53" s="68">
        <f t="shared" si="0"/>
        <v>325.70955806389895</v>
      </c>
      <c r="M53" s="68">
        <v>327.64285440979529</v>
      </c>
      <c r="N53" s="68">
        <v>350.01260187488043</v>
      </c>
      <c r="O53" s="68">
        <v>340.43822364645109</v>
      </c>
      <c r="P53" s="68">
        <v>350.38452458389128</v>
      </c>
      <c r="Q53" s="24"/>
      <c r="R53" s="24"/>
      <c r="S53" s="24"/>
      <c r="T53" s="24"/>
      <c r="U53" s="24"/>
      <c r="V53" s="24"/>
      <c r="W53" s="24"/>
      <c r="X53" s="24"/>
      <c r="Y53" s="24"/>
      <c r="Z53" s="24"/>
    </row>
    <row r="54" spans="1:26" ht="13.5" customHeight="1" x14ac:dyDescent="0.3">
      <c r="A54" s="24"/>
      <c r="B54" s="73">
        <v>7</v>
      </c>
      <c r="C54" s="47">
        <v>42</v>
      </c>
      <c r="D54" s="47" t="s">
        <v>1920</v>
      </c>
      <c r="E54" s="47">
        <v>130105</v>
      </c>
      <c r="F54" s="53" t="s">
        <v>1840</v>
      </c>
      <c r="G54" s="54" t="s">
        <v>1921</v>
      </c>
      <c r="H54" s="65">
        <f t="shared" si="4"/>
        <v>7.0539400000000002E-2</v>
      </c>
      <c r="I54" s="66">
        <v>122.47187679357185</v>
      </c>
      <c r="J54" s="67">
        <v>81.709538932466032</v>
      </c>
      <c r="K54" s="67">
        <v>87.361071360244878</v>
      </c>
      <c r="L54" s="68">
        <f t="shared" si="0"/>
        <v>169.07061029271091</v>
      </c>
      <c r="M54" s="68">
        <v>170.07415343409221</v>
      </c>
      <c r="N54" s="68">
        <v>181.68593074421275</v>
      </c>
      <c r="O54" s="68">
        <v>176.71602448823418</v>
      </c>
      <c r="P54" s="68">
        <v>181.87898986034054</v>
      </c>
      <c r="Q54" s="24"/>
      <c r="R54" s="24"/>
      <c r="S54" s="24"/>
      <c r="T54" s="24"/>
      <c r="U54" s="24"/>
      <c r="V54" s="24"/>
      <c r="W54" s="24"/>
      <c r="X54" s="24"/>
      <c r="Y54" s="24"/>
      <c r="Z54" s="24"/>
    </row>
    <row r="55" spans="1:26" ht="13.5" customHeight="1" x14ac:dyDescent="0.3">
      <c r="A55" s="24"/>
      <c r="B55" s="64"/>
      <c r="C55" s="47"/>
      <c r="D55" s="46"/>
      <c r="E55" s="47" t="s">
        <v>1922</v>
      </c>
      <c r="F55" s="48" t="s">
        <v>1923</v>
      </c>
      <c r="G55" s="70"/>
      <c r="H55" s="74"/>
      <c r="I55" s="51">
        <v>389.92884302659269</v>
      </c>
      <c r="J55" s="52">
        <v>260.14875263057206</v>
      </c>
      <c r="K55" s="52">
        <v>278.14223455136789</v>
      </c>
      <c r="L55" s="52">
        <f t="shared" si="0"/>
        <v>538.29098718193995</v>
      </c>
      <c r="M55" s="52">
        <v>541.48609144824957</v>
      </c>
      <c r="N55" s="52">
        <v>578.45594126650087</v>
      </c>
      <c r="O55" s="52">
        <v>562.63263678974567</v>
      </c>
      <c r="P55" s="52">
        <v>579.07060742299598</v>
      </c>
      <c r="Q55" s="24"/>
      <c r="R55" s="24"/>
      <c r="S55" s="24"/>
      <c r="T55" s="24"/>
      <c r="U55" s="24"/>
      <c r="V55" s="24"/>
      <c r="W55" s="24"/>
      <c r="X55" s="24"/>
      <c r="Y55" s="24"/>
      <c r="Z55" s="24"/>
    </row>
    <row r="56" spans="1:26" ht="13.5" customHeight="1" x14ac:dyDescent="0.3">
      <c r="A56" s="24"/>
      <c r="B56" s="73">
        <v>1</v>
      </c>
      <c r="C56" s="47">
        <v>43</v>
      </c>
      <c r="D56" s="47" t="s">
        <v>1924</v>
      </c>
      <c r="E56" s="47">
        <v>130106</v>
      </c>
      <c r="F56" s="53" t="s">
        <v>1925</v>
      </c>
      <c r="G56" s="54" t="s">
        <v>1182</v>
      </c>
      <c r="H56" s="77">
        <f>ROUND(M56/SUM($M$56:$M$58),7)</f>
        <v>0.97459580000000001</v>
      </c>
      <c r="I56" s="66">
        <v>380.02302946240673</v>
      </c>
      <c r="J56" s="67">
        <v>253.53989286397552</v>
      </c>
      <c r="K56" s="67">
        <v>271.07626554428924</v>
      </c>
      <c r="L56" s="68">
        <f t="shared" si="0"/>
        <v>524.61615840826471</v>
      </c>
      <c r="M56" s="68">
        <v>527.73009374402147</v>
      </c>
      <c r="N56" s="68">
        <v>563.76075569160128</v>
      </c>
      <c r="O56" s="68">
        <v>548.33942892672667</v>
      </c>
      <c r="P56" s="68">
        <v>564.35980677252724</v>
      </c>
      <c r="Q56" s="24"/>
      <c r="R56" s="24"/>
      <c r="S56" s="24"/>
      <c r="T56" s="24"/>
      <c r="U56" s="24"/>
      <c r="V56" s="24"/>
      <c r="W56" s="24"/>
      <c r="X56" s="24"/>
      <c r="Y56" s="24"/>
      <c r="Z56" s="24"/>
    </row>
    <row r="57" spans="1:26" ht="13.5" customHeight="1" x14ac:dyDescent="0.3">
      <c r="A57" s="24"/>
      <c r="B57" s="73">
        <v>2</v>
      </c>
      <c r="C57" s="47">
        <v>44</v>
      </c>
      <c r="D57" s="47" t="s">
        <v>1926</v>
      </c>
      <c r="E57" s="47">
        <v>130106</v>
      </c>
      <c r="F57" s="53" t="s">
        <v>1867</v>
      </c>
      <c r="G57" s="54" t="s">
        <v>1927</v>
      </c>
      <c r="H57" s="77">
        <f>ROUND(M57/SUM($M$56:$M$58),7)</f>
        <v>1.8475800000000001E-2</v>
      </c>
      <c r="I57" s="66">
        <v>7.2042280466806963</v>
      </c>
      <c r="J57" s="67">
        <v>4.8064434666156499</v>
      </c>
      <c r="K57" s="67">
        <v>5.1388865506026402</v>
      </c>
      <c r="L57" s="68">
        <f t="shared" si="0"/>
        <v>9.9453300172182892</v>
      </c>
      <c r="M57" s="68">
        <v>10.004361966711306</v>
      </c>
      <c r="N57" s="68">
        <v>10.687407690836046</v>
      </c>
      <c r="O57" s="68">
        <v>10.395060264013775</v>
      </c>
      <c r="P57" s="68">
        <v>10.698764109431798</v>
      </c>
      <c r="Q57" s="24"/>
      <c r="R57" s="24"/>
      <c r="S57" s="24"/>
      <c r="T57" s="24"/>
      <c r="U57" s="24"/>
      <c r="V57" s="24"/>
      <c r="W57" s="24"/>
      <c r="X57" s="24"/>
      <c r="Y57" s="24"/>
      <c r="Z57" s="24"/>
    </row>
    <row r="58" spans="1:26" ht="13.5" customHeight="1" x14ac:dyDescent="0.3">
      <c r="A58" s="24"/>
      <c r="B58" s="73">
        <v>3</v>
      </c>
      <c r="C58" s="47">
        <v>45</v>
      </c>
      <c r="D58" s="47" t="s">
        <v>1928</v>
      </c>
      <c r="E58" s="47">
        <v>130106</v>
      </c>
      <c r="F58" s="53" t="s">
        <v>1867</v>
      </c>
      <c r="G58" s="54" t="s">
        <v>1513</v>
      </c>
      <c r="H58" s="77">
        <f>ROUND(M58/SUM($M$56:$M$58),7)</f>
        <v>6.9284000000000004E-3</v>
      </c>
      <c r="I58" s="66">
        <v>2.701585517505261</v>
      </c>
      <c r="J58" s="67">
        <v>1.8024162999808686</v>
      </c>
      <c r="K58" s="67">
        <v>1.9270824564759899</v>
      </c>
      <c r="L58" s="68">
        <f t="shared" si="0"/>
        <v>3.7294987564568585</v>
      </c>
      <c r="M58" s="68">
        <v>3.75163573751674</v>
      </c>
      <c r="N58" s="68">
        <v>4.0077778840635165</v>
      </c>
      <c r="O58" s="68">
        <v>3.8981475990051653</v>
      </c>
      <c r="P58" s="68">
        <v>4.012036541036923</v>
      </c>
      <c r="Q58" s="24"/>
      <c r="R58" s="24"/>
      <c r="S58" s="24"/>
      <c r="T58" s="24"/>
      <c r="U58" s="24"/>
      <c r="V58" s="24"/>
      <c r="W58" s="24"/>
      <c r="X58" s="24"/>
      <c r="Y58" s="24"/>
      <c r="Z58" s="24"/>
    </row>
    <row r="59" spans="1:26" ht="13.5" customHeight="1" x14ac:dyDescent="0.3">
      <c r="A59" s="24"/>
      <c r="B59" s="64"/>
      <c r="C59" s="47"/>
      <c r="D59" s="46"/>
      <c r="E59" s="47" t="s">
        <v>1929</v>
      </c>
      <c r="F59" s="48" t="s">
        <v>1930</v>
      </c>
      <c r="G59" s="70"/>
      <c r="H59" s="74"/>
      <c r="I59" s="51">
        <v>371.91827290989096</v>
      </c>
      <c r="J59" s="52">
        <v>248.13264396403289</v>
      </c>
      <c r="K59" s="52">
        <v>265.29501817486124</v>
      </c>
      <c r="L59" s="52">
        <f t="shared" si="0"/>
        <v>513.42766213889411</v>
      </c>
      <c r="M59" s="52">
        <v>516.47518653147108</v>
      </c>
      <c r="N59" s="52">
        <v>551.73742203941083</v>
      </c>
      <c r="O59" s="52">
        <v>536.64498612971113</v>
      </c>
      <c r="P59" s="52">
        <v>552.3236971494166</v>
      </c>
      <c r="Q59" s="24"/>
      <c r="R59" s="24"/>
      <c r="S59" s="24"/>
      <c r="T59" s="24"/>
      <c r="U59" s="24"/>
      <c r="V59" s="24"/>
      <c r="W59" s="24"/>
      <c r="X59" s="24"/>
      <c r="Y59" s="24"/>
      <c r="Z59" s="24"/>
    </row>
    <row r="60" spans="1:26" ht="13.5" customHeight="1" x14ac:dyDescent="0.3">
      <c r="A60" s="24"/>
      <c r="B60" s="73">
        <v>1</v>
      </c>
      <c r="C60" s="47">
        <v>46</v>
      </c>
      <c r="D60" s="47" t="s">
        <v>1931</v>
      </c>
      <c r="E60" s="47">
        <v>130107</v>
      </c>
      <c r="F60" s="53" t="s">
        <v>1829</v>
      </c>
      <c r="G60" s="54" t="s">
        <v>1932</v>
      </c>
      <c r="H60" s="65">
        <f t="shared" ref="H60:H65" si="5">ROUND(M60/SUM($M$60:$M$65),7)</f>
        <v>0.157385</v>
      </c>
      <c r="I60" s="66">
        <v>58.534352879280654</v>
      </c>
      <c r="J60" s="67">
        <v>39.052353166252153</v>
      </c>
      <c r="K60" s="67">
        <v>41.753453223646453</v>
      </c>
      <c r="L60" s="68">
        <f t="shared" si="0"/>
        <v>80.805806389898606</v>
      </c>
      <c r="M60" s="68">
        <v>81.285440979529355</v>
      </c>
      <c r="N60" s="68">
        <v>86.835187488042848</v>
      </c>
      <c r="O60" s="68">
        <v>84.459864645111907</v>
      </c>
      <c r="P60" s="68">
        <v>86.927458389133349</v>
      </c>
      <c r="Q60" s="24"/>
      <c r="R60" s="24"/>
      <c r="S60" s="24"/>
      <c r="T60" s="24"/>
      <c r="U60" s="24"/>
      <c r="V60" s="24"/>
      <c r="W60" s="24"/>
      <c r="X60" s="24"/>
      <c r="Y60" s="24"/>
      <c r="Z60" s="24"/>
    </row>
    <row r="61" spans="1:26" ht="13.5" customHeight="1" x14ac:dyDescent="0.3">
      <c r="A61" s="24"/>
      <c r="B61" s="73">
        <v>2</v>
      </c>
      <c r="C61" s="47">
        <v>47</v>
      </c>
      <c r="D61" s="47" t="s">
        <v>1933</v>
      </c>
      <c r="E61" s="47">
        <v>130107</v>
      </c>
      <c r="F61" s="53" t="s">
        <v>1837</v>
      </c>
      <c r="G61" s="54" t="s">
        <v>1934</v>
      </c>
      <c r="H61" s="65">
        <f t="shared" si="5"/>
        <v>0.35593219999999998</v>
      </c>
      <c r="I61" s="66">
        <v>132.37769035775779</v>
      </c>
      <c r="J61" s="67">
        <v>88.318398699062556</v>
      </c>
      <c r="K61" s="67">
        <v>94.427040367323514</v>
      </c>
      <c r="L61" s="68">
        <f t="shared" si="0"/>
        <v>182.74543906638607</v>
      </c>
      <c r="M61" s="68">
        <v>183.83015113832025</v>
      </c>
      <c r="N61" s="68">
        <v>196.38111631911232</v>
      </c>
      <c r="O61" s="68">
        <v>191.00923235125313</v>
      </c>
      <c r="P61" s="68">
        <v>196.58979051080925</v>
      </c>
      <c r="Q61" s="24"/>
      <c r="R61" s="24"/>
      <c r="S61" s="24"/>
      <c r="T61" s="24"/>
      <c r="U61" s="24"/>
      <c r="V61" s="24"/>
      <c r="W61" s="24"/>
      <c r="X61" s="24"/>
      <c r="Y61" s="24"/>
      <c r="Z61" s="24"/>
    </row>
    <row r="62" spans="1:26" ht="13.5" customHeight="1" x14ac:dyDescent="0.3">
      <c r="A62" s="24"/>
      <c r="B62" s="73">
        <v>3</v>
      </c>
      <c r="C62" s="47">
        <v>48</v>
      </c>
      <c r="D62" s="47" t="s">
        <v>1935</v>
      </c>
      <c r="E62" s="47">
        <v>130107</v>
      </c>
      <c r="F62" s="53" t="s">
        <v>1840</v>
      </c>
      <c r="G62" s="54" t="s">
        <v>1936</v>
      </c>
      <c r="H62" s="65">
        <f t="shared" si="5"/>
        <v>0.15980630000000001</v>
      </c>
      <c r="I62" s="66">
        <v>59.434881385115744</v>
      </c>
      <c r="J62" s="67">
        <v>39.653158599579108</v>
      </c>
      <c r="K62" s="67">
        <v>42.395814042471777</v>
      </c>
      <c r="L62" s="68">
        <f t="shared" si="0"/>
        <v>82.048972642050884</v>
      </c>
      <c r="M62" s="68">
        <v>82.535986225368276</v>
      </c>
      <c r="N62" s="68">
        <v>88.171113449397367</v>
      </c>
      <c r="O62" s="68">
        <v>85.75924717811364</v>
      </c>
      <c r="P62" s="68">
        <v>88.264803902812318</v>
      </c>
      <c r="Q62" s="24"/>
      <c r="R62" s="24"/>
      <c r="S62" s="24"/>
      <c r="T62" s="24"/>
      <c r="U62" s="24"/>
      <c r="V62" s="24"/>
      <c r="W62" s="24"/>
      <c r="X62" s="24"/>
      <c r="Y62" s="24"/>
      <c r="Z62" s="24"/>
    </row>
    <row r="63" spans="1:26" ht="13.5" customHeight="1" x14ac:dyDescent="0.3">
      <c r="A63" s="24"/>
      <c r="B63" s="73">
        <v>4</v>
      </c>
      <c r="C63" s="47">
        <v>49</v>
      </c>
      <c r="D63" s="47" t="s">
        <v>1937</v>
      </c>
      <c r="E63" s="47">
        <v>130107</v>
      </c>
      <c r="F63" s="53" t="s">
        <v>1867</v>
      </c>
      <c r="G63" s="54" t="s">
        <v>1938</v>
      </c>
      <c r="H63" s="65">
        <f t="shared" si="5"/>
        <v>9.9273600000000004E-2</v>
      </c>
      <c r="I63" s="66">
        <v>36.921668739238569</v>
      </c>
      <c r="J63" s="67">
        <v>24.633022766405205</v>
      </c>
      <c r="K63" s="67">
        <v>26.33679357183853</v>
      </c>
      <c r="L63" s="68">
        <f t="shared" si="0"/>
        <v>50.969816338243731</v>
      </c>
      <c r="M63" s="68">
        <v>51.272355079395453</v>
      </c>
      <c r="N63" s="68">
        <v>54.77296441553473</v>
      </c>
      <c r="O63" s="68">
        <v>53.274683853070599</v>
      </c>
      <c r="P63" s="68">
        <v>54.831166060837958</v>
      </c>
      <c r="Q63" s="24"/>
      <c r="R63" s="24"/>
      <c r="S63" s="24"/>
      <c r="T63" s="24"/>
      <c r="U63" s="24"/>
      <c r="V63" s="24"/>
      <c r="W63" s="24"/>
      <c r="X63" s="24"/>
      <c r="Y63" s="24"/>
      <c r="Z63" s="24"/>
    </row>
    <row r="64" spans="1:26" ht="13.5" customHeight="1" x14ac:dyDescent="0.3">
      <c r="A64" s="24"/>
      <c r="B64" s="73">
        <v>5</v>
      </c>
      <c r="C64" s="47">
        <v>50</v>
      </c>
      <c r="D64" s="47" t="s">
        <v>1939</v>
      </c>
      <c r="E64" s="47">
        <v>130107</v>
      </c>
      <c r="F64" s="53" t="s">
        <v>1867</v>
      </c>
      <c r="G64" s="54" t="s">
        <v>1940</v>
      </c>
      <c r="H64" s="65">
        <f t="shared" si="5"/>
        <v>0.157385</v>
      </c>
      <c r="I64" s="66">
        <v>58.534352879280654</v>
      </c>
      <c r="J64" s="67">
        <v>39.052353166252153</v>
      </c>
      <c r="K64" s="67">
        <v>41.753453223646453</v>
      </c>
      <c r="L64" s="68">
        <f t="shared" si="0"/>
        <v>80.805806389898606</v>
      </c>
      <c r="M64" s="68">
        <v>81.285440979529355</v>
      </c>
      <c r="N64" s="68">
        <v>86.835187488042848</v>
      </c>
      <c r="O64" s="68">
        <v>84.459864645111907</v>
      </c>
      <c r="P64" s="68">
        <v>86.927458389133349</v>
      </c>
      <c r="Q64" s="24"/>
      <c r="R64" s="24"/>
      <c r="S64" s="24"/>
      <c r="T64" s="24"/>
      <c r="U64" s="24"/>
      <c r="V64" s="24"/>
      <c r="W64" s="24"/>
      <c r="X64" s="24"/>
      <c r="Y64" s="24"/>
      <c r="Z64" s="24"/>
    </row>
    <row r="65" spans="1:26" ht="13.5" customHeight="1" x14ac:dyDescent="0.3">
      <c r="A65" s="24"/>
      <c r="B65" s="73">
        <v>6</v>
      </c>
      <c r="C65" s="47">
        <v>51</v>
      </c>
      <c r="D65" s="47" t="s">
        <v>1941</v>
      </c>
      <c r="E65" s="47">
        <v>130107</v>
      </c>
      <c r="F65" s="53" t="s">
        <v>1867</v>
      </c>
      <c r="G65" s="54" t="s">
        <v>1942</v>
      </c>
      <c r="H65" s="65">
        <f t="shared" si="5"/>
        <v>7.02179E-2</v>
      </c>
      <c r="I65" s="66">
        <v>26.115326669217524</v>
      </c>
      <c r="J65" s="67">
        <v>17.423357566481727</v>
      </c>
      <c r="K65" s="67">
        <v>18.628463745934567</v>
      </c>
      <c r="L65" s="68">
        <f t="shared" si="0"/>
        <v>36.051821312416294</v>
      </c>
      <c r="M65" s="68">
        <v>36.265812129328488</v>
      </c>
      <c r="N65" s="68">
        <v>38.741852879280664</v>
      </c>
      <c r="O65" s="68">
        <v>37.682093457049938</v>
      </c>
      <c r="P65" s="68">
        <v>38.783019896690263</v>
      </c>
      <c r="Q65" s="24"/>
      <c r="R65" s="24"/>
      <c r="S65" s="24"/>
      <c r="T65" s="24"/>
      <c r="U65" s="24"/>
      <c r="V65" s="24"/>
      <c r="W65" s="24"/>
      <c r="X65" s="24"/>
      <c r="Y65" s="24"/>
      <c r="Z65" s="24"/>
    </row>
    <row r="66" spans="1:26" ht="13.5" customHeight="1" x14ac:dyDescent="0.3">
      <c r="A66" s="24"/>
      <c r="B66" s="64"/>
      <c r="C66" s="47"/>
      <c r="D66" s="46"/>
      <c r="E66" s="47" t="s">
        <v>1943</v>
      </c>
      <c r="F66" s="48" t="s">
        <v>1944</v>
      </c>
      <c r="G66" s="70"/>
      <c r="H66" s="74"/>
      <c r="I66" s="51">
        <v>41.615000000000002</v>
      </c>
      <c r="J66" s="52">
        <v>27.637049933039982</v>
      </c>
      <c r="K66" s="52">
        <v>29.548597665965179</v>
      </c>
      <c r="L66" s="52">
        <f t="shared" si="0"/>
        <v>57.185647599005165</v>
      </c>
      <c r="M66" s="52">
        <v>57.525081308590011</v>
      </c>
      <c r="N66" s="52">
        <v>61.452594222307255</v>
      </c>
      <c r="O66" s="52">
        <v>59.7715965180792</v>
      </c>
      <c r="P66" s="52">
        <v>61.51789362923283</v>
      </c>
      <c r="Q66" s="24"/>
      <c r="R66" s="24"/>
      <c r="S66" s="24"/>
      <c r="T66" s="24"/>
      <c r="U66" s="24"/>
      <c r="V66" s="24"/>
      <c r="W66" s="24"/>
      <c r="X66" s="24"/>
      <c r="Y66" s="24"/>
      <c r="Z66" s="24"/>
    </row>
    <row r="67" spans="1:26" ht="13.5" customHeight="1" x14ac:dyDescent="0.3">
      <c r="A67" s="24"/>
      <c r="B67" s="73">
        <v>1</v>
      </c>
      <c r="C67" s="47">
        <v>52</v>
      </c>
      <c r="D67" s="47" t="s">
        <v>1945</v>
      </c>
      <c r="E67" s="47">
        <v>130108</v>
      </c>
      <c r="F67" s="53" t="s">
        <v>1840</v>
      </c>
      <c r="G67" s="54" t="s">
        <v>1184</v>
      </c>
      <c r="H67" s="65">
        <f>ROUND(M67/SUM($M$67),7)</f>
        <v>1</v>
      </c>
      <c r="I67" s="66">
        <v>41.615000000000002</v>
      </c>
      <c r="J67" s="67">
        <v>27.637049933039982</v>
      </c>
      <c r="K67" s="67">
        <v>29.548597665965179</v>
      </c>
      <c r="L67" s="68">
        <f t="shared" si="0"/>
        <v>57.185647599005165</v>
      </c>
      <c r="M67" s="68">
        <v>57.525081308590011</v>
      </c>
      <c r="N67" s="68">
        <v>61.452594222307255</v>
      </c>
      <c r="O67" s="68">
        <v>59.7715965180792</v>
      </c>
      <c r="P67" s="68">
        <v>61.51789362923283</v>
      </c>
      <c r="Q67" s="24"/>
      <c r="R67" s="24"/>
      <c r="S67" s="24"/>
      <c r="T67" s="24"/>
      <c r="U67" s="24"/>
      <c r="V67" s="24"/>
      <c r="W67" s="24"/>
      <c r="X67" s="24"/>
      <c r="Y67" s="24"/>
      <c r="Z67" s="24"/>
    </row>
    <row r="68" spans="1:26" ht="13.5" customHeight="1" x14ac:dyDescent="0.3">
      <c r="A68" s="24"/>
      <c r="B68" s="64"/>
      <c r="C68" s="47"/>
      <c r="D68" s="46"/>
      <c r="E68" s="47" t="s">
        <v>1946</v>
      </c>
      <c r="F68" s="48" t="s">
        <v>1947</v>
      </c>
      <c r="G68" s="70"/>
      <c r="H68" s="74" t="s">
        <v>1948</v>
      </c>
      <c r="I68" s="51">
        <v>135.07927587526305</v>
      </c>
      <c r="J68" s="52">
        <v>90.120814999043418</v>
      </c>
      <c r="K68" s="52">
        <v>96.3541228237995</v>
      </c>
      <c r="L68" s="52">
        <f t="shared" si="0"/>
        <v>186.47493782284292</v>
      </c>
      <c r="M68" s="52">
        <v>187.58178687583697</v>
      </c>
      <c r="N68" s="52">
        <v>200.38889420317579</v>
      </c>
      <c r="O68" s="52">
        <v>194.90737995025825</v>
      </c>
      <c r="P68" s="52">
        <v>200.60182705184616</v>
      </c>
      <c r="Q68" s="24"/>
      <c r="R68" s="24"/>
      <c r="S68" s="24"/>
      <c r="T68" s="24"/>
      <c r="U68" s="24"/>
      <c r="V68" s="24"/>
      <c r="W68" s="24"/>
      <c r="X68" s="24"/>
      <c r="Y68" s="24"/>
      <c r="Z68" s="24"/>
    </row>
    <row r="69" spans="1:26" ht="13.5" customHeight="1" x14ac:dyDescent="0.3">
      <c r="A69" s="24"/>
      <c r="B69" s="73">
        <v>1</v>
      </c>
      <c r="C69" s="47">
        <v>53</v>
      </c>
      <c r="D69" s="47" t="s">
        <v>1949</v>
      </c>
      <c r="E69" s="47">
        <v>130109</v>
      </c>
      <c r="F69" s="53" t="s">
        <v>1950</v>
      </c>
      <c r="G69" s="54" t="s">
        <v>1185</v>
      </c>
      <c r="H69" s="65">
        <f>ROUND(M69/SUM($M$69:$M$70),7)</f>
        <v>0.74</v>
      </c>
      <c r="I69" s="66">
        <v>99.958664147694662</v>
      </c>
      <c r="J69" s="67">
        <v>66.689403099292122</v>
      </c>
      <c r="K69" s="67">
        <v>71.302050889611621</v>
      </c>
      <c r="L69" s="68">
        <f t="shared" si="0"/>
        <v>137.99145398890374</v>
      </c>
      <c r="M69" s="68">
        <v>138.81052228811936</v>
      </c>
      <c r="N69" s="68">
        <v>148.28778171035012</v>
      </c>
      <c r="O69" s="68">
        <v>144.23146116319111</v>
      </c>
      <c r="P69" s="68">
        <v>148.44535201836615</v>
      </c>
      <c r="Q69" s="24"/>
      <c r="R69" s="24"/>
      <c r="S69" s="24"/>
      <c r="T69" s="24"/>
      <c r="U69" s="24"/>
      <c r="V69" s="24"/>
      <c r="W69" s="24"/>
      <c r="X69" s="24"/>
      <c r="Y69" s="24"/>
      <c r="Z69" s="24"/>
    </row>
    <row r="70" spans="1:26" ht="13.5" customHeight="1" x14ac:dyDescent="0.3">
      <c r="A70" s="24"/>
      <c r="B70" s="73">
        <v>2</v>
      </c>
      <c r="C70" s="47">
        <v>54</v>
      </c>
      <c r="D70" s="47" t="s">
        <v>1951</v>
      </c>
      <c r="E70" s="47">
        <v>130109</v>
      </c>
      <c r="F70" s="53" t="s">
        <v>1867</v>
      </c>
      <c r="G70" s="54" t="s">
        <v>1952</v>
      </c>
      <c r="H70" s="65">
        <f>ROUND(M70/SUM($M$69:$M$70),7)</f>
        <v>0.26</v>
      </c>
      <c r="I70" s="66">
        <v>35.120611727568402</v>
      </c>
      <c r="J70" s="67">
        <v>23.431411899751293</v>
      </c>
      <c r="K70" s="67">
        <v>25.052071934187872</v>
      </c>
      <c r="L70" s="68">
        <f t="shared" si="0"/>
        <v>48.483483833939161</v>
      </c>
      <c r="M70" s="68">
        <v>48.771264587717624</v>
      </c>
      <c r="N70" s="68">
        <v>52.101112492825713</v>
      </c>
      <c r="O70" s="68">
        <v>50.675918787067147</v>
      </c>
      <c r="P70" s="68">
        <v>52.156475033480014</v>
      </c>
      <c r="Q70" s="24"/>
      <c r="R70" s="24"/>
      <c r="S70" s="24"/>
      <c r="T70" s="24"/>
      <c r="U70" s="24"/>
      <c r="V70" s="24"/>
      <c r="W70" s="24"/>
      <c r="X70" s="24"/>
      <c r="Y70" s="24"/>
      <c r="Z70" s="24"/>
    </row>
    <row r="71" spans="1:26" ht="13.5" customHeight="1" x14ac:dyDescent="0.3">
      <c r="A71" s="24"/>
      <c r="B71" s="64"/>
      <c r="C71" s="47"/>
      <c r="D71" s="46"/>
      <c r="E71" s="47" t="s">
        <v>1953</v>
      </c>
      <c r="F71" s="48" t="s">
        <v>1954</v>
      </c>
      <c r="G71" s="70"/>
      <c r="H71" s="78"/>
      <c r="I71" s="51">
        <v>46.69</v>
      </c>
      <c r="J71" s="52">
        <v>31.241882533001721</v>
      </c>
      <c r="K71" s="52">
        <v>33.402762578917162</v>
      </c>
      <c r="L71" s="52">
        <f t="shared" si="0"/>
        <v>64.644645111918891</v>
      </c>
      <c r="M71" s="52">
        <v>65.02835278362349</v>
      </c>
      <c r="N71" s="52">
        <v>69.468149990434284</v>
      </c>
      <c r="O71" s="52">
        <v>67.567891716089534</v>
      </c>
      <c r="P71" s="52">
        <v>69.541966711306671</v>
      </c>
      <c r="Q71" s="24"/>
      <c r="R71" s="24"/>
      <c r="S71" s="24"/>
      <c r="T71" s="24"/>
      <c r="U71" s="24"/>
      <c r="V71" s="24"/>
      <c r="W71" s="24"/>
      <c r="X71" s="24"/>
      <c r="Y71" s="24"/>
      <c r="Z71" s="24"/>
    </row>
    <row r="72" spans="1:26" ht="13.5" customHeight="1" x14ac:dyDescent="0.3">
      <c r="A72" s="24"/>
      <c r="B72" s="73">
        <v>1</v>
      </c>
      <c r="C72" s="47">
        <v>55</v>
      </c>
      <c r="D72" s="47" t="s">
        <v>1955</v>
      </c>
      <c r="E72" s="47">
        <v>130110</v>
      </c>
      <c r="F72" s="53" t="s">
        <v>1867</v>
      </c>
      <c r="G72" s="54" t="s">
        <v>1186</v>
      </c>
      <c r="H72" s="65">
        <f>ROUND(M72/SUM($M$72),7)</f>
        <v>1</v>
      </c>
      <c r="I72" s="66">
        <v>46.69</v>
      </c>
      <c r="J72" s="67">
        <v>31.241882533001721</v>
      </c>
      <c r="K72" s="67">
        <v>33.402762578917162</v>
      </c>
      <c r="L72" s="68">
        <f t="shared" si="0"/>
        <v>64.644645111918891</v>
      </c>
      <c r="M72" s="68">
        <v>65.02835278362349</v>
      </c>
      <c r="N72" s="68">
        <v>69.468149990434284</v>
      </c>
      <c r="O72" s="68">
        <v>67.567891716089534</v>
      </c>
      <c r="P72" s="68">
        <v>69.541966711306671</v>
      </c>
      <c r="Q72" s="24"/>
      <c r="R72" s="24"/>
      <c r="S72" s="24"/>
      <c r="T72" s="24"/>
      <c r="U72" s="24"/>
      <c r="V72" s="24"/>
      <c r="W72" s="24"/>
      <c r="X72" s="24"/>
      <c r="Y72" s="24"/>
      <c r="Z72" s="24"/>
    </row>
    <row r="73" spans="1:26" ht="13.5" customHeight="1" x14ac:dyDescent="0.3">
      <c r="A73" s="24"/>
      <c r="B73" s="64"/>
      <c r="C73" s="47"/>
      <c r="D73" s="46"/>
      <c r="E73" s="47" t="s">
        <v>1956</v>
      </c>
      <c r="F73" s="48" t="s">
        <v>1957</v>
      </c>
      <c r="G73" s="70"/>
      <c r="H73" s="74"/>
      <c r="I73" s="51">
        <v>523.20706189018551</v>
      </c>
      <c r="J73" s="52">
        <v>349.0679567629615</v>
      </c>
      <c r="K73" s="52">
        <v>373.2116357375167</v>
      </c>
      <c r="L73" s="52">
        <f t="shared" si="0"/>
        <v>722.2795925004782</v>
      </c>
      <c r="M73" s="52">
        <v>726.56678783240864</v>
      </c>
      <c r="N73" s="52">
        <v>776.17298354696766</v>
      </c>
      <c r="O73" s="52">
        <v>754.94125167400045</v>
      </c>
      <c r="P73" s="52">
        <v>776.99774344748414</v>
      </c>
      <c r="Q73" s="24"/>
      <c r="R73" s="24"/>
      <c r="S73" s="24"/>
      <c r="T73" s="24"/>
      <c r="U73" s="24"/>
      <c r="V73" s="24"/>
      <c r="W73" s="24"/>
      <c r="X73" s="24"/>
      <c r="Y73" s="24"/>
      <c r="Z73" s="24"/>
    </row>
    <row r="74" spans="1:26" ht="13.5" customHeight="1" x14ac:dyDescent="0.3">
      <c r="A74" s="24"/>
      <c r="B74" s="73">
        <v>1</v>
      </c>
      <c r="C74" s="47">
        <v>56</v>
      </c>
      <c r="D74" s="47" t="s">
        <v>1958</v>
      </c>
      <c r="E74" s="47">
        <v>130111</v>
      </c>
      <c r="F74" s="53" t="s">
        <v>1829</v>
      </c>
      <c r="G74" s="54" t="s">
        <v>84</v>
      </c>
      <c r="H74" s="65">
        <f>ROUND(M74/SUM($M$74:$M$78),7)</f>
        <v>0.24956970000000001</v>
      </c>
      <c r="I74" s="66">
        <v>130.57663334608762</v>
      </c>
      <c r="J74" s="67">
        <v>87.116787832408647</v>
      </c>
      <c r="K74" s="67">
        <v>93.142318729672851</v>
      </c>
      <c r="L74" s="68">
        <f t="shared" si="0"/>
        <v>180.25910656208151</v>
      </c>
      <c r="M74" s="68">
        <v>181.32906064664243</v>
      </c>
      <c r="N74" s="68">
        <v>193.70926439640326</v>
      </c>
      <c r="O74" s="68">
        <v>188.41046728524967</v>
      </c>
      <c r="P74" s="68">
        <v>193.91509948345129</v>
      </c>
      <c r="Q74" s="24"/>
      <c r="R74" s="24"/>
      <c r="S74" s="24"/>
      <c r="T74" s="24"/>
      <c r="U74" s="24"/>
      <c r="V74" s="24"/>
      <c r="W74" s="24"/>
      <c r="X74" s="24"/>
      <c r="Y74" s="24"/>
      <c r="Z74" s="24"/>
    </row>
    <row r="75" spans="1:26" ht="13.5" customHeight="1" x14ac:dyDescent="0.3">
      <c r="A75" s="24"/>
      <c r="B75" s="73">
        <v>2</v>
      </c>
      <c r="C75" s="47">
        <v>57</v>
      </c>
      <c r="D75" s="47" t="s">
        <v>1959</v>
      </c>
      <c r="E75" s="47">
        <v>130111</v>
      </c>
      <c r="F75" s="53" t="s">
        <v>1840</v>
      </c>
      <c r="G75" s="54" t="s">
        <v>1187</v>
      </c>
      <c r="H75" s="65">
        <f>ROUND(M75/SUM($M$74:$M$78),7)</f>
        <v>0.18588640000000001</v>
      </c>
      <c r="I75" s="66">
        <v>97.257078630189397</v>
      </c>
      <c r="J75" s="67">
        <v>64.886986799311259</v>
      </c>
      <c r="K75" s="67">
        <v>69.374968433135635</v>
      </c>
      <c r="L75" s="68">
        <f t="shared" si="0"/>
        <v>134.26195523244689</v>
      </c>
      <c r="M75" s="68">
        <v>135.05888655060264</v>
      </c>
      <c r="N75" s="68">
        <v>144.28000382628656</v>
      </c>
      <c r="O75" s="68">
        <v>140.33331356418594</v>
      </c>
      <c r="P75" s="68">
        <v>144.43331547732924</v>
      </c>
      <c r="Q75" s="24"/>
      <c r="R75" s="24"/>
      <c r="S75" s="24"/>
      <c r="T75" s="24"/>
      <c r="U75" s="24"/>
      <c r="V75" s="24"/>
      <c r="W75" s="24"/>
      <c r="X75" s="24"/>
      <c r="Y75" s="24"/>
      <c r="Z75" s="24"/>
    </row>
    <row r="76" spans="1:26" ht="13.5" customHeight="1" x14ac:dyDescent="0.3">
      <c r="A76" s="24"/>
      <c r="B76" s="73">
        <v>3</v>
      </c>
      <c r="C76" s="47">
        <v>58</v>
      </c>
      <c r="D76" s="47" t="s">
        <v>1960</v>
      </c>
      <c r="E76" s="47">
        <v>130111</v>
      </c>
      <c r="F76" s="53" t="s">
        <v>1840</v>
      </c>
      <c r="G76" s="54" t="s">
        <v>1961</v>
      </c>
      <c r="H76" s="65">
        <f>ROUND(M76/SUM($M$74:$M$78),7)</f>
        <v>0.26333909999999999</v>
      </c>
      <c r="I76" s="66">
        <v>137.78086139276829</v>
      </c>
      <c r="J76" s="67">
        <v>91.923231299024295</v>
      </c>
      <c r="K76" s="67">
        <v>98.281205280275501</v>
      </c>
      <c r="L76" s="68">
        <f t="shared" si="0"/>
        <v>190.2044365792998</v>
      </c>
      <c r="M76" s="68">
        <v>191.33342261335372</v>
      </c>
      <c r="N76" s="68">
        <v>204.39667208723935</v>
      </c>
      <c r="O76" s="68">
        <v>198.80552754926342</v>
      </c>
      <c r="P76" s="68">
        <v>204.61386359288309</v>
      </c>
      <c r="Q76" s="24"/>
      <c r="R76" s="24"/>
      <c r="S76" s="24"/>
      <c r="T76" s="24"/>
      <c r="U76" s="24"/>
      <c r="V76" s="24"/>
      <c r="W76" s="24"/>
      <c r="X76" s="24"/>
      <c r="Y76" s="24"/>
      <c r="Z76" s="24"/>
    </row>
    <row r="77" spans="1:26" ht="13.5" customHeight="1" x14ac:dyDescent="0.3">
      <c r="A77" s="24"/>
      <c r="B77" s="73">
        <v>4</v>
      </c>
      <c r="C77" s="47">
        <v>59</v>
      </c>
      <c r="D77" s="47" t="s">
        <v>1962</v>
      </c>
      <c r="E77" s="47">
        <v>130111</v>
      </c>
      <c r="F77" s="53" t="s">
        <v>1867</v>
      </c>
      <c r="G77" s="54" t="s">
        <v>1963</v>
      </c>
      <c r="H77" s="65">
        <f>ROUND(M77/SUM($M$74:$M$78),7)</f>
        <v>0.2030981</v>
      </c>
      <c r="I77" s="66">
        <v>106.26236368854026</v>
      </c>
      <c r="J77" s="67">
        <v>70.895041132580829</v>
      </c>
      <c r="K77" s="67">
        <v>75.798576621388932</v>
      </c>
      <c r="L77" s="68">
        <f t="shared" si="0"/>
        <v>146.69361775396976</v>
      </c>
      <c r="M77" s="68">
        <v>147.56433900899177</v>
      </c>
      <c r="N77" s="68">
        <v>157.63926343983161</v>
      </c>
      <c r="O77" s="68">
        <v>153.32713889420316</v>
      </c>
      <c r="P77" s="68">
        <v>157.80677061411896</v>
      </c>
      <c r="Q77" s="24"/>
      <c r="R77" s="24"/>
      <c r="S77" s="24"/>
      <c r="T77" s="24"/>
      <c r="U77" s="24"/>
      <c r="V77" s="24"/>
      <c r="W77" s="24"/>
      <c r="X77" s="24"/>
      <c r="Y77" s="24"/>
      <c r="Z77" s="24"/>
    </row>
    <row r="78" spans="1:26" ht="13.5" customHeight="1" x14ac:dyDescent="0.3">
      <c r="A78" s="24"/>
      <c r="B78" s="73">
        <v>5</v>
      </c>
      <c r="C78" s="47">
        <v>60</v>
      </c>
      <c r="D78" s="47" t="s">
        <v>1964</v>
      </c>
      <c r="E78" s="47">
        <v>130111</v>
      </c>
      <c r="F78" s="53" t="s">
        <v>1867</v>
      </c>
      <c r="G78" s="54" t="s">
        <v>1965</v>
      </c>
      <c r="H78" s="65">
        <f>ROUND(M78/SUM($M$74:$M$78),7)</f>
        <v>9.8106700000000005E-2</v>
      </c>
      <c r="I78" s="66">
        <v>51.330124832599971</v>
      </c>
      <c r="J78" s="67">
        <v>34.245909699636506</v>
      </c>
      <c r="K78" s="67">
        <v>36.614566673043818</v>
      </c>
      <c r="L78" s="68">
        <f t="shared" si="0"/>
        <v>70.860476372680324</v>
      </c>
      <c r="M78" s="68">
        <v>71.281079012818054</v>
      </c>
      <c r="N78" s="68">
        <v>76.147779797206809</v>
      </c>
      <c r="O78" s="68">
        <v>74.064804381098142</v>
      </c>
      <c r="P78" s="68">
        <v>76.228694279701557</v>
      </c>
      <c r="Q78" s="24"/>
      <c r="R78" s="24"/>
      <c r="S78" s="24"/>
      <c r="T78" s="24"/>
      <c r="U78" s="24"/>
      <c r="V78" s="24"/>
      <c r="W78" s="24"/>
      <c r="X78" s="24"/>
      <c r="Y78" s="24"/>
      <c r="Z78" s="24"/>
    </row>
    <row r="79" spans="1:26" ht="19.5" customHeight="1" x14ac:dyDescent="0.3">
      <c r="A79" s="30"/>
      <c r="B79" s="31"/>
      <c r="C79" s="40"/>
      <c r="D79" s="46"/>
      <c r="E79" s="47" t="s">
        <v>1966</v>
      </c>
      <c r="F79" s="35" t="s">
        <v>1967</v>
      </c>
      <c r="G79" s="79" t="s">
        <v>1968</v>
      </c>
      <c r="H79" s="80"/>
      <c r="I79" s="81">
        <v>1609.7985135135136</v>
      </c>
      <c r="J79" s="44">
        <v>694.26</v>
      </c>
      <c r="K79" s="44">
        <v>742.98</v>
      </c>
      <c r="L79" s="44">
        <f t="shared" si="0"/>
        <v>1437.24</v>
      </c>
      <c r="M79" s="44">
        <v>1328.635</v>
      </c>
      <c r="N79" s="44">
        <v>1444.06</v>
      </c>
      <c r="O79" s="44">
        <v>1409.835</v>
      </c>
      <c r="P79" s="44">
        <v>1415.925</v>
      </c>
      <c r="Q79" s="30"/>
      <c r="R79" s="30"/>
      <c r="S79" s="30"/>
      <c r="T79" s="30"/>
      <c r="U79" s="30"/>
      <c r="V79" s="30"/>
      <c r="W79" s="30"/>
      <c r="X79" s="30"/>
      <c r="Y79" s="30"/>
      <c r="Z79" s="30"/>
    </row>
    <row r="80" spans="1:26" ht="13.5" customHeight="1" x14ac:dyDescent="0.3">
      <c r="A80" s="24"/>
      <c r="B80" s="64"/>
      <c r="C80" s="47"/>
      <c r="D80" s="46"/>
      <c r="E80" s="47" t="s">
        <v>1969</v>
      </c>
      <c r="F80" s="48" t="s">
        <v>1970</v>
      </c>
      <c r="G80" s="82"/>
      <c r="H80" s="83"/>
      <c r="I80" s="51">
        <v>131.94999999999999</v>
      </c>
      <c r="J80" s="52">
        <v>56.938378378378388</v>
      </c>
      <c r="K80" s="52">
        <v>60.934054054054059</v>
      </c>
      <c r="L80" s="52">
        <f t="shared" si="0"/>
        <v>117.87243243243245</v>
      </c>
      <c r="M80" s="52">
        <v>108.96540540540541</v>
      </c>
      <c r="N80" s="52">
        <v>118.43176141658901</v>
      </c>
      <c r="O80" s="52">
        <v>115.62486486486488</v>
      </c>
      <c r="P80" s="52">
        <v>116.12432432432433</v>
      </c>
      <c r="Q80" s="24"/>
      <c r="R80" s="24"/>
      <c r="S80" s="24"/>
      <c r="T80" s="24"/>
      <c r="U80" s="24"/>
      <c r="V80" s="24"/>
      <c r="W80" s="24"/>
      <c r="X80" s="24"/>
      <c r="Y80" s="24"/>
      <c r="Z80" s="24"/>
    </row>
    <row r="81" spans="1:26" ht="13.5" customHeight="1" x14ac:dyDescent="0.3">
      <c r="A81" s="24"/>
      <c r="B81" s="84">
        <v>1</v>
      </c>
      <c r="C81" s="47">
        <v>61</v>
      </c>
      <c r="D81" s="47" t="s">
        <v>1971</v>
      </c>
      <c r="E81" s="47">
        <v>130201</v>
      </c>
      <c r="F81" s="53" t="s">
        <v>1829</v>
      </c>
      <c r="G81" s="54" t="s">
        <v>1972</v>
      </c>
      <c r="H81" s="85">
        <f>ROUND(M81/SUM($M$81),7)</f>
        <v>1</v>
      </c>
      <c r="I81" s="66">
        <v>131.94999999999999</v>
      </c>
      <c r="J81" s="67">
        <v>56.938378378378388</v>
      </c>
      <c r="K81" s="67">
        <v>60.934054054054059</v>
      </c>
      <c r="L81" s="67">
        <f t="shared" si="0"/>
        <v>117.87243243243245</v>
      </c>
      <c r="M81" s="67">
        <v>108.96540540540541</v>
      </c>
      <c r="N81" s="67">
        <v>118.43176141658901</v>
      </c>
      <c r="O81" s="67">
        <v>115.62486486486488</v>
      </c>
      <c r="P81" s="67">
        <v>116.12432432432433</v>
      </c>
      <c r="Q81" s="24"/>
      <c r="R81" s="24"/>
      <c r="S81" s="24"/>
      <c r="T81" s="24"/>
      <c r="U81" s="24"/>
      <c r="V81" s="24"/>
      <c r="W81" s="24"/>
      <c r="X81" s="24"/>
      <c r="Y81" s="24"/>
      <c r="Z81" s="24"/>
    </row>
    <row r="82" spans="1:26" ht="13.5" customHeight="1" x14ac:dyDescent="0.3">
      <c r="A82" s="24"/>
      <c r="B82" s="86"/>
      <c r="C82" s="47"/>
      <c r="D82" s="46"/>
      <c r="E82" s="47" t="s">
        <v>1973</v>
      </c>
      <c r="F82" s="48" t="s">
        <v>1974</v>
      </c>
      <c r="G82" s="82"/>
      <c r="H82" s="83"/>
      <c r="I82" s="51">
        <v>142.1</v>
      </c>
      <c r="J82" s="52">
        <v>61.467567567567571</v>
      </c>
      <c r="K82" s="52">
        <v>65.781081081081069</v>
      </c>
      <c r="L82" s="52">
        <f t="shared" si="0"/>
        <v>127.24864864864864</v>
      </c>
      <c r="M82" s="52">
        <v>117.63310810810812</v>
      </c>
      <c r="N82" s="52">
        <v>127.85246971109039</v>
      </c>
      <c r="O82" s="52">
        <v>124.8222972972973</v>
      </c>
      <c r="P82" s="52">
        <v>125.3614864864865</v>
      </c>
      <c r="Q82" s="24"/>
      <c r="R82" s="24"/>
      <c r="S82" s="24"/>
      <c r="T82" s="24"/>
      <c r="U82" s="24"/>
      <c r="V82" s="24"/>
      <c r="W82" s="24"/>
      <c r="X82" s="24"/>
      <c r="Y82" s="24"/>
      <c r="Z82" s="24"/>
    </row>
    <row r="83" spans="1:26" ht="13.5" customHeight="1" x14ac:dyDescent="0.3">
      <c r="A83" s="24"/>
      <c r="B83" s="73">
        <v>1</v>
      </c>
      <c r="C83" s="47">
        <v>62</v>
      </c>
      <c r="D83" s="47" t="s">
        <v>1975</v>
      </c>
      <c r="E83" s="47">
        <v>130202</v>
      </c>
      <c r="F83" s="53" t="s">
        <v>1837</v>
      </c>
      <c r="G83" s="54" t="s">
        <v>1976</v>
      </c>
      <c r="H83" s="65">
        <f>ROUND(M83/SUM($M$83:$M$84),7)</f>
        <v>0.90526320000000005</v>
      </c>
      <c r="I83" s="66">
        <v>128.905</v>
      </c>
      <c r="J83" s="67">
        <v>55.644324324324323</v>
      </c>
      <c r="K83" s="67">
        <v>59.549189189189185</v>
      </c>
      <c r="L83" s="68">
        <f t="shared" si="0"/>
        <v>115.19351351351351</v>
      </c>
      <c r="M83" s="68">
        <v>106.48891891891891</v>
      </c>
      <c r="N83" s="68">
        <v>115.74013047530291</v>
      </c>
      <c r="O83" s="68">
        <v>112.99702702702703</v>
      </c>
      <c r="P83" s="68">
        <v>113.48513513513514</v>
      </c>
      <c r="Q83" s="24"/>
      <c r="R83" s="24"/>
      <c r="S83" s="24"/>
      <c r="T83" s="24"/>
      <c r="U83" s="24"/>
      <c r="V83" s="24"/>
      <c r="W83" s="24"/>
      <c r="X83" s="24"/>
      <c r="Y83" s="24"/>
      <c r="Z83" s="24"/>
    </row>
    <row r="84" spans="1:26" ht="13.5" customHeight="1" x14ac:dyDescent="0.3">
      <c r="A84" s="24"/>
      <c r="B84" s="73">
        <v>2</v>
      </c>
      <c r="C84" s="47">
        <v>63</v>
      </c>
      <c r="D84" s="47" t="s">
        <v>1977</v>
      </c>
      <c r="E84" s="47">
        <v>130202</v>
      </c>
      <c r="F84" s="53" t="s">
        <v>1840</v>
      </c>
      <c r="G84" s="54" t="s">
        <v>1978</v>
      </c>
      <c r="H84" s="65">
        <f>ROUND(M84/SUM($M$83:$M$84),7)</f>
        <v>9.4736799999999996E-2</v>
      </c>
      <c r="I84" s="66">
        <v>13.195</v>
      </c>
      <c r="J84" s="67">
        <v>5.8232432432432431</v>
      </c>
      <c r="K84" s="67">
        <v>6.2318918918918911</v>
      </c>
      <c r="L84" s="68">
        <f t="shared" si="0"/>
        <v>12.055135135135135</v>
      </c>
      <c r="M84" s="68">
        <v>11.14418918918919</v>
      </c>
      <c r="N84" s="68">
        <v>12.112339235787509</v>
      </c>
      <c r="O84" s="68">
        <v>11.82527027027027</v>
      </c>
      <c r="P84" s="68">
        <v>11.876351351351351</v>
      </c>
      <c r="Q84" s="24"/>
      <c r="R84" s="24"/>
      <c r="S84" s="24"/>
      <c r="T84" s="24"/>
      <c r="U84" s="24"/>
      <c r="V84" s="24"/>
      <c r="W84" s="24"/>
      <c r="X84" s="24"/>
      <c r="Y84" s="24"/>
      <c r="Z84" s="24"/>
    </row>
    <row r="85" spans="1:26" ht="13.5" customHeight="1" x14ac:dyDescent="0.3">
      <c r="A85" s="24"/>
      <c r="B85" s="86"/>
      <c r="C85" s="47"/>
      <c r="D85" s="46"/>
      <c r="E85" s="47" t="s">
        <v>1979</v>
      </c>
      <c r="F85" s="48" t="s">
        <v>1980</v>
      </c>
      <c r="G85" s="82"/>
      <c r="H85" s="85"/>
      <c r="I85" s="51">
        <v>18.27</v>
      </c>
      <c r="J85" s="52">
        <v>7.7643243243243241</v>
      </c>
      <c r="K85" s="52">
        <v>8.3091891891891887</v>
      </c>
      <c r="L85" s="52">
        <f t="shared" si="0"/>
        <v>16.073513513513511</v>
      </c>
      <c r="M85" s="52">
        <v>14.858918918918919</v>
      </c>
      <c r="N85" s="52">
        <v>16.14978564771668</v>
      </c>
      <c r="O85" s="52">
        <v>15.767027027027027</v>
      </c>
      <c r="P85" s="52">
        <v>15.835135135135133</v>
      </c>
      <c r="Q85" s="24"/>
      <c r="R85" s="24"/>
      <c r="S85" s="24"/>
      <c r="T85" s="24"/>
      <c r="U85" s="24"/>
      <c r="V85" s="24"/>
      <c r="W85" s="24"/>
      <c r="X85" s="24"/>
      <c r="Y85" s="24"/>
      <c r="Z85" s="24"/>
    </row>
    <row r="86" spans="1:26" ht="13.5" customHeight="1" x14ac:dyDescent="0.3">
      <c r="A86" s="24"/>
      <c r="B86" s="73">
        <v>1</v>
      </c>
      <c r="C86" s="47">
        <v>64</v>
      </c>
      <c r="D86" s="47" t="s">
        <v>1981</v>
      </c>
      <c r="E86" s="47">
        <v>130203</v>
      </c>
      <c r="F86" s="53" t="s">
        <v>1840</v>
      </c>
      <c r="G86" s="54" t="s">
        <v>1117</v>
      </c>
      <c r="H86" s="65">
        <f>ROUND(M86/SUM($M$86:$M$87),7)</f>
        <v>0.83333330000000005</v>
      </c>
      <c r="I86" s="66">
        <v>15.225</v>
      </c>
      <c r="J86" s="67">
        <v>6.4702702702702704</v>
      </c>
      <c r="K86" s="67">
        <v>6.9243243243243233</v>
      </c>
      <c r="L86" s="68">
        <f t="shared" si="0"/>
        <v>13.394594594594594</v>
      </c>
      <c r="M86" s="68">
        <v>12.382432432432433</v>
      </c>
      <c r="N86" s="68">
        <v>13.458154706430568</v>
      </c>
      <c r="O86" s="68">
        <v>13.139189189189189</v>
      </c>
      <c r="P86" s="68">
        <v>13.195945945945944</v>
      </c>
      <c r="Q86" s="24"/>
      <c r="R86" s="24"/>
      <c r="S86" s="24"/>
      <c r="T86" s="24"/>
      <c r="U86" s="24"/>
      <c r="V86" s="24"/>
      <c r="W86" s="24"/>
      <c r="X86" s="24"/>
      <c r="Y86" s="24"/>
      <c r="Z86" s="24"/>
    </row>
    <row r="87" spans="1:26" ht="13.5" customHeight="1" x14ac:dyDescent="0.3">
      <c r="A87" s="24"/>
      <c r="B87" s="73">
        <v>2</v>
      </c>
      <c r="C87" s="47">
        <v>65</v>
      </c>
      <c r="D87" s="47" t="s">
        <v>1982</v>
      </c>
      <c r="E87" s="47">
        <v>130203</v>
      </c>
      <c r="F87" s="53" t="s">
        <v>1867</v>
      </c>
      <c r="G87" s="54" t="s">
        <v>1983</v>
      </c>
      <c r="H87" s="65">
        <f>ROUND(M87/SUM($M$86:$M$87),7)</f>
        <v>0.1666667</v>
      </c>
      <c r="I87" s="66">
        <v>3.0449999999999999</v>
      </c>
      <c r="J87" s="67">
        <v>1.2940540540540539</v>
      </c>
      <c r="K87" s="67">
        <v>1.3848648648648647</v>
      </c>
      <c r="L87" s="68">
        <f t="shared" si="0"/>
        <v>2.6789189189189186</v>
      </c>
      <c r="M87" s="68">
        <v>2.4764864864864862</v>
      </c>
      <c r="N87" s="68">
        <v>2.6916309412861135</v>
      </c>
      <c r="O87" s="68">
        <v>2.6278378378378378</v>
      </c>
      <c r="P87" s="68">
        <v>2.6391891891891892</v>
      </c>
      <c r="Q87" s="24"/>
      <c r="R87" s="24"/>
      <c r="S87" s="24"/>
      <c r="T87" s="24"/>
      <c r="U87" s="24"/>
      <c r="V87" s="24"/>
      <c r="W87" s="24"/>
      <c r="X87" s="24"/>
      <c r="Y87" s="24"/>
      <c r="Z87" s="24"/>
    </row>
    <row r="88" spans="1:26" ht="13.5" customHeight="1" x14ac:dyDescent="0.3">
      <c r="A88" s="24"/>
      <c r="B88" s="86"/>
      <c r="C88" s="47"/>
      <c r="D88" s="46"/>
      <c r="E88" s="47" t="s">
        <v>1984</v>
      </c>
      <c r="F88" s="48" t="s">
        <v>1985</v>
      </c>
      <c r="G88" s="82"/>
      <c r="H88" s="83"/>
      <c r="I88" s="51">
        <v>25.375</v>
      </c>
      <c r="J88" s="52">
        <v>10.999459459459461</v>
      </c>
      <c r="K88" s="52">
        <v>11.771351351351353</v>
      </c>
      <c r="L88" s="52">
        <f t="shared" si="0"/>
        <v>22.770810810810815</v>
      </c>
      <c r="M88" s="52">
        <v>21.050135135135136</v>
      </c>
      <c r="N88" s="52">
        <v>22.878863000931965</v>
      </c>
      <c r="O88" s="52">
        <v>22.336621621621624</v>
      </c>
      <c r="P88" s="52">
        <v>22.433108108108108</v>
      </c>
      <c r="Q88" s="24"/>
      <c r="R88" s="24"/>
      <c r="S88" s="24"/>
      <c r="T88" s="24"/>
      <c r="U88" s="24"/>
      <c r="V88" s="24"/>
      <c r="W88" s="24"/>
      <c r="X88" s="24"/>
      <c r="Y88" s="24"/>
      <c r="Z88" s="24"/>
    </row>
    <row r="89" spans="1:26" ht="13.5" customHeight="1" x14ac:dyDescent="0.3">
      <c r="A89" s="24"/>
      <c r="B89" s="84">
        <v>1</v>
      </c>
      <c r="C89" s="47">
        <v>66</v>
      </c>
      <c r="D89" s="47" t="s">
        <v>1986</v>
      </c>
      <c r="E89" s="47">
        <v>130204</v>
      </c>
      <c r="F89" s="53" t="s">
        <v>1840</v>
      </c>
      <c r="G89" s="54" t="s">
        <v>1118</v>
      </c>
      <c r="H89" s="85">
        <f>ROUND(M89/SUM($M$89),7)</f>
        <v>1</v>
      </c>
      <c r="I89" s="66">
        <v>25.375</v>
      </c>
      <c r="J89" s="67">
        <v>10.999459459459461</v>
      </c>
      <c r="K89" s="67">
        <v>11.771351351351353</v>
      </c>
      <c r="L89" s="67">
        <f t="shared" si="0"/>
        <v>22.770810810810815</v>
      </c>
      <c r="M89" s="67">
        <v>21.050135135135136</v>
      </c>
      <c r="N89" s="67">
        <v>22.878863000931965</v>
      </c>
      <c r="O89" s="67">
        <v>22.336621621621624</v>
      </c>
      <c r="P89" s="67">
        <v>22.433108108108108</v>
      </c>
      <c r="Q89" s="24"/>
      <c r="R89" s="24"/>
      <c r="S89" s="24"/>
      <c r="T89" s="24"/>
      <c r="U89" s="24"/>
      <c r="V89" s="24"/>
      <c r="W89" s="24"/>
      <c r="X89" s="24"/>
      <c r="Y89" s="24"/>
      <c r="Z89" s="24"/>
    </row>
    <row r="90" spans="1:26" ht="13.5" customHeight="1" x14ac:dyDescent="0.3">
      <c r="A90" s="24"/>
      <c r="B90" s="86"/>
      <c r="C90" s="47"/>
      <c r="D90" s="46"/>
      <c r="E90" s="47" t="s">
        <v>1987</v>
      </c>
      <c r="F90" s="48" t="s">
        <v>1988</v>
      </c>
      <c r="G90" s="82"/>
      <c r="H90" s="83"/>
      <c r="I90" s="51">
        <v>628.61324324324312</v>
      </c>
      <c r="J90" s="52">
        <v>271.10432432432435</v>
      </c>
      <c r="K90" s="52">
        <v>290.12918918918922</v>
      </c>
      <c r="L90" s="52">
        <f t="shared" si="0"/>
        <v>561.23351351351357</v>
      </c>
      <c r="M90" s="52">
        <v>518.82391891891893</v>
      </c>
      <c r="N90" s="52">
        <v>563.89668219944087</v>
      </c>
      <c r="O90" s="52">
        <v>550.53202702702708</v>
      </c>
      <c r="P90" s="52">
        <v>552.91013513513519</v>
      </c>
      <c r="Q90" s="24"/>
      <c r="R90" s="24"/>
      <c r="S90" s="24"/>
      <c r="T90" s="24"/>
      <c r="U90" s="24"/>
      <c r="V90" s="24"/>
      <c r="W90" s="24"/>
      <c r="X90" s="24"/>
      <c r="Y90" s="24"/>
      <c r="Z90" s="24"/>
    </row>
    <row r="91" spans="1:26" ht="13.5" customHeight="1" x14ac:dyDescent="0.3">
      <c r="A91" s="24"/>
      <c r="B91" s="73">
        <v>1</v>
      </c>
      <c r="C91" s="47">
        <v>67</v>
      </c>
      <c r="D91" s="47" t="s">
        <v>1989</v>
      </c>
      <c r="E91" s="47">
        <v>130205</v>
      </c>
      <c r="F91" s="53" t="s">
        <v>1837</v>
      </c>
      <c r="G91" s="54" t="s">
        <v>1119</v>
      </c>
      <c r="H91" s="65">
        <f>ROUND(M91/SUM($M$91:$M$92),7)</f>
        <v>0.88782819999999996</v>
      </c>
      <c r="I91" s="66">
        <v>558.10054054054046</v>
      </c>
      <c r="J91" s="67">
        <v>240.69405405405405</v>
      </c>
      <c r="K91" s="67">
        <v>257.58486486486487</v>
      </c>
      <c r="L91" s="68">
        <f t="shared" si="0"/>
        <v>498.27891891891892</v>
      </c>
      <c r="M91" s="68">
        <v>460.6264864864865</v>
      </c>
      <c r="N91" s="68">
        <v>500.6433550792172</v>
      </c>
      <c r="O91" s="68">
        <v>488.77783783783786</v>
      </c>
      <c r="P91" s="68">
        <v>490.88918918918921</v>
      </c>
      <c r="Q91" s="24"/>
      <c r="R91" s="24"/>
      <c r="S91" s="24"/>
      <c r="T91" s="24"/>
      <c r="U91" s="24"/>
      <c r="V91" s="24"/>
      <c r="W91" s="24"/>
      <c r="X91" s="24"/>
      <c r="Y91" s="24"/>
      <c r="Z91" s="24"/>
    </row>
    <row r="92" spans="1:26" ht="13.5" customHeight="1" x14ac:dyDescent="0.3">
      <c r="A92" s="24"/>
      <c r="B92" s="73">
        <v>2</v>
      </c>
      <c r="C92" s="47">
        <v>68</v>
      </c>
      <c r="D92" s="47" t="s">
        <v>1990</v>
      </c>
      <c r="E92" s="47">
        <v>130205</v>
      </c>
      <c r="F92" s="53" t="s">
        <v>1867</v>
      </c>
      <c r="G92" s="54" t="s">
        <v>1991</v>
      </c>
      <c r="H92" s="65">
        <f>ROUND(M92/SUM($M$91:$M$92),7)</f>
        <v>0.1121718</v>
      </c>
      <c r="I92" s="66">
        <v>70.512702702702697</v>
      </c>
      <c r="J92" s="67">
        <v>30.410270270270271</v>
      </c>
      <c r="K92" s="67">
        <v>32.544324324324322</v>
      </c>
      <c r="L92" s="68">
        <f t="shared" si="0"/>
        <v>62.954594594594596</v>
      </c>
      <c r="M92" s="68">
        <v>58.197432432432436</v>
      </c>
      <c r="N92" s="68">
        <v>63.253327120223673</v>
      </c>
      <c r="O92" s="68">
        <v>61.754189189189191</v>
      </c>
      <c r="P92" s="68">
        <v>62.020945945945947</v>
      </c>
      <c r="Q92" s="24"/>
      <c r="R92" s="24"/>
      <c r="S92" s="24"/>
      <c r="T92" s="24"/>
      <c r="U92" s="24"/>
      <c r="V92" s="24"/>
      <c r="W92" s="24"/>
      <c r="X92" s="24"/>
      <c r="Y92" s="24"/>
      <c r="Z92" s="24"/>
    </row>
    <row r="93" spans="1:26" ht="13.5" customHeight="1" x14ac:dyDescent="0.3">
      <c r="A93" s="24"/>
      <c r="B93" s="86"/>
      <c r="C93" s="47"/>
      <c r="D93" s="46"/>
      <c r="E93" s="47" t="s">
        <v>1992</v>
      </c>
      <c r="F93" s="48" t="s">
        <v>1993</v>
      </c>
      <c r="G93" s="82"/>
      <c r="H93" s="83"/>
      <c r="I93" s="51">
        <v>162.4</v>
      </c>
      <c r="J93" s="52">
        <v>69.878918918918913</v>
      </c>
      <c r="K93" s="52">
        <v>74.782702702702707</v>
      </c>
      <c r="L93" s="52">
        <f t="shared" si="0"/>
        <v>144.66162162162163</v>
      </c>
      <c r="M93" s="52">
        <v>133.73027027027024</v>
      </c>
      <c r="N93" s="52">
        <v>145.34807082945014</v>
      </c>
      <c r="O93" s="52">
        <v>141.90324324324325</v>
      </c>
      <c r="P93" s="52">
        <v>142.51621621621621</v>
      </c>
      <c r="Q93" s="24"/>
      <c r="R93" s="24"/>
      <c r="S93" s="24"/>
      <c r="T93" s="24"/>
      <c r="U93" s="24"/>
      <c r="V93" s="24"/>
      <c r="W93" s="24"/>
      <c r="X93" s="24"/>
      <c r="Y93" s="24"/>
      <c r="Z93" s="24"/>
    </row>
    <row r="94" spans="1:26" ht="13.5" customHeight="1" x14ac:dyDescent="0.3">
      <c r="A94" s="24"/>
      <c r="B94" s="84">
        <v>1</v>
      </c>
      <c r="C94" s="47">
        <v>69</v>
      </c>
      <c r="D94" s="47" t="s">
        <v>1994</v>
      </c>
      <c r="E94" s="47">
        <v>130206</v>
      </c>
      <c r="F94" s="53" t="s">
        <v>1837</v>
      </c>
      <c r="G94" s="54" t="s">
        <v>1120</v>
      </c>
      <c r="H94" s="87">
        <f>ROUND(M94/SUM($M$94),7)</f>
        <v>1</v>
      </c>
      <c r="I94" s="66">
        <v>162.4</v>
      </c>
      <c r="J94" s="67">
        <v>69.878918918918913</v>
      </c>
      <c r="K94" s="67">
        <v>74.782702702702707</v>
      </c>
      <c r="L94" s="68">
        <f t="shared" si="0"/>
        <v>144.66162162162163</v>
      </c>
      <c r="M94" s="68">
        <v>133.73027027027024</v>
      </c>
      <c r="N94" s="68">
        <v>145.34807082945014</v>
      </c>
      <c r="O94" s="68">
        <v>141.90324324324325</v>
      </c>
      <c r="P94" s="68">
        <v>142.51621621621621</v>
      </c>
      <c r="Q94" s="24"/>
      <c r="R94" s="24"/>
      <c r="S94" s="24"/>
      <c r="T94" s="24"/>
      <c r="U94" s="24"/>
      <c r="V94" s="24"/>
      <c r="W94" s="24"/>
      <c r="X94" s="24"/>
      <c r="Y94" s="24"/>
      <c r="Z94" s="24"/>
    </row>
    <row r="95" spans="1:26" ht="13.5" customHeight="1" x14ac:dyDescent="0.3">
      <c r="A95" s="24"/>
      <c r="B95" s="86"/>
      <c r="C95" s="47"/>
      <c r="D95" s="46"/>
      <c r="E95" s="47" t="s">
        <v>1995</v>
      </c>
      <c r="F95" s="48" t="s">
        <v>1996</v>
      </c>
      <c r="G95" s="82"/>
      <c r="H95" s="83"/>
      <c r="I95" s="51">
        <v>72.012972972972975</v>
      </c>
      <c r="J95" s="52">
        <v>31.057297297297296</v>
      </c>
      <c r="K95" s="52">
        <v>33.236756756756762</v>
      </c>
      <c r="L95" s="52">
        <f t="shared" si="0"/>
        <v>64.294054054054058</v>
      </c>
      <c r="M95" s="52">
        <v>59.435675675675675</v>
      </c>
      <c r="N95" s="52">
        <v>64.599142590866734</v>
      </c>
      <c r="O95" s="52">
        <v>63.068108108108113</v>
      </c>
      <c r="P95" s="52">
        <v>63.340540540540545</v>
      </c>
      <c r="Q95" s="24"/>
      <c r="R95" s="24"/>
      <c r="S95" s="24"/>
      <c r="T95" s="24"/>
      <c r="U95" s="24"/>
      <c r="V95" s="24"/>
      <c r="W95" s="24"/>
      <c r="X95" s="24"/>
      <c r="Y95" s="24"/>
      <c r="Z95" s="24"/>
    </row>
    <row r="96" spans="1:26" ht="13.5" customHeight="1" x14ac:dyDescent="0.3">
      <c r="A96" s="24"/>
      <c r="B96" s="73">
        <v>1</v>
      </c>
      <c r="C96" s="47">
        <v>70</v>
      </c>
      <c r="D96" s="47" t="s">
        <v>1997</v>
      </c>
      <c r="E96" s="47">
        <v>130207</v>
      </c>
      <c r="F96" s="53" t="s">
        <v>1840</v>
      </c>
      <c r="G96" s="54" t="s">
        <v>1121</v>
      </c>
      <c r="H96" s="77">
        <f>ROUND(M96/SUM($M$96:$M$97),7)</f>
        <v>0.2083333</v>
      </c>
      <c r="I96" s="66">
        <v>15.002702702702702</v>
      </c>
      <c r="J96" s="67">
        <v>6.4702702702702704</v>
      </c>
      <c r="K96" s="67">
        <v>6.9243243243243233</v>
      </c>
      <c r="L96" s="68">
        <f t="shared" si="0"/>
        <v>13.394594594594594</v>
      </c>
      <c r="M96" s="68">
        <v>12.382432432432433</v>
      </c>
      <c r="N96" s="68">
        <v>13.458154706430568</v>
      </c>
      <c r="O96" s="68">
        <v>13.139189189189189</v>
      </c>
      <c r="P96" s="68">
        <v>13.195945945945944</v>
      </c>
      <c r="Q96" s="24"/>
      <c r="R96" s="24"/>
      <c r="S96" s="24"/>
      <c r="T96" s="24"/>
      <c r="U96" s="24"/>
      <c r="V96" s="24"/>
      <c r="W96" s="24"/>
      <c r="X96" s="24"/>
      <c r="Y96" s="24"/>
      <c r="Z96" s="24"/>
    </row>
    <row r="97" spans="1:26" ht="13.5" customHeight="1" x14ac:dyDescent="0.3">
      <c r="A97" s="24"/>
      <c r="B97" s="73">
        <v>2</v>
      </c>
      <c r="C97" s="47">
        <v>71</v>
      </c>
      <c r="D97" s="47" t="s">
        <v>1998</v>
      </c>
      <c r="E97" s="47">
        <v>130207</v>
      </c>
      <c r="F97" s="53" t="s">
        <v>1867</v>
      </c>
      <c r="G97" s="54" t="s">
        <v>1999</v>
      </c>
      <c r="H97" s="77">
        <f>ROUND(M97/SUM($M$96:$M$97),7)</f>
        <v>0.79166669999999995</v>
      </c>
      <c r="I97" s="66">
        <v>57.010270270270269</v>
      </c>
      <c r="J97" s="67">
        <v>24.587027027027027</v>
      </c>
      <c r="K97" s="67">
        <v>26.312432432432434</v>
      </c>
      <c r="L97" s="68">
        <f t="shared" si="0"/>
        <v>50.899459459459464</v>
      </c>
      <c r="M97" s="68">
        <v>47.053243243243244</v>
      </c>
      <c r="N97" s="68">
        <v>51.140987884436164</v>
      </c>
      <c r="O97" s="68">
        <v>49.928918918918924</v>
      </c>
      <c r="P97" s="68">
        <v>50.144594594594601</v>
      </c>
      <c r="Q97" s="24"/>
      <c r="R97" s="24"/>
      <c r="S97" s="24"/>
      <c r="T97" s="24"/>
      <c r="U97" s="24"/>
      <c r="V97" s="24"/>
      <c r="W97" s="24"/>
      <c r="X97" s="24"/>
      <c r="Y97" s="24"/>
      <c r="Z97" s="24"/>
    </row>
    <row r="98" spans="1:26" ht="13.5" customHeight="1" x14ac:dyDescent="0.3">
      <c r="A98" s="24"/>
      <c r="B98" s="86"/>
      <c r="C98" s="47"/>
      <c r="D98" s="46"/>
      <c r="E98" s="47" t="s">
        <v>2000</v>
      </c>
      <c r="F98" s="48" t="s">
        <v>2001</v>
      </c>
      <c r="G98" s="82"/>
      <c r="H98" s="83"/>
      <c r="I98" s="51">
        <v>429.07729729729732</v>
      </c>
      <c r="J98" s="52">
        <v>185.04972972972973</v>
      </c>
      <c r="K98" s="52">
        <v>198.03567567567566</v>
      </c>
      <c r="L98" s="52">
        <f t="shared" si="0"/>
        <v>383.08540540540537</v>
      </c>
      <c r="M98" s="52">
        <v>354.13756756756754</v>
      </c>
      <c r="N98" s="52">
        <v>384.90322460391428</v>
      </c>
      <c r="O98" s="52">
        <v>375.78081081081075</v>
      </c>
      <c r="P98" s="52">
        <v>377.40405405405397</v>
      </c>
      <c r="Q98" s="24"/>
      <c r="R98" s="24"/>
      <c r="S98" s="24"/>
      <c r="T98" s="24"/>
      <c r="U98" s="24"/>
      <c r="V98" s="24"/>
      <c r="W98" s="24"/>
      <c r="X98" s="24"/>
      <c r="Y98" s="24"/>
      <c r="Z98" s="24"/>
    </row>
    <row r="99" spans="1:26" ht="13.5" customHeight="1" x14ac:dyDescent="0.3">
      <c r="A99" s="24"/>
      <c r="B99" s="73">
        <v>1</v>
      </c>
      <c r="C99" s="47">
        <v>72</v>
      </c>
      <c r="D99" s="47" t="s">
        <v>2002</v>
      </c>
      <c r="E99" s="47">
        <v>130208</v>
      </c>
      <c r="F99" s="53" t="s">
        <v>1840</v>
      </c>
      <c r="G99" s="54" t="s">
        <v>1115</v>
      </c>
      <c r="H99" s="65">
        <f>ROUND(M99/SUM($M$99:$M$101),7)</f>
        <v>0.68531470000000005</v>
      </c>
      <c r="I99" s="66">
        <v>294.05297297297295</v>
      </c>
      <c r="J99" s="67">
        <v>126.81729729729729</v>
      </c>
      <c r="K99" s="67">
        <v>135.71675675675675</v>
      </c>
      <c r="L99" s="68">
        <f t="shared" si="0"/>
        <v>262.53405405405402</v>
      </c>
      <c r="M99" s="68">
        <v>242.69567567567566</v>
      </c>
      <c r="N99" s="68">
        <v>263.77983224603918</v>
      </c>
      <c r="O99" s="68">
        <v>257.52810810810809</v>
      </c>
      <c r="P99" s="68">
        <v>258.64054054054048</v>
      </c>
      <c r="Q99" s="24"/>
      <c r="R99" s="24"/>
      <c r="S99" s="24"/>
      <c r="T99" s="24"/>
      <c r="U99" s="24"/>
      <c r="V99" s="24"/>
      <c r="W99" s="24"/>
      <c r="X99" s="24"/>
      <c r="Y99" s="24"/>
      <c r="Z99" s="24"/>
    </row>
    <row r="100" spans="1:26" ht="13.5" customHeight="1" x14ac:dyDescent="0.3">
      <c r="A100" s="24"/>
      <c r="B100" s="73">
        <v>2</v>
      </c>
      <c r="C100" s="47">
        <v>73</v>
      </c>
      <c r="D100" s="47" t="s">
        <v>2003</v>
      </c>
      <c r="E100" s="47">
        <v>130208</v>
      </c>
      <c r="F100" s="53" t="s">
        <v>1840</v>
      </c>
      <c r="G100" s="54" t="s">
        <v>2004</v>
      </c>
      <c r="H100" s="65">
        <f>ROUND(M100/SUM($M$99:$M$101),7)</f>
        <v>0.24125869999999999</v>
      </c>
      <c r="I100" s="66">
        <v>103.51864864864866</v>
      </c>
      <c r="J100" s="67">
        <v>44.644864864864864</v>
      </c>
      <c r="K100" s="67">
        <v>47.777837837837843</v>
      </c>
      <c r="L100" s="68">
        <f t="shared" si="0"/>
        <v>92.422702702702708</v>
      </c>
      <c r="M100" s="68">
        <v>85.438783783783791</v>
      </c>
      <c r="N100" s="68">
        <v>92.861267474370948</v>
      </c>
      <c r="O100" s="68">
        <v>90.660405405405413</v>
      </c>
      <c r="P100" s="68">
        <v>91.052027027027037</v>
      </c>
      <c r="Q100" s="24"/>
      <c r="R100" s="24"/>
      <c r="S100" s="24"/>
      <c r="T100" s="24"/>
      <c r="U100" s="24"/>
      <c r="V100" s="24"/>
      <c r="W100" s="24"/>
      <c r="X100" s="24"/>
      <c r="Y100" s="24"/>
      <c r="Z100" s="24"/>
    </row>
    <row r="101" spans="1:26" ht="13.5" customHeight="1" x14ac:dyDescent="0.3">
      <c r="A101" s="24"/>
      <c r="B101" s="73">
        <v>3</v>
      </c>
      <c r="C101" s="47">
        <v>74</v>
      </c>
      <c r="D101" s="47" t="s">
        <v>2005</v>
      </c>
      <c r="E101" s="47">
        <v>130208</v>
      </c>
      <c r="F101" s="53" t="s">
        <v>1867</v>
      </c>
      <c r="G101" s="54" t="s">
        <v>2006</v>
      </c>
      <c r="H101" s="65">
        <f>ROUND(M101/SUM($M$99:$M$101),7)</f>
        <v>7.3426599999999995E-2</v>
      </c>
      <c r="I101" s="66">
        <v>31.505675675675676</v>
      </c>
      <c r="J101" s="67">
        <v>13.587567567567568</v>
      </c>
      <c r="K101" s="67">
        <v>14.54108108108108</v>
      </c>
      <c r="L101" s="68">
        <f t="shared" si="0"/>
        <v>28.12864864864865</v>
      </c>
      <c r="M101" s="68">
        <v>26.003108108108108</v>
      </c>
      <c r="N101" s="68">
        <v>28.262124883504192</v>
      </c>
      <c r="O101" s="68">
        <v>27.592297297297296</v>
      </c>
      <c r="P101" s="68">
        <v>27.711486486486486</v>
      </c>
      <c r="Q101" s="24"/>
      <c r="R101" s="24"/>
      <c r="S101" s="24"/>
      <c r="T101" s="24"/>
      <c r="U101" s="24"/>
      <c r="V101" s="24"/>
      <c r="W101" s="24"/>
      <c r="X101" s="24"/>
      <c r="Y101" s="24"/>
      <c r="Z101" s="24"/>
    </row>
    <row r="102" spans="1:26" ht="21" customHeight="1" x14ac:dyDescent="0.3">
      <c r="A102" s="30"/>
      <c r="B102" s="88"/>
      <c r="C102" s="40"/>
      <c r="D102" s="46"/>
      <c r="E102" s="47">
        <v>130300</v>
      </c>
      <c r="F102" s="35" t="s">
        <v>2007</v>
      </c>
      <c r="G102" s="41" t="s">
        <v>2008</v>
      </c>
      <c r="H102" s="42"/>
      <c r="I102" s="81">
        <v>385.31937499999998</v>
      </c>
      <c r="J102" s="37">
        <v>166.46</v>
      </c>
      <c r="K102" s="37">
        <v>177.625</v>
      </c>
      <c r="L102" s="44">
        <f t="shared" si="0"/>
        <v>344.08500000000004</v>
      </c>
      <c r="M102" s="44">
        <v>329.87499999999994</v>
      </c>
      <c r="N102" s="44">
        <v>307.97000000000003</v>
      </c>
      <c r="O102" s="44">
        <v>288.25999999999993</v>
      </c>
      <c r="P102" s="44">
        <v>294.35000000000002</v>
      </c>
      <c r="Q102" s="30"/>
      <c r="R102" s="30"/>
      <c r="S102" s="30"/>
      <c r="T102" s="30"/>
      <c r="U102" s="30"/>
      <c r="V102" s="30"/>
      <c r="W102" s="30"/>
      <c r="X102" s="30"/>
      <c r="Y102" s="30"/>
      <c r="Z102" s="30"/>
    </row>
    <row r="103" spans="1:26" ht="13.5" customHeight="1" x14ac:dyDescent="0.3">
      <c r="A103" s="24"/>
      <c r="B103" s="86"/>
      <c r="C103" s="47"/>
      <c r="D103" s="46"/>
      <c r="E103" s="47">
        <v>130301</v>
      </c>
      <c r="F103" s="48" t="s">
        <v>2009</v>
      </c>
      <c r="G103" s="82"/>
      <c r="H103" s="83"/>
      <c r="I103" s="51">
        <v>108.605</v>
      </c>
      <c r="J103" s="52">
        <v>46.816875000000003</v>
      </c>
      <c r="K103" s="52">
        <v>49.95703125</v>
      </c>
      <c r="L103" s="52">
        <f t="shared" si="0"/>
        <v>96.77390625000001</v>
      </c>
      <c r="M103" s="52">
        <v>92.77734375</v>
      </c>
      <c r="N103" s="52">
        <v>86.616562499999986</v>
      </c>
      <c r="O103" s="52">
        <v>81.073125000000005</v>
      </c>
      <c r="P103" s="52">
        <v>82.785937500000003</v>
      </c>
      <c r="Q103" s="24"/>
      <c r="R103" s="24"/>
      <c r="S103" s="24"/>
      <c r="T103" s="24"/>
      <c r="U103" s="24"/>
      <c r="V103" s="24"/>
      <c r="W103" s="24"/>
      <c r="X103" s="24"/>
      <c r="Y103" s="24"/>
      <c r="Z103" s="24"/>
    </row>
    <row r="104" spans="1:26" ht="13.5" customHeight="1" x14ac:dyDescent="0.3">
      <c r="A104" s="24"/>
      <c r="B104" s="84">
        <v>1</v>
      </c>
      <c r="C104" s="47">
        <v>75</v>
      </c>
      <c r="D104" s="47" t="s">
        <v>2010</v>
      </c>
      <c r="E104" s="47">
        <v>130301</v>
      </c>
      <c r="F104" s="53" t="s">
        <v>1829</v>
      </c>
      <c r="G104" s="54" t="s">
        <v>659</v>
      </c>
      <c r="H104" s="65">
        <f>ROUND(M104/SUM($M$104),7)</f>
        <v>1</v>
      </c>
      <c r="I104" s="66">
        <v>108.605</v>
      </c>
      <c r="J104" s="68">
        <v>46.816875000000003</v>
      </c>
      <c r="K104" s="68">
        <v>49.95703125</v>
      </c>
      <c r="L104" s="68">
        <f t="shared" si="0"/>
        <v>96.77390625000001</v>
      </c>
      <c r="M104" s="68">
        <v>92.77734375</v>
      </c>
      <c r="N104" s="68">
        <v>86.616562499999986</v>
      </c>
      <c r="O104" s="68">
        <v>81.073125000000005</v>
      </c>
      <c r="P104" s="68">
        <v>82.785937500000003</v>
      </c>
      <c r="Q104" s="24"/>
      <c r="R104" s="24"/>
      <c r="S104" s="24"/>
      <c r="T104" s="24"/>
      <c r="U104" s="24"/>
      <c r="V104" s="24"/>
      <c r="W104" s="24"/>
      <c r="X104" s="24"/>
      <c r="Y104" s="24"/>
      <c r="Z104" s="24"/>
    </row>
    <row r="105" spans="1:26" ht="13.5" customHeight="1" x14ac:dyDescent="0.3">
      <c r="A105" s="24"/>
      <c r="B105" s="86"/>
      <c r="C105" s="47"/>
      <c r="D105" s="46"/>
      <c r="E105" s="47">
        <v>130302</v>
      </c>
      <c r="F105" s="48" t="s">
        <v>2011</v>
      </c>
      <c r="G105" s="82"/>
      <c r="H105" s="83"/>
      <c r="I105" s="51">
        <v>132.58437499999999</v>
      </c>
      <c r="J105" s="52">
        <v>57.220624999999998</v>
      </c>
      <c r="K105" s="52">
        <v>61.05859375</v>
      </c>
      <c r="L105" s="52">
        <f t="shared" si="0"/>
        <v>118.27921875</v>
      </c>
      <c r="M105" s="52">
        <v>113.39453125</v>
      </c>
      <c r="N105" s="52">
        <v>105.8646875</v>
      </c>
      <c r="O105" s="52">
        <v>99.089375000000004</v>
      </c>
      <c r="P105" s="52">
        <v>101.1828125</v>
      </c>
      <c r="Q105" s="24"/>
      <c r="R105" s="24"/>
      <c r="S105" s="24"/>
      <c r="T105" s="24"/>
      <c r="U105" s="24"/>
      <c r="V105" s="24"/>
      <c r="W105" s="24"/>
      <c r="X105" s="24"/>
      <c r="Y105" s="24"/>
      <c r="Z105" s="24"/>
    </row>
    <row r="106" spans="1:26" ht="13.5" customHeight="1" x14ac:dyDescent="0.3">
      <c r="A106" s="24"/>
      <c r="B106" s="73">
        <v>1</v>
      </c>
      <c r="C106" s="47">
        <v>76</v>
      </c>
      <c r="D106" s="47" t="s">
        <v>2012</v>
      </c>
      <c r="E106" s="47">
        <v>130302</v>
      </c>
      <c r="F106" s="53" t="s">
        <v>1840</v>
      </c>
      <c r="G106" s="54" t="s">
        <v>2013</v>
      </c>
      <c r="H106" s="65">
        <f>ROUND(M106/SUM($M$106:$M$107),7)</f>
        <v>0.36363640000000003</v>
      </c>
      <c r="I106" s="66">
        <v>48.212499999999999</v>
      </c>
      <c r="J106" s="68">
        <v>20.807500000000001</v>
      </c>
      <c r="K106" s="68">
        <v>22.203125</v>
      </c>
      <c r="L106" s="68">
        <f t="shared" si="0"/>
        <v>43.010625000000005</v>
      </c>
      <c r="M106" s="68">
        <v>41.234375</v>
      </c>
      <c r="N106" s="68">
        <v>38.496250000000003</v>
      </c>
      <c r="O106" s="68">
        <v>36.032499999999999</v>
      </c>
      <c r="P106" s="68">
        <v>36.793750000000003</v>
      </c>
      <c r="Q106" s="24"/>
      <c r="R106" s="24"/>
      <c r="S106" s="24"/>
      <c r="T106" s="24"/>
      <c r="U106" s="24"/>
      <c r="V106" s="24"/>
      <c r="W106" s="24"/>
      <c r="X106" s="24"/>
      <c r="Y106" s="24"/>
      <c r="Z106" s="24"/>
    </row>
    <row r="107" spans="1:26" ht="13.5" customHeight="1" x14ac:dyDescent="0.3">
      <c r="A107" s="24"/>
      <c r="B107" s="73">
        <v>2</v>
      </c>
      <c r="C107" s="47">
        <v>77</v>
      </c>
      <c r="D107" s="47" t="s">
        <v>2014</v>
      </c>
      <c r="E107" s="47">
        <v>130302</v>
      </c>
      <c r="F107" s="53" t="s">
        <v>1867</v>
      </c>
      <c r="G107" s="54" t="s">
        <v>632</v>
      </c>
      <c r="H107" s="65">
        <f>ROUND(M107/SUM($M$106:$M$107),7)</f>
        <v>0.63636360000000003</v>
      </c>
      <c r="I107" s="66">
        <v>84.371875000000003</v>
      </c>
      <c r="J107" s="68">
        <v>36.413125000000001</v>
      </c>
      <c r="K107" s="68">
        <v>38.85546875</v>
      </c>
      <c r="L107" s="68">
        <f t="shared" si="0"/>
        <v>75.268593750000008</v>
      </c>
      <c r="M107" s="68">
        <v>72.16015625</v>
      </c>
      <c r="N107" s="68">
        <v>67.368437499999999</v>
      </c>
      <c r="O107" s="68">
        <v>63.056874999999998</v>
      </c>
      <c r="P107" s="68">
        <v>64.389062499999994</v>
      </c>
      <c r="Q107" s="24"/>
      <c r="R107" s="24"/>
      <c r="S107" s="24"/>
      <c r="T107" s="24"/>
      <c r="U107" s="24"/>
      <c r="V107" s="24"/>
      <c r="W107" s="24"/>
      <c r="X107" s="24"/>
      <c r="Y107" s="24"/>
      <c r="Z107" s="24"/>
    </row>
    <row r="108" spans="1:26" ht="13.5" customHeight="1" x14ac:dyDescent="0.3">
      <c r="A108" s="24"/>
      <c r="B108" s="86"/>
      <c r="C108" s="47"/>
      <c r="D108" s="46"/>
      <c r="E108" s="47">
        <v>130303</v>
      </c>
      <c r="F108" s="48" t="s">
        <v>2015</v>
      </c>
      <c r="G108" s="82"/>
      <c r="H108" s="83"/>
      <c r="I108" s="51">
        <v>51.765000000000001</v>
      </c>
      <c r="J108" s="52">
        <v>22.541458333333331</v>
      </c>
      <c r="K108" s="52">
        <v>24.053385416666664</v>
      </c>
      <c r="L108" s="52">
        <f t="shared" si="0"/>
        <v>46.594843749999995</v>
      </c>
      <c r="M108" s="52">
        <v>44.670572916666664</v>
      </c>
      <c r="N108" s="52">
        <v>41.704270833333325</v>
      </c>
      <c r="O108" s="52">
        <v>39.03520833333333</v>
      </c>
      <c r="P108" s="52">
        <v>39.859895833333326</v>
      </c>
      <c r="Q108" s="24"/>
      <c r="R108" s="24"/>
      <c r="S108" s="24"/>
      <c r="T108" s="24"/>
      <c r="U108" s="24"/>
      <c r="V108" s="24"/>
      <c r="W108" s="24"/>
      <c r="X108" s="24"/>
      <c r="Y108" s="24"/>
      <c r="Z108" s="24"/>
    </row>
    <row r="109" spans="1:26" ht="13.5" customHeight="1" x14ac:dyDescent="0.3">
      <c r="A109" s="24"/>
      <c r="B109" s="84">
        <v>1</v>
      </c>
      <c r="C109" s="47">
        <v>78</v>
      </c>
      <c r="D109" s="47" t="s">
        <v>2016</v>
      </c>
      <c r="E109" s="47">
        <v>130303</v>
      </c>
      <c r="F109" s="53" t="s">
        <v>1867</v>
      </c>
      <c r="G109" s="54" t="s">
        <v>1122</v>
      </c>
      <c r="H109" s="85">
        <f>ROUND(M109/SUM($M$109),7)</f>
        <v>1</v>
      </c>
      <c r="I109" s="66">
        <v>51.765000000000001</v>
      </c>
      <c r="J109" s="68">
        <v>22.541458333333331</v>
      </c>
      <c r="K109" s="68">
        <v>24.053385416666664</v>
      </c>
      <c r="L109" s="68">
        <f t="shared" si="0"/>
        <v>46.594843749999995</v>
      </c>
      <c r="M109" s="68">
        <v>44.670572916666664</v>
      </c>
      <c r="N109" s="68">
        <v>41.704270833333325</v>
      </c>
      <c r="O109" s="68">
        <v>39.03520833333333</v>
      </c>
      <c r="P109" s="68">
        <v>39.859895833333326</v>
      </c>
      <c r="Q109" s="24"/>
      <c r="R109" s="24"/>
      <c r="S109" s="24"/>
      <c r="T109" s="24"/>
      <c r="U109" s="24"/>
      <c r="V109" s="24"/>
      <c r="W109" s="24"/>
      <c r="X109" s="24"/>
      <c r="Y109" s="24"/>
      <c r="Z109" s="24"/>
    </row>
    <row r="110" spans="1:26" ht="13.5" customHeight="1" x14ac:dyDescent="0.3">
      <c r="A110" s="24"/>
      <c r="B110" s="86"/>
      <c r="C110" s="47"/>
      <c r="D110" s="46"/>
      <c r="E110" s="47">
        <v>130304</v>
      </c>
      <c r="F110" s="48" t="s">
        <v>2017</v>
      </c>
      <c r="G110" s="82"/>
      <c r="H110" s="83"/>
      <c r="I110" s="51">
        <v>48.72</v>
      </c>
      <c r="J110" s="52">
        <v>20.807500000000001</v>
      </c>
      <c r="K110" s="52">
        <v>22.203125</v>
      </c>
      <c r="L110" s="52">
        <f t="shared" si="0"/>
        <v>43.010625000000005</v>
      </c>
      <c r="M110" s="52">
        <v>41.234375</v>
      </c>
      <c r="N110" s="52">
        <v>38.496249999999996</v>
      </c>
      <c r="O110" s="52">
        <v>36.032499999999999</v>
      </c>
      <c r="P110" s="52">
        <v>36.793749999999996</v>
      </c>
      <c r="Q110" s="24"/>
      <c r="R110" s="24"/>
      <c r="S110" s="24"/>
      <c r="T110" s="24"/>
      <c r="U110" s="24"/>
      <c r="V110" s="24"/>
      <c r="W110" s="24"/>
      <c r="X110" s="24"/>
      <c r="Y110" s="24"/>
      <c r="Z110" s="24"/>
    </row>
    <row r="111" spans="1:26" ht="13.5" customHeight="1" x14ac:dyDescent="0.3">
      <c r="A111" s="24"/>
      <c r="B111" s="73">
        <v>1</v>
      </c>
      <c r="C111" s="47">
        <v>79</v>
      </c>
      <c r="D111" s="47" t="s">
        <v>2018</v>
      </c>
      <c r="E111" s="47">
        <v>130304</v>
      </c>
      <c r="F111" s="53" t="s">
        <v>1867</v>
      </c>
      <c r="G111" s="54" t="s">
        <v>1123</v>
      </c>
      <c r="H111" s="65">
        <f>ROUND(M111/SUM($M$111:$M$112),7)</f>
        <v>5.5555599999999997E-2</v>
      </c>
      <c r="I111" s="66">
        <v>3.0449999999999999</v>
      </c>
      <c r="J111" s="68">
        <v>1.1559722222222222</v>
      </c>
      <c r="K111" s="68">
        <v>1.2335069444444444</v>
      </c>
      <c r="L111" s="68">
        <f t="shared" si="0"/>
        <v>2.3894791666666668</v>
      </c>
      <c r="M111" s="68">
        <v>2.2907986111111107</v>
      </c>
      <c r="N111" s="68">
        <v>2.1386805555555557</v>
      </c>
      <c r="O111" s="68">
        <v>2.0018055555555554</v>
      </c>
      <c r="P111" s="68">
        <v>2.0440972222222222</v>
      </c>
      <c r="Q111" s="24"/>
      <c r="R111" s="24"/>
      <c r="S111" s="24"/>
      <c r="T111" s="24"/>
      <c r="U111" s="24"/>
      <c r="V111" s="24"/>
      <c r="W111" s="24"/>
      <c r="X111" s="24"/>
      <c r="Y111" s="24"/>
      <c r="Z111" s="24"/>
    </row>
    <row r="112" spans="1:26" ht="13.5" customHeight="1" x14ac:dyDescent="0.3">
      <c r="A112" s="24"/>
      <c r="B112" s="73">
        <v>2</v>
      </c>
      <c r="C112" s="47">
        <v>80</v>
      </c>
      <c r="D112" s="47" t="s">
        <v>2019</v>
      </c>
      <c r="E112" s="47">
        <v>130304</v>
      </c>
      <c r="F112" s="53" t="s">
        <v>1840</v>
      </c>
      <c r="G112" s="54" t="s">
        <v>2020</v>
      </c>
      <c r="H112" s="65">
        <f>ROUND(M112/SUM($M$111:$M$112),7)</f>
        <v>0.94444439999999996</v>
      </c>
      <c r="I112" s="66">
        <v>45.674999999999997</v>
      </c>
      <c r="J112" s="68">
        <v>19.651527777777776</v>
      </c>
      <c r="K112" s="68">
        <v>20.969618055555554</v>
      </c>
      <c r="L112" s="68">
        <f t="shared" si="0"/>
        <v>40.62114583333333</v>
      </c>
      <c r="M112" s="68">
        <v>38.943576388888893</v>
      </c>
      <c r="N112" s="68">
        <v>36.357569444444444</v>
      </c>
      <c r="O112" s="68">
        <v>34.030694444444443</v>
      </c>
      <c r="P112" s="68">
        <v>34.749652777777776</v>
      </c>
      <c r="Q112" s="24"/>
      <c r="R112" s="24"/>
      <c r="S112" s="24"/>
      <c r="T112" s="24"/>
      <c r="U112" s="24"/>
      <c r="V112" s="24"/>
      <c r="W112" s="24"/>
      <c r="X112" s="24"/>
      <c r="Y112" s="24"/>
      <c r="Z112" s="24"/>
    </row>
    <row r="113" spans="1:26" ht="13.5" customHeight="1" x14ac:dyDescent="0.3">
      <c r="A113" s="24"/>
      <c r="B113" s="86"/>
      <c r="C113" s="47"/>
      <c r="D113" s="46"/>
      <c r="E113" s="47">
        <v>130305</v>
      </c>
      <c r="F113" s="48" t="s">
        <v>2021</v>
      </c>
      <c r="G113" s="82"/>
      <c r="H113" s="83"/>
      <c r="I113" s="51">
        <v>18.27</v>
      </c>
      <c r="J113" s="52">
        <v>8.0918055555555561</v>
      </c>
      <c r="K113" s="52">
        <v>8.6345486111111107</v>
      </c>
      <c r="L113" s="52">
        <f t="shared" si="0"/>
        <v>16.726354166666667</v>
      </c>
      <c r="M113" s="52">
        <v>16.035590277777779</v>
      </c>
      <c r="N113" s="52">
        <v>14.970763888888891</v>
      </c>
      <c r="O113" s="52">
        <v>14.012638888888889</v>
      </c>
      <c r="P113" s="52">
        <v>14.308680555555556</v>
      </c>
      <c r="Q113" s="24"/>
      <c r="R113" s="24"/>
      <c r="S113" s="24"/>
      <c r="T113" s="24"/>
      <c r="U113" s="24"/>
      <c r="V113" s="24"/>
      <c r="W113" s="24"/>
      <c r="X113" s="24"/>
      <c r="Y113" s="24"/>
      <c r="Z113" s="24"/>
    </row>
    <row r="114" spans="1:26" ht="13.5" customHeight="1" x14ac:dyDescent="0.3">
      <c r="A114" s="24"/>
      <c r="B114" s="84">
        <v>1</v>
      </c>
      <c r="C114" s="47">
        <v>81</v>
      </c>
      <c r="D114" s="47" t="s">
        <v>2022</v>
      </c>
      <c r="E114" s="47">
        <v>130305</v>
      </c>
      <c r="F114" s="53" t="s">
        <v>1867</v>
      </c>
      <c r="G114" s="54" t="s">
        <v>1124</v>
      </c>
      <c r="H114" s="85">
        <f>ROUND(M114/SUM($M$114),7)</f>
        <v>1</v>
      </c>
      <c r="I114" s="66">
        <v>18.27</v>
      </c>
      <c r="J114" s="68">
        <v>8.0918055555555561</v>
      </c>
      <c r="K114" s="68">
        <v>8.6345486111111107</v>
      </c>
      <c r="L114" s="68">
        <f t="shared" si="0"/>
        <v>16.726354166666667</v>
      </c>
      <c r="M114" s="68">
        <v>16.035590277777779</v>
      </c>
      <c r="N114" s="68">
        <v>14.970763888888891</v>
      </c>
      <c r="O114" s="68">
        <v>14.012638888888889</v>
      </c>
      <c r="P114" s="68">
        <v>14.308680555555556</v>
      </c>
      <c r="Q114" s="24"/>
      <c r="R114" s="24"/>
      <c r="S114" s="24"/>
      <c r="T114" s="24"/>
      <c r="U114" s="24"/>
      <c r="V114" s="24"/>
      <c r="W114" s="24"/>
      <c r="X114" s="24"/>
      <c r="Y114" s="24"/>
      <c r="Z114" s="24"/>
    </row>
    <row r="115" spans="1:26" ht="13.5" customHeight="1" x14ac:dyDescent="0.3">
      <c r="A115" s="24"/>
      <c r="B115" s="86"/>
      <c r="C115" s="47"/>
      <c r="D115" s="46"/>
      <c r="E115" s="47">
        <v>130306</v>
      </c>
      <c r="F115" s="48" t="s">
        <v>2023</v>
      </c>
      <c r="G115" s="82"/>
      <c r="H115" s="83"/>
      <c r="I115" s="51">
        <v>25.375</v>
      </c>
      <c r="J115" s="52">
        <v>10.981736111111111</v>
      </c>
      <c r="K115" s="52">
        <v>11.718315972222223</v>
      </c>
      <c r="L115" s="52">
        <f t="shared" si="0"/>
        <v>22.700052083333333</v>
      </c>
      <c r="M115" s="52">
        <v>21.762586805555554</v>
      </c>
      <c r="N115" s="52">
        <v>20.317465277777782</v>
      </c>
      <c r="O115" s="52">
        <v>19.017152777777778</v>
      </c>
      <c r="P115" s="52">
        <v>19.418923611111111</v>
      </c>
      <c r="Q115" s="24"/>
      <c r="R115" s="24"/>
      <c r="S115" s="24"/>
      <c r="T115" s="24"/>
      <c r="U115" s="24"/>
      <c r="V115" s="24"/>
      <c r="W115" s="24"/>
      <c r="X115" s="24"/>
      <c r="Y115" s="24"/>
      <c r="Z115" s="24"/>
    </row>
    <row r="116" spans="1:26" ht="13.5" customHeight="1" x14ac:dyDescent="0.3">
      <c r="A116" s="24"/>
      <c r="B116" s="84">
        <v>1</v>
      </c>
      <c r="C116" s="47">
        <v>82</v>
      </c>
      <c r="D116" s="47" t="s">
        <v>2024</v>
      </c>
      <c r="E116" s="47">
        <v>130306</v>
      </c>
      <c r="F116" s="53" t="s">
        <v>1867</v>
      </c>
      <c r="G116" s="54" t="s">
        <v>1125</v>
      </c>
      <c r="H116" s="85">
        <f>ROUND(M116/SUM($M$116),7)</f>
        <v>1</v>
      </c>
      <c r="I116" s="66">
        <v>25.375</v>
      </c>
      <c r="J116" s="68">
        <v>10.981736111111111</v>
      </c>
      <c r="K116" s="68">
        <v>11.718315972222223</v>
      </c>
      <c r="L116" s="68">
        <f t="shared" si="0"/>
        <v>22.700052083333333</v>
      </c>
      <c r="M116" s="68">
        <v>21.762586805555554</v>
      </c>
      <c r="N116" s="68">
        <v>20.317465277777782</v>
      </c>
      <c r="O116" s="68">
        <v>19.017152777777778</v>
      </c>
      <c r="P116" s="68">
        <v>19.418923611111111</v>
      </c>
      <c r="Q116" s="24"/>
      <c r="R116" s="24"/>
      <c r="S116" s="24"/>
      <c r="T116" s="24"/>
      <c r="U116" s="24"/>
      <c r="V116" s="24"/>
      <c r="W116" s="24"/>
      <c r="X116" s="24"/>
      <c r="Y116" s="24"/>
      <c r="Z116" s="24"/>
    </row>
    <row r="117" spans="1:26" ht="21.75" customHeight="1" x14ac:dyDescent="0.3">
      <c r="A117" s="30"/>
      <c r="B117" s="88"/>
      <c r="C117" s="40"/>
      <c r="D117" s="46"/>
      <c r="E117" s="47">
        <v>130400</v>
      </c>
      <c r="F117" s="35" t="s">
        <v>2025</v>
      </c>
      <c r="G117" s="41" t="s">
        <v>2026</v>
      </c>
      <c r="H117" s="42"/>
      <c r="I117" s="81">
        <v>1429.12</v>
      </c>
      <c r="J117" s="44">
        <v>570.29316712834714</v>
      </c>
      <c r="K117" s="44">
        <v>596.29891043397959</v>
      </c>
      <c r="L117" s="44">
        <f t="shared" si="0"/>
        <v>1166.5920775623267</v>
      </c>
      <c r="M117" s="44">
        <v>1120.0951431209605</v>
      </c>
      <c r="N117" s="44">
        <v>1155.6343213296402</v>
      </c>
      <c r="O117" s="44">
        <v>1049.8605170821791</v>
      </c>
      <c r="P117" s="44">
        <v>1051.3150692520776</v>
      </c>
      <c r="Q117" s="30"/>
      <c r="R117" s="30"/>
      <c r="S117" s="30"/>
      <c r="T117" s="30"/>
      <c r="U117" s="30"/>
      <c r="V117" s="30"/>
      <c r="W117" s="30"/>
      <c r="X117" s="30"/>
      <c r="Y117" s="30"/>
      <c r="Z117" s="30"/>
    </row>
    <row r="118" spans="1:26" ht="13.5" customHeight="1" x14ac:dyDescent="0.3">
      <c r="A118" s="24"/>
      <c r="B118" s="86"/>
      <c r="C118" s="47"/>
      <c r="D118" s="46"/>
      <c r="E118" s="47">
        <v>130401</v>
      </c>
      <c r="F118" s="48" t="s">
        <v>2027</v>
      </c>
      <c r="G118" s="82"/>
      <c r="H118" s="83"/>
      <c r="I118" s="51">
        <v>1024.0047276084949</v>
      </c>
      <c r="J118" s="52">
        <v>395.64475069252074</v>
      </c>
      <c r="K118" s="52">
        <v>409.27836565096948</v>
      </c>
      <c r="L118" s="52">
        <f t="shared" si="0"/>
        <v>804.92311634349016</v>
      </c>
      <c r="M118" s="52">
        <v>782.88271468144046</v>
      </c>
      <c r="N118" s="52">
        <v>813.14648199445992</v>
      </c>
      <c r="O118" s="52">
        <v>716.10077562326865</v>
      </c>
      <c r="P118" s="52">
        <v>717.26760387811635</v>
      </c>
      <c r="Q118" s="24"/>
      <c r="R118" s="24"/>
      <c r="S118" s="24"/>
      <c r="T118" s="24"/>
      <c r="U118" s="24"/>
      <c r="V118" s="24"/>
      <c r="W118" s="24"/>
      <c r="X118" s="24"/>
      <c r="Y118" s="24"/>
      <c r="Z118" s="24"/>
    </row>
    <row r="119" spans="1:26" ht="13.5" customHeight="1" x14ac:dyDescent="0.3">
      <c r="A119" s="24"/>
      <c r="B119" s="73">
        <v>1</v>
      </c>
      <c r="C119" s="47">
        <v>83</v>
      </c>
      <c r="D119" s="47" t="s">
        <v>2028</v>
      </c>
      <c r="E119" s="47">
        <v>130401</v>
      </c>
      <c r="F119" s="53" t="s">
        <v>2029</v>
      </c>
      <c r="G119" s="54" t="s">
        <v>1126</v>
      </c>
      <c r="H119" s="77">
        <f>ROUND(M119/SUM($M$119:$M$120),7)</f>
        <v>0.77270830000000001</v>
      </c>
      <c r="I119" s="66">
        <v>810.23054478301026</v>
      </c>
      <c r="J119" s="68">
        <v>303.48500000000001</v>
      </c>
      <c r="K119" s="68">
        <v>310.58999999999997</v>
      </c>
      <c r="L119" s="68">
        <f t="shared" si="0"/>
        <v>614.07500000000005</v>
      </c>
      <c r="M119" s="68">
        <v>604.94000000000005</v>
      </c>
      <c r="N119" s="68">
        <v>632.42000000000007</v>
      </c>
      <c r="O119" s="68">
        <v>539.98</v>
      </c>
      <c r="P119" s="68">
        <v>540.995</v>
      </c>
      <c r="Q119" s="24"/>
      <c r="R119" s="24"/>
      <c r="S119" s="24"/>
      <c r="T119" s="24"/>
      <c r="U119" s="24"/>
      <c r="V119" s="24"/>
      <c r="W119" s="24"/>
      <c r="X119" s="24"/>
      <c r="Y119" s="24"/>
      <c r="Z119" s="24"/>
    </row>
    <row r="120" spans="1:26" ht="13.5" customHeight="1" x14ac:dyDescent="0.3">
      <c r="A120" s="24"/>
      <c r="B120" s="73">
        <v>2</v>
      </c>
      <c r="C120" s="47">
        <v>84</v>
      </c>
      <c r="D120" s="47" t="s">
        <v>2030</v>
      </c>
      <c r="E120" s="47">
        <v>130401</v>
      </c>
      <c r="F120" s="53" t="s">
        <v>1867</v>
      </c>
      <c r="G120" s="54" t="s">
        <v>2031</v>
      </c>
      <c r="H120" s="77">
        <f>ROUND(M120/SUM($M$119:$M$120),7)</f>
        <v>0.22729170000000001</v>
      </c>
      <c r="I120" s="66">
        <v>213.77418282548473</v>
      </c>
      <c r="J120" s="68">
        <v>92.15975069252076</v>
      </c>
      <c r="K120" s="68">
        <v>98.688365650969516</v>
      </c>
      <c r="L120" s="68">
        <f t="shared" si="0"/>
        <v>190.84811634349029</v>
      </c>
      <c r="M120" s="68">
        <v>177.94271468144044</v>
      </c>
      <c r="N120" s="68">
        <v>180.72648199445985</v>
      </c>
      <c r="O120" s="68">
        <v>176.12077562326868</v>
      </c>
      <c r="P120" s="68">
        <v>176.27260387811631</v>
      </c>
      <c r="Q120" s="24"/>
      <c r="R120" s="24"/>
      <c r="S120" s="24"/>
      <c r="T120" s="24"/>
      <c r="U120" s="24"/>
      <c r="V120" s="24"/>
      <c r="W120" s="24"/>
      <c r="X120" s="24"/>
      <c r="Y120" s="24"/>
      <c r="Z120" s="24"/>
    </row>
    <row r="121" spans="1:26" ht="13.5" customHeight="1" x14ac:dyDescent="0.3">
      <c r="A121" s="24"/>
      <c r="B121" s="86"/>
      <c r="C121" s="47"/>
      <c r="D121" s="46"/>
      <c r="E121" s="47">
        <v>130402</v>
      </c>
      <c r="F121" s="48" t="s">
        <v>2032</v>
      </c>
      <c r="G121" s="82"/>
      <c r="H121" s="83"/>
      <c r="I121" s="51">
        <v>283.71265004616805</v>
      </c>
      <c r="J121" s="52">
        <v>122.31078024007385</v>
      </c>
      <c r="K121" s="52">
        <v>130.97530009233611</v>
      </c>
      <c r="L121" s="52">
        <f t="shared" si="0"/>
        <v>253.28608033240997</v>
      </c>
      <c r="M121" s="52">
        <v>236.15854108956606</v>
      </c>
      <c r="N121" s="52">
        <v>239.85304709141272</v>
      </c>
      <c r="O121" s="52">
        <v>233.74053554939982</v>
      </c>
      <c r="P121" s="52">
        <v>233.94203601108038</v>
      </c>
      <c r="Q121" s="24"/>
      <c r="R121" s="24"/>
      <c r="S121" s="24"/>
      <c r="T121" s="24"/>
      <c r="U121" s="24"/>
      <c r="V121" s="24"/>
      <c r="W121" s="24"/>
      <c r="X121" s="24"/>
      <c r="Y121" s="24"/>
      <c r="Z121" s="24"/>
    </row>
    <row r="122" spans="1:26" ht="13.5" customHeight="1" x14ac:dyDescent="0.3">
      <c r="A122" s="24"/>
      <c r="B122" s="73">
        <v>1</v>
      </c>
      <c r="C122" s="47">
        <v>85</v>
      </c>
      <c r="D122" s="47" t="s">
        <v>2033</v>
      </c>
      <c r="E122" s="47">
        <v>130402</v>
      </c>
      <c r="F122" s="53" t="s">
        <v>1840</v>
      </c>
      <c r="G122" s="54" t="s">
        <v>1127</v>
      </c>
      <c r="H122" s="77">
        <f>ROUND(M122/SUM($M$122:$M$123),5)</f>
        <v>0.24185999999999999</v>
      </c>
      <c r="I122" s="66">
        <v>68.61887349953831</v>
      </c>
      <c r="J122" s="68">
        <v>29.582142197599261</v>
      </c>
      <c r="K122" s="68">
        <v>31.677746999076639</v>
      </c>
      <c r="L122" s="68">
        <f t="shared" si="0"/>
        <v>61.2598891966759</v>
      </c>
      <c r="M122" s="68">
        <v>57.117414589104342</v>
      </c>
      <c r="N122" s="68">
        <v>58.010969529085862</v>
      </c>
      <c r="O122" s="68">
        <v>56.532594644506005</v>
      </c>
      <c r="P122" s="68">
        <v>56.581329639889198</v>
      </c>
      <c r="Q122" s="24"/>
      <c r="R122" s="24"/>
      <c r="S122" s="24"/>
      <c r="T122" s="24"/>
      <c r="U122" s="24"/>
      <c r="V122" s="24"/>
      <c r="W122" s="24"/>
      <c r="X122" s="24"/>
      <c r="Y122" s="24"/>
      <c r="Z122" s="24"/>
    </row>
    <row r="123" spans="1:26" ht="13.5" customHeight="1" x14ac:dyDescent="0.3">
      <c r="A123" s="24"/>
      <c r="B123" s="73">
        <v>2</v>
      </c>
      <c r="C123" s="47">
        <v>86</v>
      </c>
      <c r="D123" s="47" t="s">
        <v>2034</v>
      </c>
      <c r="E123" s="47">
        <v>130402</v>
      </c>
      <c r="F123" s="53" t="s">
        <v>1840</v>
      </c>
      <c r="G123" s="54" t="s">
        <v>2035</v>
      </c>
      <c r="H123" s="77">
        <f>ROUND(M123/SUM($M$122:$M$123),5)</f>
        <v>0.75814000000000004</v>
      </c>
      <c r="I123" s="66">
        <v>215.09377654662973</v>
      </c>
      <c r="J123" s="68">
        <v>92.7286380424746</v>
      </c>
      <c r="K123" s="68">
        <v>99.297553093259467</v>
      </c>
      <c r="L123" s="68">
        <f t="shared" si="0"/>
        <v>192.02619113573405</v>
      </c>
      <c r="M123" s="68">
        <v>179.0411265004617</v>
      </c>
      <c r="N123" s="68">
        <v>181.84207756232686</v>
      </c>
      <c r="O123" s="68">
        <v>177.20794090489383</v>
      </c>
      <c r="P123" s="68">
        <v>177.36070637119116</v>
      </c>
      <c r="Q123" s="24"/>
      <c r="R123" s="24"/>
      <c r="S123" s="24"/>
      <c r="T123" s="24"/>
      <c r="U123" s="24"/>
      <c r="V123" s="24"/>
      <c r="W123" s="24"/>
      <c r="X123" s="24"/>
      <c r="Y123" s="24"/>
      <c r="Z123" s="24"/>
    </row>
    <row r="124" spans="1:26" ht="13.5" customHeight="1" x14ac:dyDescent="0.3">
      <c r="A124" s="24"/>
      <c r="B124" s="86"/>
      <c r="C124" s="47"/>
      <c r="D124" s="46"/>
      <c r="E124" s="47">
        <v>130403</v>
      </c>
      <c r="F124" s="48" t="s">
        <v>2036</v>
      </c>
      <c r="G124" s="82"/>
      <c r="H124" s="83"/>
      <c r="I124" s="51">
        <v>121.40262234533702</v>
      </c>
      <c r="J124" s="52">
        <v>52.337636195752538</v>
      </c>
      <c r="K124" s="52">
        <v>56.045244690674046</v>
      </c>
      <c r="L124" s="52">
        <f t="shared" si="0"/>
        <v>108.38288088642659</v>
      </c>
      <c r="M124" s="52">
        <v>101.05388734995383</v>
      </c>
      <c r="N124" s="52">
        <v>102.63479224376731</v>
      </c>
      <c r="O124" s="52">
        <v>100.0192059095106</v>
      </c>
      <c r="P124" s="52">
        <v>100.10542936288088</v>
      </c>
      <c r="Q124" s="24"/>
      <c r="R124" s="24"/>
      <c r="S124" s="24"/>
      <c r="T124" s="24"/>
      <c r="U124" s="24"/>
      <c r="V124" s="24"/>
      <c r="W124" s="24"/>
      <c r="X124" s="24"/>
      <c r="Y124" s="24"/>
      <c r="Z124" s="24"/>
    </row>
    <row r="125" spans="1:26" ht="13.5" customHeight="1" x14ac:dyDescent="0.3">
      <c r="A125" s="24"/>
      <c r="B125" s="73">
        <v>1</v>
      </c>
      <c r="C125" s="47">
        <v>87</v>
      </c>
      <c r="D125" s="47" t="s">
        <v>2037</v>
      </c>
      <c r="E125" s="47">
        <v>130403</v>
      </c>
      <c r="F125" s="53" t="s">
        <v>1840</v>
      </c>
      <c r="G125" s="54" t="s">
        <v>942</v>
      </c>
      <c r="H125" s="65">
        <f>ROUND(M125/SUM($M$125:$M$127),7)</f>
        <v>0.69565220000000005</v>
      </c>
      <c r="I125" s="66">
        <v>84.453998153277936</v>
      </c>
      <c r="J125" s="68">
        <v>36.408790397045244</v>
      </c>
      <c r="K125" s="68">
        <v>38.987996306555857</v>
      </c>
      <c r="L125" s="68">
        <f t="shared" si="0"/>
        <v>75.396786703601094</v>
      </c>
      <c r="M125" s="68">
        <v>70.298356417359173</v>
      </c>
      <c r="N125" s="68">
        <v>71.398116343490287</v>
      </c>
      <c r="O125" s="68">
        <v>69.578578024007385</v>
      </c>
      <c r="P125" s="68">
        <v>69.638559556786703</v>
      </c>
      <c r="Q125" s="24"/>
      <c r="R125" s="24"/>
      <c r="S125" s="24"/>
      <c r="T125" s="24"/>
      <c r="U125" s="24"/>
      <c r="V125" s="24"/>
      <c r="W125" s="24"/>
      <c r="X125" s="24"/>
      <c r="Y125" s="24"/>
      <c r="Z125" s="24"/>
    </row>
    <row r="126" spans="1:26" ht="13.5" customHeight="1" x14ac:dyDescent="0.3">
      <c r="A126" s="24"/>
      <c r="B126" s="73">
        <v>2</v>
      </c>
      <c r="C126" s="47">
        <v>88</v>
      </c>
      <c r="D126" s="47" t="s">
        <v>2038</v>
      </c>
      <c r="E126" s="47">
        <v>130403</v>
      </c>
      <c r="F126" s="53" t="s">
        <v>1867</v>
      </c>
      <c r="G126" s="54" t="s">
        <v>82</v>
      </c>
      <c r="H126" s="65">
        <f>ROUND(M126/SUM($M$125:$M$127),7)</f>
        <v>5.4347800000000002E-2</v>
      </c>
      <c r="I126" s="66">
        <v>6.5979686057248381</v>
      </c>
      <c r="J126" s="68">
        <v>2.8444367497691601</v>
      </c>
      <c r="K126" s="68">
        <v>3.0459372114496772</v>
      </c>
      <c r="L126" s="68">
        <f t="shared" si="0"/>
        <v>5.8903739612188373</v>
      </c>
      <c r="M126" s="68">
        <v>5.4920590951061863</v>
      </c>
      <c r="N126" s="68">
        <v>5.5779778393351798</v>
      </c>
      <c r="O126" s="68">
        <v>5.4358264081255774</v>
      </c>
      <c r="P126" s="68">
        <v>5.4405124653739616</v>
      </c>
      <c r="Q126" s="24"/>
      <c r="R126" s="24"/>
      <c r="S126" s="24"/>
      <c r="T126" s="24"/>
      <c r="U126" s="24"/>
      <c r="V126" s="24"/>
      <c r="W126" s="24"/>
      <c r="X126" s="24"/>
      <c r="Y126" s="24"/>
      <c r="Z126" s="24"/>
    </row>
    <row r="127" spans="1:26" ht="13.5" customHeight="1" x14ac:dyDescent="0.3">
      <c r="A127" s="24"/>
      <c r="B127" s="73">
        <v>3</v>
      </c>
      <c r="C127" s="47">
        <v>89</v>
      </c>
      <c r="D127" s="47" t="s">
        <v>2039</v>
      </c>
      <c r="E127" s="47">
        <v>130403</v>
      </c>
      <c r="F127" s="53" t="s">
        <v>1867</v>
      </c>
      <c r="G127" s="54" t="s">
        <v>2040</v>
      </c>
      <c r="H127" s="65">
        <f>ROUND(M127/SUM($M$125:$M$127),7)</f>
        <v>0.25</v>
      </c>
      <c r="I127" s="66">
        <v>30.350655586334256</v>
      </c>
      <c r="J127" s="68">
        <v>13.084409048938134</v>
      </c>
      <c r="K127" s="68">
        <v>14.011311172668513</v>
      </c>
      <c r="L127" s="68">
        <f t="shared" si="0"/>
        <v>27.095720221606648</v>
      </c>
      <c r="M127" s="68">
        <v>25.263471837488456</v>
      </c>
      <c r="N127" s="68">
        <v>25.658698060941827</v>
      </c>
      <c r="O127" s="68">
        <v>25.004801477377651</v>
      </c>
      <c r="P127" s="68">
        <v>25.026357340720221</v>
      </c>
      <c r="Q127" s="24"/>
      <c r="R127" s="24"/>
      <c r="S127" s="24"/>
      <c r="T127" s="24"/>
      <c r="U127" s="24"/>
      <c r="V127" s="24"/>
      <c r="W127" s="24"/>
      <c r="X127" s="24"/>
      <c r="Y127" s="24"/>
      <c r="Z127" s="24"/>
    </row>
    <row r="128" spans="1:26" ht="21.75" customHeight="1" x14ac:dyDescent="0.3">
      <c r="A128" s="30"/>
      <c r="B128" s="88"/>
      <c r="C128" s="40"/>
      <c r="D128" s="46"/>
      <c r="E128" s="47">
        <v>130500</v>
      </c>
      <c r="F128" s="35" t="s">
        <v>2041</v>
      </c>
      <c r="G128" s="41" t="s">
        <v>2042</v>
      </c>
      <c r="H128" s="42"/>
      <c r="I128" s="81">
        <v>618.41736842105252</v>
      </c>
      <c r="J128" s="37">
        <v>283.18499999999995</v>
      </c>
      <c r="K128" s="37">
        <v>302.47000000000003</v>
      </c>
      <c r="L128" s="44">
        <f t="shared" si="0"/>
        <v>585.65499999999997</v>
      </c>
      <c r="M128" s="44">
        <v>514.6049999999999</v>
      </c>
      <c r="N128" s="44">
        <v>460.40999999999997</v>
      </c>
      <c r="O128" s="44">
        <v>425.28500000000003</v>
      </c>
      <c r="P128" s="44">
        <v>445.58499999999998</v>
      </c>
      <c r="Q128" s="30"/>
      <c r="R128" s="30"/>
      <c r="S128" s="30"/>
      <c r="T128" s="30"/>
      <c r="U128" s="30"/>
      <c r="V128" s="30"/>
      <c r="W128" s="30"/>
      <c r="X128" s="30"/>
      <c r="Y128" s="30"/>
      <c r="Z128" s="30"/>
    </row>
    <row r="129" spans="1:26" ht="13.5" customHeight="1" x14ac:dyDescent="0.3">
      <c r="A129" s="24"/>
      <c r="B129" s="86"/>
      <c r="C129" s="47"/>
      <c r="D129" s="46"/>
      <c r="E129" s="47">
        <v>130501</v>
      </c>
      <c r="F129" s="48" t="s">
        <v>2043</v>
      </c>
      <c r="G129" s="82"/>
      <c r="H129" s="83"/>
      <c r="I129" s="51">
        <v>258.57315789473682</v>
      </c>
      <c r="J129" s="52">
        <v>112.31585526315787</v>
      </c>
      <c r="K129" s="52">
        <v>119.96460526315789</v>
      </c>
      <c r="L129" s="52">
        <f t="shared" si="0"/>
        <v>232.28046052631578</v>
      </c>
      <c r="M129" s="52">
        <v>204.10085526315785</v>
      </c>
      <c r="N129" s="52">
        <v>182.60622180451128</v>
      </c>
      <c r="O129" s="52">
        <v>168.67506578947371</v>
      </c>
      <c r="P129" s="52">
        <v>176.72638157894735</v>
      </c>
      <c r="Q129" s="24"/>
      <c r="R129" s="24"/>
      <c r="S129" s="24"/>
      <c r="T129" s="24"/>
      <c r="U129" s="24"/>
      <c r="V129" s="24"/>
      <c r="W129" s="24"/>
      <c r="X129" s="24"/>
      <c r="Y129" s="24"/>
      <c r="Z129" s="24"/>
    </row>
    <row r="130" spans="1:26" ht="13.5" customHeight="1" x14ac:dyDescent="0.3">
      <c r="A130" s="24"/>
      <c r="B130" s="84">
        <v>1</v>
      </c>
      <c r="C130" s="47">
        <v>90</v>
      </c>
      <c r="D130" s="47" t="s">
        <v>2044</v>
      </c>
      <c r="E130" s="47">
        <v>130501</v>
      </c>
      <c r="F130" s="53" t="s">
        <v>1829</v>
      </c>
      <c r="G130" s="54" t="s">
        <v>1067</v>
      </c>
      <c r="H130" s="65">
        <f t="shared" ref="H130:H136" si="6">ROUND(M130/SUM($M$130:$M$136),7)</f>
        <v>0.58293839999999997</v>
      </c>
      <c r="I130" s="66">
        <v>157.32499999999999</v>
      </c>
      <c r="J130" s="68">
        <v>65.473223684210524</v>
      </c>
      <c r="K130" s="68">
        <v>69.931973684210519</v>
      </c>
      <c r="L130" s="68">
        <f t="shared" si="0"/>
        <v>135.40519736842106</v>
      </c>
      <c r="M130" s="68">
        <v>118.97822368421052</v>
      </c>
      <c r="N130" s="68">
        <v>106.44817669172932</v>
      </c>
      <c r="O130" s="68">
        <v>98.327171052631584</v>
      </c>
      <c r="P130" s="68">
        <v>103.02059210526316</v>
      </c>
      <c r="Q130" s="24"/>
      <c r="R130" s="24"/>
      <c r="S130" s="24"/>
      <c r="T130" s="24"/>
      <c r="U130" s="24"/>
      <c r="V130" s="24"/>
      <c r="W130" s="24"/>
      <c r="X130" s="24"/>
      <c r="Y130" s="24"/>
      <c r="Z130" s="24"/>
    </row>
    <row r="131" spans="1:26" ht="13.5" customHeight="1" x14ac:dyDescent="0.3">
      <c r="A131" s="24"/>
      <c r="B131" s="84">
        <v>2</v>
      </c>
      <c r="C131" s="47">
        <v>91</v>
      </c>
      <c r="D131" s="47" t="s">
        <v>2045</v>
      </c>
      <c r="E131" s="47">
        <v>130501</v>
      </c>
      <c r="F131" s="53" t="s">
        <v>1840</v>
      </c>
      <c r="G131" s="54" t="s">
        <v>2046</v>
      </c>
      <c r="H131" s="65">
        <f t="shared" si="6"/>
        <v>0.1232227</v>
      </c>
      <c r="I131" s="66">
        <v>30.45</v>
      </c>
      <c r="J131" s="68">
        <v>13.83986842105263</v>
      </c>
      <c r="K131" s="68">
        <v>14.782368421052631</v>
      </c>
      <c r="L131" s="68">
        <f t="shared" si="0"/>
        <v>28.622236842105259</v>
      </c>
      <c r="M131" s="68">
        <v>25.149868421052631</v>
      </c>
      <c r="N131" s="68">
        <v>22.50124060150376</v>
      </c>
      <c r="O131" s="68">
        <v>20.784605263157893</v>
      </c>
      <c r="P131" s="68">
        <v>21.776710526315789</v>
      </c>
      <c r="Q131" s="24"/>
      <c r="R131" s="24"/>
      <c r="S131" s="24"/>
      <c r="T131" s="24"/>
      <c r="U131" s="24"/>
      <c r="V131" s="24"/>
      <c r="W131" s="24"/>
      <c r="X131" s="24"/>
      <c r="Y131" s="24"/>
      <c r="Z131" s="24"/>
    </row>
    <row r="132" spans="1:26" ht="13.5" customHeight="1" x14ac:dyDescent="0.3">
      <c r="A132" s="24"/>
      <c r="B132" s="84">
        <v>3</v>
      </c>
      <c r="C132" s="47">
        <v>92</v>
      </c>
      <c r="D132" s="47" t="s">
        <v>2047</v>
      </c>
      <c r="E132" s="47">
        <v>130501</v>
      </c>
      <c r="F132" s="53" t="s">
        <v>1867</v>
      </c>
      <c r="G132" s="54" t="s">
        <v>1049</v>
      </c>
      <c r="H132" s="65">
        <f t="shared" si="6"/>
        <v>4.7393400000000002E-2</v>
      </c>
      <c r="I132" s="66">
        <v>11.164999999999999</v>
      </c>
      <c r="J132" s="68">
        <v>5.3230263157894733</v>
      </c>
      <c r="K132" s="68">
        <v>5.685526315789474</v>
      </c>
      <c r="L132" s="68">
        <f t="shared" si="0"/>
        <v>11.008552631578947</v>
      </c>
      <c r="M132" s="68">
        <v>9.6730263157894729</v>
      </c>
      <c r="N132" s="68">
        <v>8.6543233082706745</v>
      </c>
      <c r="O132" s="68">
        <v>7.9940789473684211</v>
      </c>
      <c r="P132" s="68">
        <v>8.3756578947368414</v>
      </c>
      <c r="Q132" s="24"/>
      <c r="R132" s="24"/>
      <c r="S132" s="24"/>
      <c r="T132" s="24"/>
      <c r="U132" s="24"/>
      <c r="V132" s="24"/>
      <c r="W132" s="24"/>
      <c r="X132" s="24"/>
      <c r="Y132" s="24"/>
      <c r="Z132" s="24"/>
    </row>
    <row r="133" spans="1:26" ht="13.5" customHeight="1" x14ac:dyDescent="0.3">
      <c r="A133" s="24"/>
      <c r="B133" s="84">
        <v>4</v>
      </c>
      <c r="C133" s="47">
        <v>93</v>
      </c>
      <c r="D133" s="47" t="s">
        <v>2048</v>
      </c>
      <c r="E133" s="47">
        <v>130501</v>
      </c>
      <c r="F133" s="53" t="s">
        <v>1867</v>
      </c>
      <c r="G133" s="54" t="s">
        <v>2049</v>
      </c>
      <c r="H133" s="65">
        <f t="shared" si="6"/>
        <v>6.1611399999999997E-2</v>
      </c>
      <c r="I133" s="66">
        <v>15.225</v>
      </c>
      <c r="J133" s="68">
        <v>6.9199342105263151</v>
      </c>
      <c r="K133" s="68">
        <v>7.3911842105263155</v>
      </c>
      <c r="L133" s="68">
        <f t="shared" si="0"/>
        <v>14.31111842105263</v>
      </c>
      <c r="M133" s="68">
        <v>12.574934210526315</v>
      </c>
      <c r="N133" s="68">
        <v>11.25062030075188</v>
      </c>
      <c r="O133" s="68">
        <v>10.392302631578946</v>
      </c>
      <c r="P133" s="68">
        <v>10.888355263157894</v>
      </c>
      <c r="Q133" s="24"/>
      <c r="R133" s="24"/>
      <c r="S133" s="24"/>
      <c r="T133" s="24"/>
      <c r="U133" s="24"/>
      <c r="V133" s="24"/>
      <c r="W133" s="24"/>
      <c r="X133" s="24"/>
      <c r="Y133" s="24"/>
      <c r="Z133" s="24"/>
    </row>
    <row r="134" spans="1:26" ht="13.5" customHeight="1" x14ac:dyDescent="0.3">
      <c r="A134" s="24"/>
      <c r="B134" s="84">
        <v>5</v>
      </c>
      <c r="C134" s="47">
        <v>94</v>
      </c>
      <c r="D134" s="47" t="s">
        <v>2050</v>
      </c>
      <c r="E134" s="47">
        <v>130501</v>
      </c>
      <c r="F134" s="53" t="s">
        <v>1867</v>
      </c>
      <c r="G134" s="54" t="s">
        <v>2051</v>
      </c>
      <c r="H134" s="65">
        <f t="shared" si="6"/>
        <v>1.89573E-2</v>
      </c>
      <c r="I134" s="66">
        <v>3.808157894736842</v>
      </c>
      <c r="J134" s="68">
        <v>2.1292105263157897</v>
      </c>
      <c r="K134" s="68">
        <v>2.2742105263157892</v>
      </c>
      <c r="L134" s="68">
        <f t="shared" si="0"/>
        <v>4.4034210526315789</v>
      </c>
      <c r="M134" s="68">
        <v>3.869210526315789</v>
      </c>
      <c r="N134" s="68">
        <v>3.4617293233082709</v>
      </c>
      <c r="O134" s="68">
        <v>3.1976315789473682</v>
      </c>
      <c r="P134" s="68">
        <v>3.3502631578947368</v>
      </c>
      <c r="Q134" s="24"/>
      <c r="R134" s="24"/>
      <c r="S134" s="24"/>
      <c r="T134" s="24"/>
      <c r="U134" s="24"/>
      <c r="V134" s="24"/>
      <c r="W134" s="24"/>
      <c r="X134" s="24"/>
      <c r="Y134" s="24"/>
      <c r="Z134" s="24"/>
    </row>
    <row r="135" spans="1:26" ht="13.5" customHeight="1" x14ac:dyDescent="0.3">
      <c r="A135" s="24"/>
      <c r="B135" s="84">
        <v>6</v>
      </c>
      <c r="C135" s="47">
        <v>95</v>
      </c>
      <c r="D135" s="47" t="s">
        <v>2052</v>
      </c>
      <c r="E135" s="47">
        <v>130501</v>
      </c>
      <c r="F135" s="53" t="s">
        <v>1867</v>
      </c>
      <c r="G135" s="54" t="s">
        <v>760</v>
      </c>
      <c r="H135" s="65">
        <f t="shared" si="6"/>
        <v>3.7914700000000003E-2</v>
      </c>
      <c r="I135" s="66">
        <v>9.1349999999999998</v>
      </c>
      <c r="J135" s="68">
        <v>4.2584210526315793</v>
      </c>
      <c r="K135" s="68">
        <v>4.5484210526315785</v>
      </c>
      <c r="L135" s="68">
        <f t="shared" si="0"/>
        <v>8.8068421052631578</v>
      </c>
      <c r="M135" s="68">
        <v>7.738421052631578</v>
      </c>
      <c r="N135" s="68">
        <v>6.9234586466165418</v>
      </c>
      <c r="O135" s="68">
        <v>6.3952631578947363</v>
      </c>
      <c r="P135" s="68">
        <v>6.7005263157894737</v>
      </c>
      <c r="Q135" s="24"/>
      <c r="R135" s="24"/>
      <c r="S135" s="24"/>
      <c r="T135" s="24"/>
      <c r="U135" s="24"/>
      <c r="V135" s="24"/>
      <c r="W135" s="24"/>
      <c r="X135" s="24"/>
      <c r="Y135" s="24"/>
      <c r="Z135" s="24"/>
    </row>
    <row r="136" spans="1:26" ht="13.5" customHeight="1" x14ac:dyDescent="0.3">
      <c r="A136" s="24"/>
      <c r="B136" s="84">
        <v>7</v>
      </c>
      <c r="C136" s="47">
        <v>96</v>
      </c>
      <c r="D136" s="89" t="s">
        <v>2053</v>
      </c>
      <c r="E136" s="47">
        <v>130501</v>
      </c>
      <c r="F136" s="53" t="s">
        <v>1867</v>
      </c>
      <c r="G136" s="54" t="s">
        <v>2054</v>
      </c>
      <c r="H136" s="65">
        <f t="shared" si="6"/>
        <v>0.1279621</v>
      </c>
      <c r="I136" s="66">
        <v>31.465</v>
      </c>
      <c r="J136" s="68">
        <v>14.372171052631577</v>
      </c>
      <c r="K136" s="68">
        <v>15.350921052631579</v>
      </c>
      <c r="L136" s="68">
        <f t="shared" si="0"/>
        <v>29.723092105263156</v>
      </c>
      <c r="M136" s="68">
        <v>26.11717105263158</v>
      </c>
      <c r="N136" s="68">
        <v>23.366672932330829</v>
      </c>
      <c r="O136" s="68">
        <v>21.584013157894734</v>
      </c>
      <c r="P136" s="68">
        <v>22.614276315789471</v>
      </c>
      <c r="Q136" s="24"/>
      <c r="R136" s="24"/>
      <c r="S136" s="24"/>
      <c r="T136" s="24"/>
      <c r="U136" s="24"/>
      <c r="V136" s="24"/>
      <c r="W136" s="24"/>
      <c r="X136" s="24"/>
      <c r="Y136" s="24"/>
      <c r="Z136" s="24"/>
    </row>
    <row r="137" spans="1:26" ht="13.5" customHeight="1" x14ac:dyDescent="0.3">
      <c r="A137" s="24"/>
      <c r="B137" s="86"/>
      <c r="C137" s="47"/>
      <c r="D137" s="46"/>
      <c r="E137" s="47">
        <v>130502</v>
      </c>
      <c r="F137" s="48" t="s">
        <v>2055</v>
      </c>
      <c r="G137" s="82"/>
      <c r="H137" s="83"/>
      <c r="I137" s="51">
        <v>109.30519736842105</v>
      </c>
      <c r="J137" s="52">
        <v>53.230263157894733</v>
      </c>
      <c r="K137" s="52">
        <v>56.85526315789474</v>
      </c>
      <c r="L137" s="52">
        <f t="shared" si="0"/>
        <v>110.08552631578948</v>
      </c>
      <c r="M137" s="52">
        <v>96.73026315789474</v>
      </c>
      <c r="N137" s="52">
        <v>86.543233082706777</v>
      </c>
      <c r="O137" s="52">
        <v>79.940789473684205</v>
      </c>
      <c r="P137" s="52">
        <v>83.756578947368411</v>
      </c>
      <c r="Q137" s="24"/>
      <c r="R137" s="24"/>
      <c r="S137" s="24"/>
      <c r="T137" s="24"/>
      <c r="U137" s="24"/>
      <c r="V137" s="24"/>
      <c r="W137" s="24"/>
      <c r="X137" s="24"/>
      <c r="Y137" s="24"/>
      <c r="Z137" s="24"/>
    </row>
    <row r="138" spans="1:26" ht="13.5" customHeight="1" x14ac:dyDescent="0.3">
      <c r="A138" s="24"/>
      <c r="B138" s="84">
        <v>1</v>
      </c>
      <c r="C138" s="47">
        <v>97</v>
      </c>
      <c r="D138" s="47" t="s">
        <v>2056</v>
      </c>
      <c r="E138" s="47">
        <v>130502</v>
      </c>
      <c r="F138" s="53" t="s">
        <v>1837</v>
      </c>
      <c r="G138" s="54" t="s">
        <v>1132</v>
      </c>
      <c r="H138" s="65">
        <f>ROUND(M138/SUM($M$138:$M$142),7)</f>
        <v>0.28999999999999998</v>
      </c>
      <c r="I138" s="66">
        <v>32.479999999999997</v>
      </c>
      <c r="J138" s="68">
        <v>15.436776315789473</v>
      </c>
      <c r="K138" s="68">
        <v>16.488026315789472</v>
      </c>
      <c r="L138" s="68">
        <f t="shared" si="0"/>
        <v>31.924802631578945</v>
      </c>
      <c r="M138" s="68">
        <v>28.051776315789475</v>
      </c>
      <c r="N138" s="68">
        <v>25.097537593984963</v>
      </c>
      <c r="O138" s="68">
        <v>23.182828947368417</v>
      </c>
      <c r="P138" s="68">
        <v>24.28940789473684</v>
      </c>
      <c r="Q138" s="24"/>
      <c r="R138" s="24"/>
      <c r="S138" s="24"/>
      <c r="T138" s="24"/>
      <c r="U138" s="24"/>
      <c r="V138" s="24"/>
      <c r="W138" s="24"/>
      <c r="X138" s="24"/>
      <c r="Y138" s="24"/>
      <c r="Z138" s="24"/>
    </row>
    <row r="139" spans="1:26" ht="13.5" customHeight="1" x14ac:dyDescent="0.3">
      <c r="A139" s="24"/>
      <c r="B139" s="84">
        <v>2</v>
      </c>
      <c r="C139" s="47">
        <v>98</v>
      </c>
      <c r="D139" s="47" t="s">
        <v>2057</v>
      </c>
      <c r="E139" s="47">
        <v>130502</v>
      </c>
      <c r="F139" s="53" t="s">
        <v>1840</v>
      </c>
      <c r="G139" s="54" t="s">
        <v>2058</v>
      </c>
      <c r="H139" s="65">
        <f>ROUND(M139/SUM($M$138:$M$142),7)</f>
        <v>0.38</v>
      </c>
      <c r="I139" s="66">
        <v>40.6</v>
      </c>
      <c r="J139" s="68">
        <v>20.227499999999999</v>
      </c>
      <c r="K139" s="68">
        <v>21.605</v>
      </c>
      <c r="L139" s="68">
        <f t="shared" si="0"/>
        <v>41.832499999999996</v>
      </c>
      <c r="M139" s="68">
        <v>36.7575</v>
      </c>
      <c r="N139" s="68">
        <v>32.886428571428567</v>
      </c>
      <c r="O139" s="68">
        <v>30.377499999999998</v>
      </c>
      <c r="P139" s="68">
        <v>31.827499999999997</v>
      </c>
      <c r="Q139" s="24"/>
      <c r="R139" s="24"/>
      <c r="S139" s="24"/>
      <c r="T139" s="24"/>
      <c r="U139" s="24"/>
      <c r="V139" s="24"/>
      <c r="W139" s="24"/>
      <c r="X139" s="24"/>
      <c r="Y139" s="24"/>
      <c r="Z139" s="24"/>
    </row>
    <row r="140" spans="1:26" ht="13.5" customHeight="1" x14ac:dyDescent="0.3">
      <c r="A140" s="24"/>
      <c r="B140" s="84">
        <v>3</v>
      </c>
      <c r="C140" s="47">
        <v>99</v>
      </c>
      <c r="D140" s="47" t="s">
        <v>2059</v>
      </c>
      <c r="E140" s="47">
        <v>130502</v>
      </c>
      <c r="F140" s="53" t="s">
        <v>1867</v>
      </c>
      <c r="G140" s="54" t="s">
        <v>2060</v>
      </c>
      <c r="H140" s="65">
        <f>ROUND(M140/SUM($M$138:$M$142),7)</f>
        <v>0.18</v>
      </c>
      <c r="I140" s="66">
        <v>20.3</v>
      </c>
      <c r="J140" s="68">
        <v>9.5814473684210526</v>
      </c>
      <c r="K140" s="68">
        <v>10.233947368421052</v>
      </c>
      <c r="L140" s="68">
        <f t="shared" si="0"/>
        <v>19.815394736842105</v>
      </c>
      <c r="M140" s="68">
        <v>17.411447368421051</v>
      </c>
      <c r="N140" s="68">
        <v>15.577781954887218</v>
      </c>
      <c r="O140" s="68">
        <v>14.389342105263157</v>
      </c>
      <c r="P140" s="68">
        <v>15.076184210526314</v>
      </c>
      <c r="Q140" s="24"/>
      <c r="R140" s="24"/>
      <c r="S140" s="24"/>
      <c r="T140" s="24"/>
      <c r="U140" s="24"/>
      <c r="V140" s="24"/>
      <c r="W140" s="24"/>
      <c r="X140" s="24"/>
      <c r="Y140" s="24"/>
      <c r="Z140" s="24"/>
    </row>
    <row r="141" spans="1:26" ht="13.5" customHeight="1" x14ac:dyDescent="0.3">
      <c r="A141" s="24"/>
      <c r="B141" s="84">
        <v>4</v>
      </c>
      <c r="C141" s="47">
        <v>100</v>
      </c>
      <c r="D141" s="47" t="s">
        <v>2061</v>
      </c>
      <c r="E141" s="47">
        <v>130502</v>
      </c>
      <c r="F141" s="53" t="s">
        <v>1867</v>
      </c>
      <c r="G141" s="54" t="s">
        <v>2062</v>
      </c>
      <c r="H141" s="65">
        <f>ROUND(M141/SUM($M$138:$M$142),7)</f>
        <v>0.05</v>
      </c>
      <c r="I141" s="66">
        <v>4.7601973684210526</v>
      </c>
      <c r="J141" s="68">
        <v>2.6615131578947366</v>
      </c>
      <c r="K141" s="68">
        <v>2.842763157894737</v>
      </c>
      <c r="L141" s="68">
        <f t="shared" si="0"/>
        <v>5.5042763157894736</v>
      </c>
      <c r="M141" s="68">
        <v>4.8365131578947365</v>
      </c>
      <c r="N141" s="68">
        <v>4.3271616541353373</v>
      </c>
      <c r="O141" s="68">
        <v>3.9970394736842105</v>
      </c>
      <c r="P141" s="68">
        <v>4.1878289473684207</v>
      </c>
      <c r="Q141" s="24"/>
      <c r="R141" s="24"/>
      <c r="S141" s="24"/>
      <c r="T141" s="24"/>
      <c r="U141" s="24"/>
      <c r="V141" s="24"/>
      <c r="W141" s="24"/>
      <c r="X141" s="24"/>
      <c r="Y141" s="24"/>
      <c r="Z141" s="24"/>
    </row>
    <row r="142" spans="1:26" ht="13.5" customHeight="1" x14ac:dyDescent="0.3">
      <c r="A142" s="24"/>
      <c r="B142" s="84">
        <v>5</v>
      </c>
      <c r="C142" s="47">
        <v>101</v>
      </c>
      <c r="D142" s="47" t="s">
        <v>2063</v>
      </c>
      <c r="E142" s="47">
        <v>130502</v>
      </c>
      <c r="F142" s="53" t="s">
        <v>1867</v>
      </c>
      <c r="G142" s="54" t="s">
        <v>2064</v>
      </c>
      <c r="H142" s="65">
        <f>ROUND(M142/SUM($M$138:$M$142),7)</f>
        <v>0.1</v>
      </c>
      <c r="I142" s="66">
        <v>11.164999999999999</v>
      </c>
      <c r="J142" s="68">
        <v>5.3230263157894733</v>
      </c>
      <c r="K142" s="68">
        <v>5.685526315789474</v>
      </c>
      <c r="L142" s="68">
        <f t="shared" si="0"/>
        <v>11.008552631578947</v>
      </c>
      <c r="M142" s="68">
        <v>9.6730263157894729</v>
      </c>
      <c r="N142" s="68">
        <v>8.6543233082706745</v>
      </c>
      <c r="O142" s="68">
        <v>7.9940789473684211</v>
      </c>
      <c r="P142" s="68">
        <v>8.3756578947368414</v>
      </c>
      <c r="Q142" s="24"/>
      <c r="R142" s="24"/>
      <c r="S142" s="24"/>
      <c r="T142" s="24"/>
      <c r="U142" s="24"/>
      <c r="V142" s="24"/>
      <c r="W142" s="24"/>
      <c r="X142" s="24"/>
      <c r="Y142" s="24"/>
      <c r="Z142" s="24"/>
    </row>
    <row r="143" spans="1:26" ht="13.5" customHeight="1" x14ac:dyDescent="0.3">
      <c r="A143" s="24"/>
      <c r="B143" s="86"/>
      <c r="C143" s="47"/>
      <c r="D143" s="46"/>
      <c r="E143" s="47">
        <v>130503</v>
      </c>
      <c r="F143" s="48" t="s">
        <v>2065</v>
      </c>
      <c r="G143" s="82"/>
      <c r="H143" s="83"/>
      <c r="I143" s="51">
        <v>137.3474342105263</v>
      </c>
      <c r="J143" s="52">
        <v>60.682499999999997</v>
      </c>
      <c r="K143" s="52">
        <v>64.814999999999998</v>
      </c>
      <c r="L143" s="52">
        <f t="shared" si="0"/>
        <v>125.4975</v>
      </c>
      <c r="M143" s="52">
        <v>110.27249999999999</v>
      </c>
      <c r="N143" s="52">
        <v>98.659285714285716</v>
      </c>
      <c r="O143" s="52">
        <v>91.132499999999993</v>
      </c>
      <c r="P143" s="52">
        <v>95.482500000000002</v>
      </c>
      <c r="Q143" s="24"/>
      <c r="R143" s="24"/>
      <c r="S143" s="24"/>
      <c r="T143" s="24"/>
      <c r="U143" s="24"/>
      <c r="V143" s="24"/>
      <c r="W143" s="24"/>
      <c r="X143" s="24"/>
      <c r="Y143" s="24"/>
      <c r="Z143" s="24"/>
    </row>
    <row r="144" spans="1:26" ht="13.5" customHeight="1" x14ac:dyDescent="0.3">
      <c r="A144" s="24"/>
      <c r="B144" s="84">
        <v>1</v>
      </c>
      <c r="C144" s="47">
        <v>102</v>
      </c>
      <c r="D144" s="47" t="s">
        <v>2066</v>
      </c>
      <c r="E144" s="47">
        <v>130503</v>
      </c>
      <c r="F144" s="53" t="s">
        <v>1840</v>
      </c>
      <c r="G144" s="54" t="s">
        <v>1133</v>
      </c>
      <c r="H144" s="65">
        <f>ROUND(M144/SUM($M$144:$M$146),7)</f>
        <v>0.9035088</v>
      </c>
      <c r="I144" s="66">
        <v>126.875</v>
      </c>
      <c r="J144" s="68">
        <v>54.827171052631584</v>
      </c>
      <c r="K144" s="68">
        <v>58.560921052631578</v>
      </c>
      <c r="L144" s="68">
        <f t="shared" si="0"/>
        <v>113.38809210526315</v>
      </c>
      <c r="M144" s="68">
        <v>99.632171052631591</v>
      </c>
      <c r="N144" s="68">
        <v>89.139530075187963</v>
      </c>
      <c r="O144" s="68">
        <v>82.33901315789474</v>
      </c>
      <c r="P144" s="68">
        <v>86.269276315789469</v>
      </c>
      <c r="Q144" s="24"/>
      <c r="R144" s="24"/>
      <c r="S144" s="24"/>
      <c r="T144" s="24"/>
      <c r="U144" s="24"/>
      <c r="V144" s="24"/>
      <c r="W144" s="24"/>
      <c r="X144" s="24"/>
      <c r="Y144" s="24"/>
      <c r="Z144" s="24"/>
    </row>
    <row r="145" spans="1:26" ht="13.5" customHeight="1" x14ac:dyDescent="0.3">
      <c r="A145" s="24"/>
      <c r="B145" s="84">
        <v>2</v>
      </c>
      <c r="C145" s="47">
        <v>103</v>
      </c>
      <c r="D145" s="47" t="s">
        <v>2067</v>
      </c>
      <c r="E145" s="47">
        <v>130503</v>
      </c>
      <c r="F145" s="53" t="s">
        <v>1867</v>
      </c>
      <c r="G145" s="54" t="s">
        <v>2068</v>
      </c>
      <c r="H145" s="65">
        <f>ROUND(M145/SUM($M$144:$M$146),7)</f>
        <v>5.2631600000000001E-2</v>
      </c>
      <c r="I145" s="66">
        <v>5.7122368421052627</v>
      </c>
      <c r="J145" s="68">
        <v>3.1938157894736841</v>
      </c>
      <c r="K145" s="68">
        <v>3.4113157894736843</v>
      </c>
      <c r="L145" s="68">
        <f t="shared" si="0"/>
        <v>6.6051315789473684</v>
      </c>
      <c r="M145" s="68">
        <v>5.8038157894736839</v>
      </c>
      <c r="N145" s="68">
        <v>5.1925939849624063</v>
      </c>
      <c r="O145" s="68">
        <v>4.7964473684210525</v>
      </c>
      <c r="P145" s="68">
        <v>5.025394736842105</v>
      </c>
      <c r="Q145" s="24"/>
      <c r="R145" s="24"/>
      <c r="S145" s="24"/>
      <c r="T145" s="24"/>
      <c r="U145" s="24"/>
      <c r="V145" s="24"/>
      <c r="W145" s="24"/>
      <c r="X145" s="24"/>
      <c r="Y145" s="24"/>
      <c r="Z145" s="24"/>
    </row>
    <row r="146" spans="1:26" ht="13.5" customHeight="1" x14ac:dyDescent="0.3">
      <c r="A146" s="24"/>
      <c r="B146" s="84">
        <v>3</v>
      </c>
      <c r="C146" s="47">
        <v>104</v>
      </c>
      <c r="D146" s="47" t="s">
        <v>2069</v>
      </c>
      <c r="E146" s="47">
        <v>130501</v>
      </c>
      <c r="F146" s="53" t="s">
        <v>1867</v>
      </c>
      <c r="G146" s="54" t="s">
        <v>2070</v>
      </c>
      <c r="H146" s="65">
        <f>ROUND(M146/SUM($M$144:$M$146),7)</f>
        <v>4.3859599999999999E-2</v>
      </c>
      <c r="I146" s="66">
        <v>4.7601973684210526</v>
      </c>
      <c r="J146" s="68">
        <v>2.6615131578947366</v>
      </c>
      <c r="K146" s="68">
        <v>2.842763157894737</v>
      </c>
      <c r="L146" s="68">
        <f t="shared" si="0"/>
        <v>5.5042763157894736</v>
      </c>
      <c r="M146" s="68">
        <v>4.8365131578947365</v>
      </c>
      <c r="N146" s="68">
        <v>4.3271616541353373</v>
      </c>
      <c r="O146" s="68">
        <v>3.9970394736842105</v>
      </c>
      <c r="P146" s="68">
        <v>4.1878289473684207</v>
      </c>
      <c r="Q146" s="24"/>
      <c r="R146" s="24"/>
      <c r="S146" s="24"/>
      <c r="T146" s="24"/>
      <c r="U146" s="24"/>
      <c r="V146" s="24"/>
      <c r="W146" s="24"/>
      <c r="X146" s="24"/>
      <c r="Y146" s="24"/>
      <c r="Z146" s="24"/>
    </row>
    <row r="147" spans="1:26" ht="13.5" customHeight="1" x14ac:dyDescent="0.3">
      <c r="A147" s="24"/>
      <c r="B147" s="86"/>
      <c r="C147" s="47"/>
      <c r="D147" s="46"/>
      <c r="E147" s="47">
        <v>130504</v>
      </c>
      <c r="F147" s="48" t="s">
        <v>2071</v>
      </c>
      <c r="G147" s="82"/>
      <c r="H147" s="83"/>
      <c r="I147" s="51">
        <v>113.19157894736841</v>
      </c>
      <c r="J147" s="52">
        <v>56.956381578947372</v>
      </c>
      <c r="K147" s="52">
        <v>60.835131578947369</v>
      </c>
      <c r="L147" s="52">
        <f t="shared" si="0"/>
        <v>117.79151315789474</v>
      </c>
      <c r="M147" s="52">
        <v>103.50138157894736</v>
      </c>
      <c r="N147" s="52">
        <v>92.601259398496225</v>
      </c>
      <c r="O147" s="52">
        <v>85.536644736842106</v>
      </c>
      <c r="P147" s="52">
        <v>89.619539473684213</v>
      </c>
      <c r="Q147" s="24"/>
      <c r="R147" s="24"/>
      <c r="S147" s="24"/>
      <c r="T147" s="24"/>
      <c r="U147" s="24"/>
      <c r="V147" s="24"/>
      <c r="W147" s="24"/>
      <c r="X147" s="24"/>
      <c r="Y147" s="24"/>
      <c r="Z147" s="24"/>
    </row>
    <row r="148" spans="1:26" ht="13.5" customHeight="1" x14ac:dyDescent="0.3">
      <c r="A148" s="24"/>
      <c r="B148" s="84">
        <v>1</v>
      </c>
      <c r="C148" s="47">
        <v>105</v>
      </c>
      <c r="D148" s="46" t="s">
        <v>2072</v>
      </c>
      <c r="E148" s="47">
        <v>130504</v>
      </c>
      <c r="F148" s="53" t="s">
        <v>1837</v>
      </c>
      <c r="G148" s="54" t="s">
        <v>1134</v>
      </c>
      <c r="H148" s="65">
        <f t="shared" ref="H148:H154" si="7">ROUND(M148/SUM($M$148:$M$154),7)</f>
        <v>0.19626170000000001</v>
      </c>
      <c r="I148" s="66">
        <v>25.375</v>
      </c>
      <c r="J148" s="68">
        <v>11.178355263157894</v>
      </c>
      <c r="K148" s="68">
        <v>11.939605263157894</v>
      </c>
      <c r="L148" s="68">
        <f t="shared" si="0"/>
        <v>23.117960526315787</v>
      </c>
      <c r="M148" s="68">
        <v>20.313355263157895</v>
      </c>
      <c r="N148" s="68">
        <v>18.174078947368422</v>
      </c>
      <c r="O148" s="68">
        <v>16.787565789473682</v>
      </c>
      <c r="P148" s="68">
        <v>17.588881578947365</v>
      </c>
      <c r="Q148" s="24"/>
      <c r="R148" s="24"/>
      <c r="S148" s="24"/>
      <c r="T148" s="24"/>
      <c r="U148" s="24"/>
      <c r="V148" s="24"/>
      <c r="W148" s="24"/>
      <c r="X148" s="24"/>
      <c r="Y148" s="24"/>
      <c r="Z148" s="24"/>
    </row>
    <row r="149" spans="1:26" ht="13.5" customHeight="1" x14ac:dyDescent="0.3">
      <c r="A149" s="24"/>
      <c r="B149" s="84">
        <v>2</v>
      </c>
      <c r="C149" s="47">
        <v>106</v>
      </c>
      <c r="D149" s="46" t="s">
        <v>2073</v>
      </c>
      <c r="E149" s="47">
        <v>130504</v>
      </c>
      <c r="F149" s="53" t="s">
        <v>1840</v>
      </c>
      <c r="G149" s="54" t="s">
        <v>2074</v>
      </c>
      <c r="H149" s="65">
        <f t="shared" si="7"/>
        <v>0.1121495</v>
      </c>
      <c r="I149" s="66">
        <v>14.21</v>
      </c>
      <c r="J149" s="68">
        <v>6.3876315789473681</v>
      </c>
      <c r="K149" s="68">
        <v>6.8226315789473686</v>
      </c>
      <c r="L149" s="68">
        <f t="shared" si="0"/>
        <v>13.210263157894737</v>
      </c>
      <c r="M149" s="68">
        <v>11.607631578947368</v>
      </c>
      <c r="N149" s="68">
        <v>10.385187969924813</v>
      </c>
      <c r="O149" s="68">
        <v>9.5928947368421049</v>
      </c>
      <c r="P149" s="68">
        <v>10.05078947368421</v>
      </c>
      <c r="Q149" s="24"/>
      <c r="R149" s="24"/>
      <c r="S149" s="24"/>
      <c r="T149" s="24"/>
      <c r="U149" s="24"/>
      <c r="V149" s="24"/>
      <c r="W149" s="24"/>
      <c r="X149" s="24"/>
      <c r="Y149" s="24"/>
      <c r="Z149" s="24"/>
    </row>
    <row r="150" spans="1:26" ht="13.5" customHeight="1" x14ac:dyDescent="0.3">
      <c r="A150" s="24"/>
      <c r="B150" s="84">
        <v>3</v>
      </c>
      <c r="C150" s="47">
        <v>107</v>
      </c>
      <c r="D150" s="46" t="s">
        <v>2075</v>
      </c>
      <c r="E150" s="47">
        <v>130504</v>
      </c>
      <c r="F150" s="53" t="s">
        <v>1867</v>
      </c>
      <c r="G150" s="54" t="s">
        <v>2076</v>
      </c>
      <c r="H150" s="65">
        <f t="shared" si="7"/>
        <v>0.16822429999999999</v>
      </c>
      <c r="I150" s="66">
        <v>17.136710526315788</v>
      </c>
      <c r="J150" s="68">
        <v>9.5814473684210526</v>
      </c>
      <c r="K150" s="68">
        <v>10.233947368421052</v>
      </c>
      <c r="L150" s="68">
        <f t="shared" si="0"/>
        <v>19.815394736842105</v>
      </c>
      <c r="M150" s="68">
        <v>17.411447368421051</v>
      </c>
      <c r="N150" s="68">
        <v>15.577781954887218</v>
      </c>
      <c r="O150" s="68">
        <v>14.389342105263157</v>
      </c>
      <c r="P150" s="68">
        <v>15.076184210526314</v>
      </c>
      <c r="Q150" s="24"/>
      <c r="R150" s="24"/>
      <c r="S150" s="24"/>
      <c r="T150" s="24"/>
      <c r="U150" s="24"/>
      <c r="V150" s="24"/>
      <c r="W150" s="24"/>
      <c r="X150" s="24"/>
      <c r="Y150" s="24"/>
      <c r="Z150" s="24"/>
    </row>
    <row r="151" spans="1:26" ht="13.5" customHeight="1" x14ac:dyDescent="0.3">
      <c r="A151" s="24"/>
      <c r="B151" s="84">
        <v>4</v>
      </c>
      <c r="C151" s="47">
        <v>108</v>
      </c>
      <c r="D151" s="46" t="s">
        <v>2077</v>
      </c>
      <c r="E151" s="47">
        <v>130504</v>
      </c>
      <c r="F151" s="53" t="s">
        <v>1867</v>
      </c>
      <c r="G151" s="54" t="s">
        <v>2078</v>
      </c>
      <c r="H151" s="65">
        <f t="shared" si="7"/>
        <v>0.14953269999999999</v>
      </c>
      <c r="I151" s="66">
        <v>16.239999999999998</v>
      </c>
      <c r="J151" s="68">
        <v>8.5168421052631587</v>
      </c>
      <c r="K151" s="68">
        <v>9.096842105263157</v>
      </c>
      <c r="L151" s="68">
        <f t="shared" si="0"/>
        <v>17.613684210526316</v>
      </c>
      <c r="M151" s="68">
        <v>15.476842105263156</v>
      </c>
      <c r="N151" s="68">
        <v>13.846917293233084</v>
      </c>
      <c r="O151" s="68">
        <v>12.790526315789473</v>
      </c>
      <c r="P151" s="68">
        <v>13.401052631578947</v>
      </c>
      <c r="Q151" s="24"/>
      <c r="R151" s="24"/>
      <c r="S151" s="24"/>
      <c r="T151" s="24"/>
      <c r="U151" s="24"/>
      <c r="V151" s="24"/>
      <c r="W151" s="24"/>
      <c r="X151" s="24"/>
      <c r="Y151" s="24"/>
      <c r="Z151" s="24"/>
    </row>
    <row r="152" spans="1:26" ht="13.5" customHeight="1" x14ac:dyDescent="0.3">
      <c r="A152" s="24"/>
      <c r="B152" s="84">
        <v>5</v>
      </c>
      <c r="C152" s="47">
        <v>109</v>
      </c>
      <c r="D152" s="46" t="s">
        <v>2079</v>
      </c>
      <c r="E152" s="47">
        <v>130504</v>
      </c>
      <c r="F152" s="53" t="s">
        <v>1867</v>
      </c>
      <c r="G152" s="54" t="s">
        <v>2080</v>
      </c>
      <c r="H152" s="65">
        <f t="shared" si="7"/>
        <v>0.16822429999999999</v>
      </c>
      <c r="I152" s="66">
        <v>19.285</v>
      </c>
      <c r="J152" s="68">
        <v>9.5814473684210526</v>
      </c>
      <c r="K152" s="68">
        <v>10.233947368421052</v>
      </c>
      <c r="L152" s="68">
        <f t="shared" si="0"/>
        <v>19.815394736842105</v>
      </c>
      <c r="M152" s="68">
        <v>17.411447368421051</v>
      </c>
      <c r="N152" s="68">
        <v>15.577781954887218</v>
      </c>
      <c r="O152" s="68">
        <v>14.389342105263157</v>
      </c>
      <c r="P152" s="68">
        <v>15.076184210526314</v>
      </c>
      <c r="Q152" s="24"/>
      <c r="R152" s="24"/>
      <c r="S152" s="24"/>
      <c r="T152" s="24"/>
      <c r="U152" s="24"/>
      <c r="V152" s="24"/>
      <c r="W152" s="24"/>
      <c r="X152" s="24"/>
      <c r="Y152" s="24"/>
      <c r="Z152" s="24"/>
    </row>
    <row r="153" spans="1:26" ht="13.5" customHeight="1" x14ac:dyDescent="0.3">
      <c r="A153" s="24"/>
      <c r="B153" s="84">
        <v>6</v>
      </c>
      <c r="C153" s="47">
        <v>110</v>
      </c>
      <c r="D153" s="46" t="s">
        <v>2081</v>
      </c>
      <c r="E153" s="47">
        <v>130504</v>
      </c>
      <c r="F153" s="53" t="s">
        <v>1867</v>
      </c>
      <c r="G153" s="54" t="s">
        <v>2082</v>
      </c>
      <c r="H153" s="65">
        <f t="shared" si="7"/>
        <v>7.4766399999999997E-2</v>
      </c>
      <c r="I153" s="66">
        <v>7.6163157894736839</v>
      </c>
      <c r="J153" s="68">
        <v>4.2584210526315793</v>
      </c>
      <c r="K153" s="68">
        <v>4.5484210526315785</v>
      </c>
      <c r="L153" s="68">
        <f t="shared" si="0"/>
        <v>8.8068421052631578</v>
      </c>
      <c r="M153" s="68">
        <v>7.738421052631578</v>
      </c>
      <c r="N153" s="68">
        <v>6.9234586466165418</v>
      </c>
      <c r="O153" s="68">
        <v>6.3952631578947363</v>
      </c>
      <c r="P153" s="68">
        <v>6.7005263157894737</v>
      </c>
      <c r="Q153" s="24"/>
      <c r="R153" s="24"/>
      <c r="S153" s="24"/>
      <c r="T153" s="24"/>
      <c r="U153" s="24"/>
      <c r="V153" s="24"/>
      <c r="W153" s="24"/>
      <c r="X153" s="24"/>
      <c r="Y153" s="24"/>
      <c r="Z153" s="24"/>
    </row>
    <row r="154" spans="1:26" ht="13.5" customHeight="1" x14ac:dyDescent="0.3">
      <c r="A154" s="24"/>
      <c r="B154" s="84">
        <v>7</v>
      </c>
      <c r="C154" s="47">
        <v>111</v>
      </c>
      <c r="D154" s="90" t="s">
        <v>2083</v>
      </c>
      <c r="E154" s="47">
        <v>131001</v>
      </c>
      <c r="F154" s="53" t="s">
        <v>1867</v>
      </c>
      <c r="G154" s="54" t="s">
        <v>2084</v>
      </c>
      <c r="H154" s="65">
        <f t="shared" si="7"/>
        <v>0.13084109999999999</v>
      </c>
      <c r="I154" s="66">
        <v>13.328552631578946</v>
      </c>
      <c r="J154" s="68">
        <v>7.4522368421052629</v>
      </c>
      <c r="K154" s="68">
        <v>7.9597368421052632</v>
      </c>
      <c r="L154" s="68">
        <f t="shared" si="0"/>
        <v>15.411973684210526</v>
      </c>
      <c r="M154" s="68">
        <v>13.542236842105263</v>
      </c>
      <c r="N154" s="68">
        <v>12.116052631578947</v>
      </c>
      <c r="O154" s="68">
        <v>11.191710526315788</v>
      </c>
      <c r="P154" s="68">
        <v>11.725921052631579</v>
      </c>
      <c r="Q154" s="24"/>
      <c r="R154" s="24"/>
      <c r="S154" s="24"/>
      <c r="T154" s="24"/>
      <c r="U154" s="24"/>
      <c r="V154" s="24"/>
      <c r="W154" s="24"/>
      <c r="X154" s="24"/>
      <c r="Y154" s="24"/>
      <c r="Z154" s="24"/>
    </row>
    <row r="155" spans="1:26" ht="19.5" customHeight="1" x14ac:dyDescent="0.3">
      <c r="A155" s="30"/>
      <c r="B155" s="31"/>
      <c r="C155" s="40"/>
      <c r="D155" s="46"/>
      <c r="E155" s="47">
        <v>130600</v>
      </c>
      <c r="F155" s="35" t="s">
        <v>2085</v>
      </c>
      <c r="G155" s="36" t="s">
        <v>2086</v>
      </c>
      <c r="H155" s="91"/>
      <c r="I155" s="81">
        <v>1820.5925686189003</v>
      </c>
      <c r="J155" s="44">
        <v>645.47145273624994</v>
      </c>
      <c r="K155" s="44">
        <v>690.19703371325011</v>
      </c>
      <c r="L155" s="44">
        <f t="shared" si="0"/>
        <v>1335.6684864495001</v>
      </c>
      <c r="M155" s="44">
        <v>1363.1137293217498</v>
      </c>
      <c r="N155" s="44">
        <v>1273.9179418224999</v>
      </c>
      <c r="O155" s="44">
        <v>1249.2667959257499</v>
      </c>
      <c r="P155" s="44">
        <v>1365.1467102752501</v>
      </c>
      <c r="Q155" s="30"/>
      <c r="R155" s="30"/>
      <c r="S155" s="30"/>
      <c r="T155" s="30"/>
      <c r="U155" s="30"/>
      <c r="V155" s="30"/>
      <c r="W155" s="30"/>
      <c r="X155" s="30"/>
      <c r="Y155" s="30"/>
      <c r="Z155" s="30"/>
    </row>
    <row r="156" spans="1:26" ht="13.5" customHeight="1" x14ac:dyDescent="0.3">
      <c r="A156" s="24"/>
      <c r="B156" s="64"/>
      <c r="C156" s="47"/>
      <c r="D156" s="46"/>
      <c r="E156" s="47">
        <v>130601</v>
      </c>
      <c r="F156" s="48" t="s">
        <v>2087</v>
      </c>
      <c r="G156" s="92"/>
      <c r="H156" s="85"/>
      <c r="I156" s="51">
        <v>504.06450073421439</v>
      </c>
      <c r="J156" s="52">
        <v>161.84107929515417</v>
      </c>
      <c r="K156" s="52">
        <v>173.05526431718062</v>
      </c>
      <c r="L156" s="52">
        <f t="shared" si="0"/>
        <v>334.89634361233482</v>
      </c>
      <c r="M156" s="52">
        <v>341.77777533039648</v>
      </c>
      <c r="N156" s="52">
        <v>319.41343612334799</v>
      </c>
      <c r="O156" s="52">
        <v>313.23257709251101</v>
      </c>
      <c r="P156" s="52">
        <v>342.28751101321581</v>
      </c>
      <c r="Q156" s="24"/>
      <c r="R156" s="24"/>
      <c r="S156" s="24"/>
      <c r="T156" s="24"/>
      <c r="U156" s="24"/>
      <c r="V156" s="24"/>
      <c r="W156" s="24"/>
      <c r="X156" s="24"/>
      <c r="Y156" s="24"/>
      <c r="Z156" s="24"/>
    </row>
    <row r="157" spans="1:26" ht="13.5" customHeight="1" x14ac:dyDescent="0.3">
      <c r="A157" s="24"/>
      <c r="B157" s="84">
        <v>1</v>
      </c>
      <c r="C157" s="47">
        <v>112</v>
      </c>
      <c r="D157" s="46" t="s">
        <v>2088</v>
      </c>
      <c r="E157" s="47">
        <v>130601</v>
      </c>
      <c r="F157" s="53" t="s">
        <v>2029</v>
      </c>
      <c r="G157" s="54" t="s">
        <v>1135</v>
      </c>
      <c r="H157" s="65">
        <f t="shared" ref="H157:H166" si="8">ROUND(M157/SUM($M$157:$M$166),7)</f>
        <v>0.40930460000000002</v>
      </c>
      <c r="I157" s="66">
        <v>238.52500000000001</v>
      </c>
      <c r="J157" s="68">
        <v>66.250734214390604</v>
      </c>
      <c r="K157" s="68">
        <v>70.841336270190894</v>
      </c>
      <c r="L157" s="68">
        <f t="shared" si="0"/>
        <v>137.09207048458148</v>
      </c>
      <c r="M157" s="68">
        <v>139.90903083700439</v>
      </c>
      <c r="N157" s="68">
        <v>130.75403817914832</v>
      </c>
      <c r="O157" s="68">
        <v>128.22386196769457</v>
      </c>
      <c r="P157" s="68">
        <v>140.1176945668135</v>
      </c>
      <c r="Q157" s="87"/>
      <c r="R157" s="24"/>
      <c r="S157" s="24"/>
      <c r="T157" s="24"/>
      <c r="U157" s="24"/>
      <c r="V157" s="24"/>
      <c r="W157" s="24"/>
      <c r="X157" s="24"/>
      <c r="Y157" s="24"/>
      <c r="Z157" s="24"/>
    </row>
    <row r="158" spans="1:26" ht="13.5" customHeight="1" x14ac:dyDescent="0.3">
      <c r="A158" s="24"/>
      <c r="B158" s="84">
        <v>2</v>
      </c>
      <c r="C158" s="47">
        <v>113</v>
      </c>
      <c r="D158" s="46" t="s">
        <v>2089</v>
      </c>
      <c r="E158" s="47">
        <v>130601</v>
      </c>
      <c r="F158" s="53" t="s">
        <v>1840</v>
      </c>
      <c r="G158" s="54" t="s">
        <v>1395</v>
      </c>
      <c r="H158" s="65">
        <f t="shared" si="8"/>
        <v>0.2251175</v>
      </c>
      <c r="I158" s="66">
        <v>111.65</v>
      </c>
      <c r="J158" s="68">
        <v>36.43790381791483</v>
      </c>
      <c r="K158" s="68">
        <v>38.962734948604997</v>
      </c>
      <c r="L158" s="68">
        <f t="shared" si="0"/>
        <v>75.400638766519819</v>
      </c>
      <c r="M158" s="68">
        <v>76.949966960352427</v>
      </c>
      <c r="N158" s="68">
        <v>71.914720998531578</v>
      </c>
      <c r="O158" s="68">
        <v>70.523124082232002</v>
      </c>
      <c r="P158" s="68">
        <v>77.064732011747438</v>
      </c>
      <c r="Q158" s="87"/>
      <c r="R158" s="24"/>
      <c r="S158" s="24"/>
      <c r="T158" s="24"/>
      <c r="U158" s="24"/>
      <c r="V158" s="24"/>
      <c r="W158" s="24"/>
      <c r="X158" s="24"/>
      <c r="Y158" s="24"/>
      <c r="Z158" s="24"/>
    </row>
    <row r="159" spans="1:26" ht="13.5" customHeight="1" x14ac:dyDescent="0.3">
      <c r="A159" s="24"/>
      <c r="B159" s="84">
        <v>3</v>
      </c>
      <c r="C159" s="47">
        <v>114</v>
      </c>
      <c r="D159" s="46" t="s">
        <v>2090</v>
      </c>
      <c r="E159" s="47">
        <v>130601</v>
      </c>
      <c r="F159" s="53" t="s">
        <v>1867</v>
      </c>
      <c r="G159" s="54" t="s">
        <v>2091</v>
      </c>
      <c r="H159" s="65">
        <f t="shared" si="8"/>
        <v>8.4784499999999999E-2</v>
      </c>
      <c r="I159" s="66">
        <v>35.702364170337731</v>
      </c>
      <c r="J159" s="68">
        <v>13.723366372980911</v>
      </c>
      <c r="K159" s="68">
        <v>14.674276798825256</v>
      </c>
      <c r="L159" s="68">
        <f t="shared" si="0"/>
        <v>28.397643171806166</v>
      </c>
      <c r="M159" s="68">
        <v>28.981156387665195</v>
      </c>
      <c r="N159" s="68">
        <v>27.084765051395006</v>
      </c>
      <c r="O159" s="68">
        <v>26.560657121879586</v>
      </c>
      <c r="P159" s="68">
        <v>29.024379588839938</v>
      </c>
      <c r="Q159" s="87"/>
      <c r="R159" s="24"/>
      <c r="S159" s="24"/>
      <c r="T159" s="24"/>
      <c r="U159" s="24"/>
      <c r="V159" s="24"/>
      <c r="W159" s="24"/>
      <c r="X159" s="24"/>
      <c r="Y159" s="24"/>
      <c r="Z159" s="24"/>
    </row>
    <row r="160" spans="1:26" ht="13.5" customHeight="1" x14ac:dyDescent="0.3">
      <c r="A160" s="24"/>
      <c r="B160" s="84">
        <v>4</v>
      </c>
      <c r="C160" s="47">
        <v>115</v>
      </c>
      <c r="D160" s="46" t="s">
        <v>2092</v>
      </c>
      <c r="E160" s="47">
        <v>130601</v>
      </c>
      <c r="F160" s="53" t="s">
        <v>1867</v>
      </c>
      <c r="G160" s="54" t="s">
        <v>2093</v>
      </c>
      <c r="H160" s="65">
        <f t="shared" si="8"/>
        <v>2.0465199999999999E-2</v>
      </c>
      <c r="I160" s="66">
        <v>8.6178120411160055</v>
      </c>
      <c r="J160" s="68">
        <v>3.31253671071953</v>
      </c>
      <c r="K160" s="68">
        <v>3.5420668135095448</v>
      </c>
      <c r="L160" s="68">
        <f t="shared" si="0"/>
        <v>6.8546035242290753</v>
      </c>
      <c r="M160" s="68">
        <v>6.9954515418502208</v>
      </c>
      <c r="N160" s="68">
        <v>6.5377019089574153</v>
      </c>
      <c r="O160" s="68">
        <v>6.4111930983847287</v>
      </c>
      <c r="P160" s="68">
        <v>7.0058847283406758</v>
      </c>
      <c r="Q160" s="87"/>
      <c r="R160" s="24"/>
      <c r="S160" s="24"/>
      <c r="T160" s="24"/>
      <c r="U160" s="24"/>
      <c r="V160" s="24"/>
      <c r="W160" s="24"/>
      <c r="X160" s="24"/>
      <c r="Y160" s="24"/>
      <c r="Z160" s="24"/>
    </row>
    <row r="161" spans="1:26" ht="13.5" customHeight="1" x14ac:dyDescent="0.3">
      <c r="A161" s="24"/>
      <c r="B161" s="84">
        <v>5</v>
      </c>
      <c r="C161" s="47">
        <v>116</v>
      </c>
      <c r="D161" s="46" t="s">
        <v>2094</v>
      </c>
      <c r="E161" s="47">
        <v>130601</v>
      </c>
      <c r="F161" s="53" t="s">
        <v>1867</v>
      </c>
      <c r="G161" s="54" t="s">
        <v>2095</v>
      </c>
      <c r="H161" s="65">
        <f t="shared" si="8"/>
        <v>2.3388800000000001E-2</v>
      </c>
      <c r="I161" s="66">
        <v>9.8489280469897196</v>
      </c>
      <c r="J161" s="68">
        <v>3.78575624082232</v>
      </c>
      <c r="K161" s="68">
        <v>4.0480763582966226</v>
      </c>
      <c r="L161" s="68">
        <f t="shared" si="0"/>
        <v>7.8338325991189421</v>
      </c>
      <c r="M161" s="68">
        <v>7.9948017621145375</v>
      </c>
      <c r="N161" s="68">
        <v>7.4716593245227605</v>
      </c>
      <c r="O161" s="68">
        <v>7.3270778267254029</v>
      </c>
      <c r="P161" s="68">
        <v>8.0067254038179136</v>
      </c>
      <c r="Q161" s="87"/>
      <c r="R161" s="24"/>
      <c r="S161" s="24"/>
      <c r="T161" s="24"/>
      <c r="U161" s="24"/>
      <c r="V161" s="24"/>
      <c r="W161" s="24"/>
      <c r="X161" s="24"/>
      <c r="Y161" s="24"/>
      <c r="Z161" s="24"/>
    </row>
    <row r="162" spans="1:26" ht="13.5" customHeight="1" x14ac:dyDescent="0.3">
      <c r="A162" s="24"/>
      <c r="B162" s="84">
        <v>6</v>
      </c>
      <c r="C162" s="47">
        <v>117</v>
      </c>
      <c r="D162" s="46" t="s">
        <v>2096</v>
      </c>
      <c r="E162" s="47">
        <v>130601</v>
      </c>
      <c r="F162" s="53" t="s">
        <v>1867</v>
      </c>
      <c r="G162" s="54" t="s">
        <v>2097</v>
      </c>
      <c r="H162" s="65">
        <f t="shared" si="8"/>
        <v>4.0930500000000002E-2</v>
      </c>
      <c r="I162" s="66">
        <v>17.235624082232011</v>
      </c>
      <c r="J162" s="68">
        <v>6.6250734214390601</v>
      </c>
      <c r="K162" s="68">
        <v>7.0841336270190896</v>
      </c>
      <c r="L162" s="68">
        <f t="shared" si="0"/>
        <v>13.709207048458151</v>
      </c>
      <c r="M162" s="68">
        <v>13.990903083700442</v>
      </c>
      <c r="N162" s="68">
        <v>13.075403817914831</v>
      </c>
      <c r="O162" s="68">
        <v>12.822386196769457</v>
      </c>
      <c r="P162" s="68">
        <v>14.011769456681352</v>
      </c>
      <c r="Q162" s="87"/>
      <c r="R162" s="24"/>
      <c r="S162" s="24"/>
      <c r="T162" s="24"/>
      <c r="U162" s="24"/>
      <c r="V162" s="24"/>
      <c r="W162" s="24"/>
      <c r="X162" s="24"/>
      <c r="Y162" s="24"/>
      <c r="Z162" s="24"/>
    </row>
    <row r="163" spans="1:26" ht="13.5" customHeight="1" x14ac:dyDescent="0.3">
      <c r="A163" s="24"/>
      <c r="B163" s="84">
        <v>7</v>
      </c>
      <c r="C163" s="47">
        <v>118</v>
      </c>
      <c r="D163" s="46" t="s">
        <v>2098</v>
      </c>
      <c r="E163" s="47">
        <v>130601</v>
      </c>
      <c r="F163" s="53" t="s">
        <v>1867</v>
      </c>
      <c r="G163" s="54" t="s">
        <v>861</v>
      </c>
      <c r="H163" s="65">
        <f t="shared" si="8"/>
        <v>0.13164770000000001</v>
      </c>
      <c r="I163" s="66">
        <v>65.249148311306897</v>
      </c>
      <c r="J163" s="68">
        <v>25.080635095447867</v>
      </c>
      <c r="K163" s="68">
        <v>26.818505873715122</v>
      </c>
      <c r="L163" s="68">
        <f t="shared" si="0"/>
        <v>51.899140969162985</v>
      </c>
      <c r="M163" s="68">
        <v>45</v>
      </c>
      <c r="N163" s="68">
        <v>49.499743024963294</v>
      </c>
      <c r="O163" s="68">
        <v>48.541890602055794</v>
      </c>
      <c r="P163" s="68">
        <v>53.044555800293686</v>
      </c>
      <c r="Q163" s="87"/>
      <c r="R163" s="24"/>
      <c r="S163" s="24"/>
      <c r="T163" s="24"/>
      <c r="U163" s="24"/>
      <c r="V163" s="24"/>
      <c r="W163" s="24"/>
      <c r="X163" s="24"/>
      <c r="Y163" s="24"/>
      <c r="Z163" s="24"/>
    </row>
    <row r="164" spans="1:26" ht="13.5" customHeight="1" x14ac:dyDescent="0.3">
      <c r="A164" s="24"/>
      <c r="B164" s="84"/>
      <c r="C164" s="47"/>
      <c r="D164" s="46"/>
      <c r="E164" s="47"/>
      <c r="F164" s="93" t="s">
        <v>1867</v>
      </c>
      <c r="G164" s="94" t="s">
        <v>82</v>
      </c>
      <c r="H164" s="95">
        <f t="shared" si="8"/>
        <v>2.9255099999999999E-2</v>
      </c>
      <c r="I164" s="96"/>
      <c r="J164" s="97"/>
      <c r="K164" s="97"/>
      <c r="L164" s="97"/>
      <c r="M164" s="97">
        <v>10</v>
      </c>
      <c r="N164" s="97"/>
      <c r="O164" s="97"/>
      <c r="P164" s="97"/>
      <c r="Q164" s="87"/>
      <c r="R164" s="24"/>
      <c r="S164" s="24"/>
      <c r="T164" s="24"/>
      <c r="U164" s="24"/>
      <c r="V164" s="24"/>
      <c r="W164" s="24"/>
      <c r="X164" s="24"/>
      <c r="Y164" s="24"/>
      <c r="Z164" s="24"/>
    </row>
    <row r="165" spans="1:26" ht="13.5" customHeight="1" x14ac:dyDescent="0.3">
      <c r="A165" s="24"/>
      <c r="B165" s="84">
        <v>8</v>
      </c>
      <c r="C165" s="47">
        <v>119</v>
      </c>
      <c r="D165" s="46" t="s">
        <v>2099</v>
      </c>
      <c r="E165" s="47">
        <v>130601</v>
      </c>
      <c r="F165" s="53" t="s">
        <v>1867</v>
      </c>
      <c r="G165" s="54" t="s">
        <v>2100</v>
      </c>
      <c r="H165" s="65">
        <f t="shared" si="8"/>
        <v>2.04785E-2</v>
      </c>
      <c r="I165" s="66">
        <v>9.8489280469897196</v>
      </c>
      <c r="J165" s="68">
        <v>3.78575624082232</v>
      </c>
      <c r="K165" s="68">
        <v>4.0480763582966226</v>
      </c>
      <c r="L165" s="68">
        <f t="shared" ref="L165:L172" si="9">J165+K165</f>
        <v>7.8338325991189421</v>
      </c>
      <c r="M165" s="68">
        <v>7</v>
      </c>
      <c r="N165" s="68">
        <v>7.4716593245227605</v>
      </c>
      <c r="O165" s="68">
        <v>7.3270778267254029</v>
      </c>
      <c r="P165" s="68">
        <v>8.0067254038179136</v>
      </c>
      <c r="Q165" s="87"/>
      <c r="R165" s="24"/>
      <c r="S165" s="24"/>
      <c r="T165" s="24"/>
      <c r="U165" s="24"/>
      <c r="V165" s="24"/>
      <c r="W165" s="24"/>
      <c r="X165" s="24"/>
      <c r="Y165" s="24"/>
      <c r="Z165" s="24"/>
    </row>
    <row r="166" spans="1:26" ht="13.5" customHeight="1" x14ac:dyDescent="0.3">
      <c r="A166" s="24"/>
      <c r="B166" s="84">
        <v>9</v>
      </c>
      <c r="C166" s="47">
        <v>120</v>
      </c>
      <c r="D166" s="46" t="s">
        <v>2101</v>
      </c>
      <c r="E166" s="47">
        <v>130601</v>
      </c>
      <c r="F166" s="53" t="s">
        <v>1867</v>
      </c>
      <c r="G166" s="54" t="s">
        <v>2102</v>
      </c>
      <c r="H166" s="65">
        <f t="shared" si="8"/>
        <v>1.46275E-2</v>
      </c>
      <c r="I166" s="66">
        <v>7.3866960352422915</v>
      </c>
      <c r="J166" s="68">
        <v>2.8393171806167401</v>
      </c>
      <c r="K166" s="68">
        <v>3.0360572687224674</v>
      </c>
      <c r="L166" s="68">
        <f t="shared" si="9"/>
        <v>5.8753744493392075</v>
      </c>
      <c r="M166" s="68">
        <v>5</v>
      </c>
      <c r="N166" s="68">
        <v>5.603744493392071</v>
      </c>
      <c r="O166" s="68">
        <v>5.4953083700440528</v>
      </c>
      <c r="P166" s="68">
        <v>6.005044052863437</v>
      </c>
      <c r="Q166" s="87"/>
      <c r="R166" s="24"/>
      <c r="S166" s="24"/>
      <c r="T166" s="24"/>
      <c r="U166" s="24"/>
      <c r="V166" s="24"/>
      <c r="W166" s="24"/>
      <c r="X166" s="24"/>
      <c r="Y166" s="24"/>
      <c r="Z166" s="24"/>
    </row>
    <row r="167" spans="1:26" ht="13.5" customHeight="1" x14ac:dyDescent="0.3">
      <c r="A167" s="24"/>
      <c r="B167" s="64"/>
      <c r="C167" s="47"/>
      <c r="D167" s="47"/>
      <c r="E167" s="47">
        <v>130602</v>
      </c>
      <c r="F167" s="48" t="s">
        <v>2103</v>
      </c>
      <c r="G167" s="54"/>
      <c r="H167" s="55"/>
      <c r="I167" s="51">
        <v>285.41919236417027</v>
      </c>
      <c r="J167" s="52">
        <v>95.117125550660788</v>
      </c>
      <c r="K167" s="52">
        <v>101.70791850220267</v>
      </c>
      <c r="L167" s="52">
        <f t="shared" si="9"/>
        <v>196.82504405286346</v>
      </c>
      <c r="M167" s="52">
        <v>200.86939427312774</v>
      </c>
      <c r="N167" s="52">
        <v>187.72544052863438</v>
      </c>
      <c r="O167" s="52">
        <v>184.09283039647573</v>
      </c>
      <c r="P167" s="52">
        <v>201.1689757709251</v>
      </c>
      <c r="Q167" s="24"/>
      <c r="R167" s="24"/>
      <c r="S167" s="24"/>
      <c r="T167" s="24"/>
      <c r="U167" s="24"/>
      <c r="V167" s="24"/>
      <c r="W167" s="24"/>
      <c r="X167" s="24"/>
      <c r="Y167" s="24"/>
      <c r="Z167" s="24"/>
    </row>
    <row r="168" spans="1:26" ht="13.5" customHeight="1" x14ac:dyDescent="0.3">
      <c r="A168" s="24"/>
      <c r="B168" s="84">
        <v>1</v>
      </c>
      <c r="C168" s="47">
        <v>121</v>
      </c>
      <c r="D168" s="46" t="s">
        <v>2104</v>
      </c>
      <c r="E168" s="47">
        <v>130602</v>
      </c>
      <c r="F168" s="53" t="s">
        <v>1837</v>
      </c>
      <c r="G168" s="54" t="s">
        <v>1136</v>
      </c>
      <c r="H168" s="87">
        <f t="shared" ref="H168:H173" si="10">ROUND((M168/SUM($M$168:$M$179)),7)</f>
        <v>0.1143975</v>
      </c>
      <c r="I168" s="66">
        <v>39.585000000000001</v>
      </c>
      <c r="J168" s="68">
        <v>10.88404919236417</v>
      </c>
      <c r="K168" s="68">
        <v>11.63821953010279</v>
      </c>
      <c r="L168" s="68">
        <f t="shared" si="9"/>
        <v>22.522268722466961</v>
      </c>
      <c r="M168" s="68">
        <v>22.985055066079298</v>
      </c>
      <c r="N168" s="68">
        <v>21.481020558002935</v>
      </c>
      <c r="O168" s="68">
        <v>21.065348751835536</v>
      </c>
      <c r="P168" s="68">
        <v>23.019335535976502</v>
      </c>
      <c r="Q168" s="87">
        <f t="shared" ref="Q168:Q179" si="11">ROUND(M168/SUM($M$168:$M$179)*100,7)</f>
        <v>11.439751599999999</v>
      </c>
      <c r="R168" s="24"/>
      <c r="S168" s="24"/>
      <c r="T168" s="24"/>
      <c r="U168" s="24"/>
      <c r="V168" s="24"/>
      <c r="W168" s="24"/>
      <c r="X168" s="24"/>
      <c r="Y168" s="24"/>
      <c r="Z168" s="24"/>
    </row>
    <row r="169" spans="1:26" ht="13.5" customHeight="1" x14ac:dyDescent="0.3">
      <c r="A169" s="24"/>
      <c r="B169" s="84">
        <v>2</v>
      </c>
      <c r="C169" s="47">
        <v>122</v>
      </c>
      <c r="D169" s="46" t="s">
        <v>2105</v>
      </c>
      <c r="E169" s="47">
        <v>130602</v>
      </c>
      <c r="F169" s="53" t="s">
        <v>1867</v>
      </c>
      <c r="G169" s="54" t="s">
        <v>593</v>
      </c>
      <c r="H169" s="87">
        <f t="shared" si="10"/>
        <v>0.1939784</v>
      </c>
      <c r="I169" s="66">
        <v>68.004999999999995</v>
      </c>
      <c r="J169" s="68">
        <v>18.455561674008809</v>
      </c>
      <c r="K169" s="68">
        <v>19.734372246696033</v>
      </c>
      <c r="L169" s="68">
        <f t="shared" si="9"/>
        <v>38.189933920704846</v>
      </c>
      <c r="M169" s="68">
        <v>38.974658590308366</v>
      </c>
      <c r="N169" s="68">
        <v>36.424339207048455</v>
      </c>
      <c r="O169" s="68">
        <v>35.719504405286344</v>
      </c>
      <c r="P169" s="68">
        <v>39.032786343612337</v>
      </c>
      <c r="Q169" s="87">
        <f t="shared" si="11"/>
        <v>19.397839699999999</v>
      </c>
      <c r="R169" s="24"/>
      <c r="S169" s="24"/>
      <c r="T169" s="24"/>
      <c r="U169" s="24"/>
      <c r="V169" s="24"/>
      <c r="W169" s="24"/>
      <c r="X169" s="24"/>
      <c r="Y169" s="24"/>
      <c r="Z169" s="24"/>
    </row>
    <row r="170" spans="1:26" ht="13.5" customHeight="1" x14ac:dyDescent="0.3">
      <c r="A170" s="24"/>
      <c r="B170" s="84">
        <v>3</v>
      </c>
      <c r="C170" s="47">
        <v>123</v>
      </c>
      <c r="D170" s="46" t="s">
        <v>2106</v>
      </c>
      <c r="E170" s="47">
        <v>130602</v>
      </c>
      <c r="F170" s="53" t="s">
        <v>1867</v>
      </c>
      <c r="G170" s="54" t="s">
        <v>2107</v>
      </c>
      <c r="H170" s="87">
        <f t="shared" si="10"/>
        <v>0.1094237</v>
      </c>
      <c r="I170" s="66">
        <v>27.084552129221734</v>
      </c>
      <c r="J170" s="68">
        <v>10.410829662261381</v>
      </c>
      <c r="K170" s="68">
        <v>11.132209985315713</v>
      </c>
      <c r="L170" s="68">
        <f t="shared" si="9"/>
        <v>21.543039647577096</v>
      </c>
      <c r="M170" s="68">
        <v>21.985704845814979</v>
      </c>
      <c r="N170" s="68">
        <v>20.547063142437594</v>
      </c>
      <c r="O170" s="68">
        <v>20.149464023494861</v>
      </c>
      <c r="P170" s="68">
        <v>22.018494860499267</v>
      </c>
      <c r="Q170" s="87">
        <f t="shared" si="11"/>
        <v>10.942371100000001</v>
      </c>
      <c r="R170" s="24"/>
      <c r="S170" s="24"/>
      <c r="T170" s="24"/>
      <c r="U170" s="24"/>
      <c r="V170" s="24"/>
      <c r="W170" s="24"/>
      <c r="X170" s="24"/>
      <c r="Y170" s="24"/>
      <c r="Z170" s="24"/>
    </row>
    <row r="171" spans="1:26" ht="13.5" customHeight="1" x14ac:dyDescent="0.3">
      <c r="A171" s="24"/>
      <c r="B171" s="84">
        <v>4</v>
      </c>
      <c r="C171" s="47">
        <v>124</v>
      </c>
      <c r="D171" s="46" t="s">
        <v>2108</v>
      </c>
      <c r="E171" s="47">
        <v>130602</v>
      </c>
      <c r="F171" s="53" t="s">
        <v>1867</v>
      </c>
      <c r="G171" s="54" t="s">
        <v>2109</v>
      </c>
      <c r="H171" s="87">
        <f t="shared" si="10"/>
        <v>9.4563700000000001E-2</v>
      </c>
      <c r="I171" s="66">
        <v>27.084552129221734</v>
      </c>
      <c r="J171" s="68">
        <v>10.410829662261381</v>
      </c>
      <c r="K171" s="68">
        <v>11.132209985315713</v>
      </c>
      <c r="L171" s="68">
        <f t="shared" si="9"/>
        <v>21.543039647577096</v>
      </c>
      <c r="M171" s="68">
        <v>19</v>
      </c>
      <c r="N171" s="68">
        <v>20.547063142437594</v>
      </c>
      <c r="O171" s="68">
        <v>20.149464023494861</v>
      </c>
      <c r="P171" s="68">
        <v>22.018494860499267</v>
      </c>
      <c r="Q171" s="87">
        <f t="shared" si="11"/>
        <v>9.4563740999999997</v>
      </c>
      <c r="R171" s="24"/>
      <c r="S171" s="24"/>
      <c r="T171" s="24"/>
      <c r="U171" s="24"/>
      <c r="V171" s="24"/>
      <c r="W171" s="24"/>
      <c r="X171" s="24"/>
      <c r="Y171" s="24"/>
      <c r="Z171" s="24"/>
    </row>
    <row r="172" spans="1:26" ht="13.5" customHeight="1" x14ac:dyDescent="0.3">
      <c r="A172" s="24"/>
      <c r="B172" s="84">
        <v>5</v>
      </c>
      <c r="C172" s="47">
        <v>125</v>
      </c>
      <c r="D172" s="46" t="s">
        <v>2110</v>
      </c>
      <c r="E172" s="47">
        <v>130602</v>
      </c>
      <c r="F172" s="53" t="s">
        <v>1867</v>
      </c>
      <c r="G172" s="54" t="s">
        <v>2111</v>
      </c>
      <c r="H172" s="87">
        <f t="shared" si="10"/>
        <v>8.4609699999999996E-2</v>
      </c>
      <c r="I172" s="66">
        <v>22.160088105726871</v>
      </c>
      <c r="J172" s="68">
        <v>8.5179515418502216</v>
      </c>
      <c r="K172" s="68">
        <v>9.1081718061674017</v>
      </c>
      <c r="L172" s="68">
        <f t="shared" si="9"/>
        <v>17.626123348017622</v>
      </c>
      <c r="M172" s="68">
        <v>17</v>
      </c>
      <c r="N172" s="68">
        <v>16.811233480176213</v>
      </c>
      <c r="O172" s="68">
        <v>16.485925110132158</v>
      </c>
      <c r="P172" s="68">
        <v>18.015132158590308</v>
      </c>
      <c r="Q172" s="87">
        <f t="shared" si="11"/>
        <v>8.4609663000000008</v>
      </c>
      <c r="R172" s="24"/>
      <c r="S172" s="24"/>
      <c r="T172" s="24"/>
      <c r="U172" s="24"/>
      <c r="V172" s="24"/>
      <c r="W172" s="24"/>
      <c r="X172" s="24"/>
      <c r="Y172" s="24"/>
      <c r="Z172" s="24"/>
    </row>
    <row r="173" spans="1:26" ht="13.5" customHeight="1" x14ac:dyDescent="0.3">
      <c r="A173" s="24"/>
      <c r="B173" s="84"/>
      <c r="C173" s="47"/>
      <c r="D173" s="46"/>
      <c r="E173" s="47"/>
      <c r="F173" s="93" t="s">
        <v>1867</v>
      </c>
      <c r="G173" s="94" t="s">
        <v>2112</v>
      </c>
      <c r="H173" s="87">
        <f t="shared" si="10"/>
        <v>4.9770399999999999E-2</v>
      </c>
      <c r="I173" s="96"/>
      <c r="J173" s="97"/>
      <c r="K173" s="97"/>
      <c r="L173" s="97"/>
      <c r="M173" s="97">
        <v>10</v>
      </c>
      <c r="N173" s="97"/>
      <c r="O173" s="97"/>
      <c r="P173" s="97"/>
      <c r="Q173" s="87">
        <f t="shared" si="11"/>
        <v>4.9770390000000004</v>
      </c>
      <c r="R173" s="24"/>
      <c r="S173" s="24"/>
      <c r="T173" s="24"/>
      <c r="U173" s="24"/>
      <c r="V173" s="24"/>
      <c r="W173" s="24"/>
      <c r="X173" s="24"/>
      <c r="Y173" s="24"/>
      <c r="Z173" s="24"/>
    </row>
    <row r="174" spans="1:26" ht="13.5" customHeight="1" x14ac:dyDescent="0.3">
      <c r="A174" s="24"/>
      <c r="B174" s="84">
        <v>6</v>
      </c>
      <c r="C174" s="47">
        <v>126</v>
      </c>
      <c r="D174" s="46" t="s">
        <v>2113</v>
      </c>
      <c r="E174" s="47">
        <v>130602</v>
      </c>
      <c r="F174" s="53" t="s">
        <v>1867</v>
      </c>
      <c r="G174" s="54" t="s">
        <v>2114</v>
      </c>
      <c r="H174" s="87">
        <f t="shared" ref="H174:H179" si="12">ROUND(M174/SUM($M$168:$M$179),7)</f>
        <v>5.97245E-2</v>
      </c>
      <c r="I174" s="66">
        <v>19.285</v>
      </c>
      <c r="J174" s="68">
        <v>6.6250734214390601</v>
      </c>
      <c r="K174" s="68">
        <v>7.0841336270190896</v>
      </c>
      <c r="L174" s="68">
        <f t="shared" ref="L174:L272" si="13">J174+K174</f>
        <v>13.709207048458151</v>
      </c>
      <c r="M174" s="68">
        <v>12</v>
      </c>
      <c r="N174" s="68">
        <v>13.075403817914831</v>
      </c>
      <c r="O174" s="68">
        <v>12.822386196769457</v>
      </c>
      <c r="P174" s="68">
        <v>14.011769456681352</v>
      </c>
      <c r="Q174" s="87">
        <f t="shared" si="11"/>
        <v>5.9724468000000002</v>
      </c>
      <c r="R174" s="24"/>
      <c r="S174" s="24"/>
      <c r="T174" s="24"/>
      <c r="U174" s="24"/>
      <c r="V174" s="24"/>
      <c r="W174" s="24"/>
      <c r="X174" s="24"/>
      <c r="Y174" s="24"/>
      <c r="Z174" s="24"/>
    </row>
    <row r="175" spans="1:26" ht="13.5" customHeight="1" x14ac:dyDescent="0.3">
      <c r="A175" s="24"/>
      <c r="B175" s="84">
        <v>7</v>
      </c>
      <c r="C175" s="47">
        <v>127</v>
      </c>
      <c r="D175" s="46" t="s">
        <v>2115</v>
      </c>
      <c r="E175" s="47">
        <v>130602</v>
      </c>
      <c r="F175" s="53" t="s">
        <v>1867</v>
      </c>
      <c r="G175" s="54" t="s">
        <v>185</v>
      </c>
      <c r="H175" s="87">
        <f t="shared" si="12"/>
        <v>5.4747400000000002E-2</v>
      </c>
      <c r="I175" s="66">
        <v>18.27</v>
      </c>
      <c r="J175" s="68">
        <v>6.6250734214390601</v>
      </c>
      <c r="K175" s="68">
        <v>7.0841336270190896</v>
      </c>
      <c r="L175" s="68">
        <f t="shared" si="13"/>
        <v>13.709207048458151</v>
      </c>
      <c r="M175" s="68">
        <v>11</v>
      </c>
      <c r="N175" s="68">
        <v>13.075403817914831</v>
      </c>
      <c r="O175" s="68">
        <v>12.822386196769457</v>
      </c>
      <c r="P175" s="68">
        <v>14.011769456681352</v>
      </c>
      <c r="Q175" s="87">
        <f t="shared" si="11"/>
        <v>5.4747428999999999</v>
      </c>
      <c r="R175" s="24"/>
      <c r="S175" s="24"/>
      <c r="T175" s="24"/>
      <c r="U175" s="24"/>
      <c r="V175" s="24"/>
      <c r="W175" s="24"/>
      <c r="X175" s="24"/>
      <c r="Y175" s="24"/>
      <c r="Z175" s="24"/>
    </row>
    <row r="176" spans="1:26" ht="13.5" customHeight="1" x14ac:dyDescent="0.3">
      <c r="A176" s="24"/>
      <c r="B176" s="84">
        <v>8</v>
      </c>
      <c r="C176" s="47">
        <v>128</v>
      </c>
      <c r="D176" s="46" t="s">
        <v>2116</v>
      </c>
      <c r="E176" s="47">
        <v>130602</v>
      </c>
      <c r="F176" s="53" t="s">
        <v>1867</v>
      </c>
      <c r="G176" s="54" t="s">
        <v>948</v>
      </c>
      <c r="H176" s="87">
        <f t="shared" si="12"/>
        <v>6.4701499999999995E-2</v>
      </c>
      <c r="I176" s="66">
        <v>18.27</v>
      </c>
      <c r="J176" s="68">
        <v>6.6250734214390601</v>
      </c>
      <c r="K176" s="68">
        <v>7.0841336270190896</v>
      </c>
      <c r="L176" s="68">
        <f t="shared" si="13"/>
        <v>13.709207048458151</v>
      </c>
      <c r="M176" s="68">
        <v>13</v>
      </c>
      <c r="N176" s="68">
        <v>13.075403817914831</v>
      </c>
      <c r="O176" s="68">
        <v>12.822386196769457</v>
      </c>
      <c r="P176" s="68">
        <v>14.011769456681352</v>
      </c>
      <c r="Q176" s="87">
        <f t="shared" si="11"/>
        <v>6.4701506999999996</v>
      </c>
      <c r="R176" s="24"/>
      <c r="S176" s="24"/>
      <c r="T176" s="24"/>
      <c r="U176" s="24"/>
      <c r="V176" s="24"/>
      <c r="W176" s="24"/>
      <c r="X176" s="24"/>
      <c r="Y176" s="24"/>
      <c r="Z176" s="24"/>
    </row>
    <row r="177" spans="1:26" ht="13.5" customHeight="1" x14ac:dyDescent="0.3">
      <c r="A177" s="24"/>
      <c r="B177" s="84">
        <v>9</v>
      </c>
      <c r="C177" s="47">
        <v>129</v>
      </c>
      <c r="D177" s="46" t="s">
        <v>2117</v>
      </c>
      <c r="E177" s="47">
        <v>130602</v>
      </c>
      <c r="F177" s="53" t="s">
        <v>1867</v>
      </c>
      <c r="G177" s="54" t="s">
        <v>2118</v>
      </c>
      <c r="H177" s="87">
        <f t="shared" si="12"/>
        <v>4.4764199999999997E-2</v>
      </c>
      <c r="I177" s="66">
        <v>12.18</v>
      </c>
      <c r="J177" s="68">
        <v>4.2589757709251108</v>
      </c>
      <c r="K177" s="68">
        <v>4.5540859030837009</v>
      </c>
      <c r="L177" s="68">
        <f t="shared" si="13"/>
        <v>8.8130616740088108</v>
      </c>
      <c r="M177" s="68">
        <v>8.994151982378856</v>
      </c>
      <c r="N177" s="68">
        <v>8.4056167400881066</v>
      </c>
      <c r="O177" s="68">
        <v>8.2429625550660788</v>
      </c>
      <c r="P177" s="68">
        <v>9.0075660792951542</v>
      </c>
      <c r="Q177" s="87">
        <f t="shared" si="11"/>
        <v>4.4764245000000003</v>
      </c>
      <c r="R177" s="24"/>
      <c r="S177" s="24"/>
      <c r="T177" s="24"/>
      <c r="U177" s="24"/>
      <c r="V177" s="24"/>
      <c r="W177" s="24"/>
      <c r="X177" s="24"/>
      <c r="Y177" s="24"/>
      <c r="Z177" s="24"/>
    </row>
    <row r="178" spans="1:26" ht="13.5" customHeight="1" x14ac:dyDescent="0.3">
      <c r="A178" s="24"/>
      <c r="B178" s="84">
        <v>10</v>
      </c>
      <c r="C178" s="47">
        <v>130</v>
      </c>
      <c r="D178" s="46" t="s">
        <v>2119</v>
      </c>
      <c r="E178" s="47">
        <v>130602</v>
      </c>
      <c r="F178" s="53" t="s">
        <v>1867</v>
      </c>
      <c r="G178" s="54" t="s">
        <v>1049</v>
      </c>
      <c r="H178" s="87">
        <f t="shared" si="12"/>
        <v>5.4711900000000001E-2</v>
      </c>
      <c r="I178" s="66">
        <v>14.21</v>
      </c>
      <c r="J178" s="68">
        <v>5.2054148311306907</v>
      </c>
      <c r="K178" s="68">
        <v>5.5661049926578565</v>
      </c>
      <c r="L178" s="68">
        <f t="shared" si="13"/>
        <v>10.771519823788548</v>
      </c>
      <c r="M178" s="68">
        <v>10.99285242290749</v>
      </c>
      <c r="N178" s="68">
        <v>10.273531571218797</v>
      </c>
      <c r="O178" s="68">
        <v>10.074732011747431</v>
      </c>
      <c r="P178" s="68">
        <v>11.009247430249633</v>
      </c>
      <c r="Q178" s="87">
        <f t="shared" si="11"/>
        <v>5.4711854999999998</v>
      </c>
      <c r="R178" s="24"/>
      <c r="S178" s="24"/>
      <c r="T178" s="24"/>
      <c r="U178" s="24"/>
      <c r="V178" s="24"/>
      <c r="W178" s="24"/>
      <c r="X178" s="24"/>
      <c r="Y178" s="24"/>
      <c r="Z178" s="24"/>
    </row>
    <row r="179" spans="1:26" ht="13.5" customHeight="1" x14ac:dyDescent="0.3">
      <c r="A179" s="24"/>
      <c r="B179" s="84">
        <v>11</v>
      </c>
      <c r="C179" s="47">
        <v>131</v>
      </c>
      <c r="D179" s="46" t="s">
        <v>2120</v>
      </c>
      <c r="E179" s="47">
        <v>130602</v>
      </c>
      <c r="F179" s="53" t="s">
        <v>1867</v>
      </c>
      <c r="G179" s="54" t="s">
        <v>2121</v>
      </c>
      <c r="H179" s="87">
        <f t="shared" si="12"/>
        <v>7.4607099999999996E-2</v>
      </c>
      <c r="I179" s="66">
        <v>19.285</v>
      </c>
      <c r="J179" s="68">
        <v>7.0982929515418505</v>
      </c>
      <c r="K179" s="68">
        <v>7.5901431718061678</v>
      </c>
      <c r="L179" s="68">
        <f t="shared" si="13"/>
        <v>14.688436123348019</v>
      </c>
      <c r="M179" s="68">
        <v>14.990253303964758</v>
      </c>
      <c r="N179" s="68">
        <v>14.009361233480176</v>
      </c>
      <c r="O179" s="68">
        <v>13.738270925110132</v>
      </c>
      <c r="P179" s="68">
        <v>15.01261013215859</v>
      </c>
      <c r="Q179" s="87">
        <f t="shared" si="11"/>
        <v>7.4607076000000001</v>
      </c>
      <c r="R179" s="24"/>
      <c r="S179" s="24"/>
      <c r="T179" s="24"/>
      <c r="U179" s="24"/>
      <c r="V179" s="24"/>
      <c r="W179" s="24"/>
      <c r="X179" s="24"/>
      <c r="Y179" s="24"/>
      <c r="Z179" s="24"/>
    </row>
    <row r="180" spans="1:26" ht="13.5" customHeight="1" x14ac:dyDescent="0.3">
      <c r="A180" s="24"/>
      <c r="B180" s="64"/>
      <c r="C180" s="47"/>
      <c r="D180" s="46"/>
      <c r="E180" s="47">
        <v>130604</v>
      </c>
      <c r="F180" s="48" t="s">
        <v>2122</v>
      </c>
      <c r="G180" s="82"/>
      <c r="H180" s="85"/>
      <c r="I180" s="51">
        <v>39.395747767211454</v>
      </c>
      <c r="J180" s="52">
        <v>15.1430386393337</v>
      </c>
      <c r="K180" s="52">
        <v>16.192320056862336</v>
      </c>
      <c r="L180" s="52">
        <f t="shared" si="13"/>
        <v>31.335358696196035</v>
      </c>
      <c r="M180" s="52">
        <v>31.979235929679518</v>
      </c>
      <c r="N180" s="52">
        <v>29.886664289460349</v>
      </c>
      <c r="O180" s="52">
        <v>29.308337775970266</v>
      </c>
      <c r="P180" s="52">
        <v>32.026930539567182</v>
      </c>
      <c r="Q180" s="24"/>
      <c r="R180" s="24"/>
      <c r="S180" s="24"/>
      <c r="T180" s="24"/>
      <c r="U180" s="24"/>
      <c r="V180" s="24"/>
      <c r="W180" s="24"/>
      <c r="X180" s="24"/>
      <c r="Y180" s="24"/>
      <c r="Z180" s="24"/>
    </row>
    <row r="181" spans="1:26" ht="13.5" customHeight="1" x14ac:dyDescent="0.3">
      <c r="A181" s="24"/>
      <c r="B181" s="84">
        <v>1</v>
      </c>
      <c r="C181" s="47">
        <v>132</v>
      </c>
      <c r="D181" s="47" t="s">
        <v>2123</v>
      </c>
      <c r="E181" s="47">
        <v>130604</v>
      </c>
      <c r="F181" s="53" t="s">
        <v>1840</v>
      </c>
      <c r="G181" s="54" t="s">
        <v>2124</v>
      </c>
      <c r="H181" s="87">
        <f>ROUND(M181/SUM($M$181:$M$184),7)</f>
        <v>0.37499969999999999</v>
      </c>
      <c r="I181" s="66">
        <v>14.773392070484583</v>
      </c>
      <c r="J181" s="68">
        <v>5.6786343612334802</v>
      </c>
      <c r="K181" s="68">
        <v>6.0721145374449348</v>
      </c>
      <c r="L181" s="68">
        <f t="shared" si="13"/>
        <v>11.750748898678415</v>
      </c>
      <c r="M181" s="68">
        <v>11.992202643171806</v>
      </c>
      <c r="N181" s="68">
        <v>11.207488986784142</v>
      </c>
      <c r="O181" s="68">
        <v>10.990616740088106</v>
      </c>
      <c r="P181" s="68">
        <v>12.010088105726874</v>
      </c>
      <c r="Q181" s="24"/>
      <c r="R181" s="24"/>
      <c r="S181" s="24"/>
      <c r="T181" s="24"/>
      <c r="U181" s="24"/>
      <c r="V181" s="24"/>
      <c r="W181" s="24"/>
      <c r="X181" s="24"/>
      <c r="Y181" s="24"/>
      <c r="Z181" s="24"/>
    </row>
    <row r="182" spans="1:26" ht="13.5" customHeight="1" x14ac:dyDescent="0.3">
      <c r="A182" s="24"/>
      <c r="B182" s="84">
        <v>2</v>
      </c>
      <c r="C182" s="47">
        <v>133</v>
      </c>
      <c r="D182" s="47" t="s">
        <v>2125</v>
      </c>
      <c r="E182" s="47">
        <v>130604</v>
      </c>
      <c r="F182" s="53" t="s">
        <v>1867</v>
      </c>
      <c r="G182" s="54" t="s">
        <v>1137</v>
      </c>
      <c r="H182" s="87">
        <f>ROUND(M182/SUM($M$181:$M$184),7)</f>
        <v>0.1249999</v>
      </c>
      <c r="I182" s="66">
        <v>4.9244640234948598</v>
      </c>
      <c r="J182" s="68">
        <v>1.89287812041116</v>
      </c>
      <c r="K182" s="68">
        <v>2.0240381791483113</v>
      </c>
      <c r="L182" s="68">
        <f t="shared" si="13"/>
        <v>3.9169162995594711</v>
      </c>
      <c r="M182" s="68">
        <v>3.9974008810572688</v>
      </c>
      <c r="N182" s="68">
        <v>3.7358296622613802</v>
      </c>
      <c r="O182" s="68">
        <v>3.6635389133627014</v>
      </c>
      <c r="P182" s="68">
        <v>4.0033627019089568</v>
      </c>
      <c r="Q182" s="24"/>
      <c r="R182" s="24"/>
      <c r="S182" s="24"/>
      <c r="T182" s="24"/>
      <c r="U182" s="24"/>
      <c r="V182" s="24"/>
      <c r="W182" s="24"/>
      <c r="X182" s="24"/>
      <c r="Y182" s="24"/>
      <c r="Z182" s="24"/>
    </row>
    <row r="183" spans="1:26" ht="13.5" customHeight="1" x14ac:dyDescent="0.3">
      <c r="A183" s="24"/>
      <c r="B183" s="84">
        <v>3</v>
      </c>
      <c r="C183" s="47">
        <v>134</v>
      </c>
      <c r="D183" s="47" t="s">
        <v>2126</v>
      </c>
      <c r="E183" s="47">
        <v>130604</v>
      </c>
      <c r="F183" s="53" t="s">
        <v>1867</v>
      </c>
      <c r="G183" s="54" t="s">
        <v>622</v>
      </c>
      <c r="H183" s="87">
        <f>ROUND(M183/SUM($M$181:$M$184),7)</f>
        <v>6.2500799999999995E-2</v>
      </c>
      <c r="I183" s="66">
        <v>2.4622675909999998</v>
      </c>
      <c r="J183" s="68">
        <v>0.94645273624999993</v>
      </c>
      <c r="K183" s="68">
        <v>1.0120337132499999</v>
      </c>
      <c r="L183" s="68">
        <f t="shared" si="13"/>
        <v>1.9584864494999998</v>
      </c>
      <c r="M183" s="68">
        <v>1.99872932175</v>
      </c>
      <c r="N183" s="68">
        <v>1.8679418225</v>
      </c>
      <c r="O183" s="68">
        <v>1.8317959257500001</v>
      </c>
      <c r="P183" s="68">
        <v>2.0017102752499998</v>
      </c>
      <c r="Q183" s="24"/>
      <c r="R183" s="24"/>
      <c r="S183" s="24"/>
      <c r="T183" s="24"/>
      <c r="U183" s="24"/>
      <c r="V183" s="24"/>
      <c r="W183" s="24"/>
      <c r="X183" s="24"/>
      <c r="Y183" s="24"/>
      <c r="Z183" s="24"/>
    </row>
    <row r="184" spans="1:26" ht="13.5" customHeight="1" x14ac:dyDescent="0.3">
      <c r="A184" s="24"/>
      <c r="B184" s="84">
        <v>4</v>
      </c>
      <c r="C184" s="47">
        <v>135</v>
      </c>
      <c r="D184" s="47" t="s">
        <v>2127</v>
      </c>
      <c r="E184" s="47">
        <v>130604</v>
      </c>
      <c r="F184" s="53" t="s">
        <v>1867</v>
      </c>
      <c r="G184" s="54" t="s">
        <v>2128</v>
      </c>
      <c r="H184" s="87">
        <f>ROUND(M184/SUM($M$181:$M$184),7)</f>
        <v>0.43749959999999999</v>
      </c>
      <c r="I184" s="66">
        <v>17.235624082232011</v>
      </c>
      <c r="J184" s="68">
        <v>6.6250734214390601</v>
      </c>
      <c r="K184" s="68">
        <v>7.0841336270190896</v>
      </c>
      <c r="L184" s="68">
        <f t="shared" si="13"/>
        <v>13.709207048458151</v>
      </c>
      <c r="M184" s="68">
        <v>13.990903083700442</v>
      </c>
      <c r="N184" s="68">
        <v>13.075403817914831</v>
      </c>
      <c r="O184" s="68">
        <v>12.822386196769457</v>
      </c>
      <c r="P184" s="68">
        <v>14.011769456681352</v>
      </c>
      <c r="Q184" s="24"/>
      <c r="R184" s="24"/>
      <c r="S184" s="24"/>
      <c r="T184" s="24"/>
      <c r="U184" s="24"/>
      <c r="V184" s="24"/>
      <c r="W184" s="24"/>
      <c r="X184" s="24"/>
      <c r="Y184" s="24"/>
      <c r="Z184" s="24"/>
    </row>
    <row r="185" spans="1:26" ht="13.5" customHeight="1" x14ac:dyDescent="0.3">
      <c r="A185" s="24"/>
      <c r="B185" s="86"/>
      <c r="C185" s="47"/>
      <c r="D185" s="46"/>
      <c r="E185" s="47">
        <v>130605</v>
      </c>
      <c r="F185" s="48" t="s">
        <v>2129</v>
      </c>
      <c r="G185" s="82"/>
      <c r="H185" s="98"/>
      <c r="I185" s="51">
        <v>115.72490455212923</v>
      </c>
      <c r="J185" s="52">
        <v>44.482635829662257</v>
      </c>
      <c r="K185" s="52">
        <v>47.564897209985318</v>
      </c>
      <c r="L185" s="52">
        <f t="shared" si="13"/>
        <v>92.047533039647575</v>
      </c>
      <c r="M185" s="52">
        <v>93.938920704845799</v>
      </c>
      <c r="N185" s="52">
        <v>87.791997063142432</v>
      </c>
      <c r="O185" s="52">
        <v>86.093164464023488</v>
      </c>
      <c r="P185" s="52">
        <v>94.079023494860508</v>
      </c>
      <c r="Q185" s="24"/>
      <c r="R185" s="24"/>
      <c r="S185" s="24"/>
      <c r="T185" s="24"/>
      <c r="U185" s="24"/>
      <c r="V185" s="24"/>
      <c r="W185" s="24"/>
      <c r="X185" s="24"/>
      <c r="Y185" s="24"/>
      <c r="Z185" s="24"/>
    </row>
    <row r="186" spans="1:26" ht="13.5" customHeight="1" x14ac:dyDescent="0.3">
      <c r="A186" s="24"/>
      <c r="B186" s="84">
        <v>1</v>
      </c>
      <c r="C186" s="47">
        <v>136</v>
      </c>
      <c r="D186" s="47" t="s">
        <v>2130</v>
      </c>
      <c r="E186" s="47">
        <v>130605</v>
      </c>
      <c r="F186" s="53" t="s">
        <v>1867</v>
      </c>
      <c r="G186" s="54" t="s">
        <v>1138</v>
      </c>
      <c r="H186" s="87">
        <f>ROUND(M186/SUM($M$186:$M$187),7)</f>
        <v>0.82978719999999995</v>
      </c>
      <c r="I186" s="66">
        <v>96.027048458149778</v>
      </c>
      <c r="J186" s="68">
        <v>36.911123348017618</v>
      </c>
      <c r="K186" s="68">
        <v>39.468744493392066</v>
      </c>
      <c r="L186" s="68">
        <f t="shared" si="13"/>
        <v>76.379867841409691</v>
      </c>
      <c r="M186" s="68">
        <v>77.949317180616731</v>
      </c>
      <c r="N186" s="68">
        <v>72.848678414096909</v>
      </c>
      <c r="O186" s="68">
        <v>71.439008810572687</v>
      </c>
      <c r="P186" s="68">
        <v>78.065572687224673</v>
      </c>
      <c r="Q186" s="24"/>
      <c r="R186" s="24"/>
      <c r="S186" s="24"/>
      <c r="T186" s="24"/>
      <c r="U186" s="24"/>
      <c r="V186" s="24"/>
      <c r="W186" s="24"/>
      <c r="X186" s="24"/>
      <c r="Y186" s="24"/>
      <c r="Z186" s="24"/>
    </row>
    <row r="187" spans="1:26" ht="13.5" customHeight="1" x14ac:dyDescent="0.3">
      <c r="A187" s="24"/>
      <c r="B187" s="84">
        <v>2</v>
      </c>
      <c r="C187" s="47">
        <v>137</v>
      </c>
      <c r="D187" s="47" t="s">
        <v>2131</v>
      </c>
      <c r="E187" s="47">
        <v>130605</v>
      </c>
      <c r="F187" s="53" t="s">
        <v>1867</v>
      </c>
      <c r="G187" s="54" t="s">
        <v>2132</v>
      </c>
      <c r="H187" s="87">
        <f>ROUND(M187/SUM($M$186:$M$187),7)</f>
        <v>0.1702128</v>
      </c>
      <c r="I187" s="66">
        <v>19.697856093979439</v>
      </c>
      <c r="J187" s="68">
        <v>7.57151248164464</v>
      </c>
      <c r="K187" s="68">
        <v>8.0961527165932452</v>
      </c>
      <c r="L187" s="68">
        <f t="shared" si="13"/>
        <v>15.667665198237884</v>
      </c>
      <c r="M187" s="68">
        <v>15.989603524229075</v>
      </c>
      <c r="N187" s="68">
        <v>14.943318649045521</v>
      </c>
      <c r="O187" s="68">
        <v>14.654155653450806</v>
      </c>
      <c r="P187" s="68">
        <v>16.013450807635827</v>
      </c>
      <c r="Q187" s="24"/>
      <c r="R187" s="24"/>
      <c r="S187" s="24"/>
      <c r="T187" s="24"/>
      <c r="U187" s="24"/>
      <c r="V187" s="24"/>
      <c r="W187" s="24"/>
      <c r="X187" s="24"/>
      <c r="Y187" s="24"/>
      <c r="Z187" s="24"/>
    </row>
    <row r="188" spans="1:26" ht="13.5" customHeight="1" x14ac:dyDescent="0.3">
      <c r="A188" s="24"/>
      <c r="B188" s="86"/>
      <c r="C188" s="47"/>
      <c r="D188" s="46"/>
      <c r="E188" s="47">
        <v>130606</v>
      </c>
      <c r="F188" s="48" t="s">
        <v>2133</v>
      </c>
      <c r="G188" s="82"/>
      <c r="H188" s="98"/>
      <c r="I188" s="51">
        <v>7.1050000000000004</v>
      </c>
      <c r="J188" s="52">
        <v>2.8393171806167401</v>
      </c>
      <c r="K188" s="52">
        <v>3.0360572687224674</v>
      </c>
      <c r="L188" s="52">
        <f t="shared" si="13"/>
        <v>5.8753744493392075</v>
      </c>
      <c r="M188" s="52">
        <v>5.9961013215859031</v>
      </c>
      <c r="N188" s="52">
        <v>5.603744493392071</v>
      </c>
      <c r="O188" s="52">
        <v>5.4953083700440528</v>
      </c>
      <c r="P188" s="52">
        <v>6.005044052863437</v>
      </c>
      <c r="Q188" s="24"/>
      <c r="R188" s="24"/>
      <c r="S188" s="24"/>
      <c r="T188" s="24"/>
      <c r="U188" s="24"/>
      <c r="V188" s="24"/>
      <c r="W188" s="24"/>
      <c r="X188" s="24"/>
      <c r="Y188" s="24"/>
      <c r="Z188" s="24"/>
    </row>
    <row r="189" spans="1:26" ht="13.5" customHeight="1" x14ac:dyDescent="0.3">
      <c r="A189" s="24"/>
      <c r="B189" s="84">
        <v>1</v>
      </c>
      <c r="C189" s="47">
        <v>138</v>
      </c>
      <c r="D189" s="47" t="s">
        <v>2134</v>
      </c>
      <c r="E189" s="47">
        <v>130606</v>
      </c>
      <c r="F189" s="53" t="s">
        <v>1867</v>
      </c>
      <c r="G189" s="54" t="s">
        <v>1139</v>
      </c>
      <c r="H189" s="87">
        <f>ROUND(M189/SUM($M$189),7)</f>
        <v>1</v>
      </c>
      <c r="I189" s="66">
        <v>7.1050000000000004</v>
      </c>
      <c r="J189" s="68">
        <v>2.8393171806167401</v>
      </c>
      <c r="K189" s="68">
        <v>3.0360572687224674</v>
      </c>
      <c r="L189" s="68">
        <f t="shared" si="13"/>
        <v>5.8753744493392075</v>
      </c>
      <c r="M189" s="68">
        <v>5.9961013215859031</v>
      </c>
      <c r="N189" s="68">
        <v>5.603744493392071</v>
      </c>
      <c r="O189" s="68">
        <v>5.4953083700440528</v>
      </c>
      <c r="P189" s="68">
        <v>6.005044052863437</v>
      </c>
      <c r="Q189" s="24"/>
      <c r="R189" s="24"/>
      <c r="S189" s="24"/>
      <c r="T189" s="24"/>
      <c r="U189" s="24"/>
      <c r="V189" s="24"/>
      <c r="W189" s="24"/>
      <c r="X189" s="24"/>
      <c r="Y189" s="24"/>
      <c r="Z189" s="24"/>
    </row>
    <row r="190" spans="1:26" ht="13.5" customHeight="1" x14ac:dyDescent="0.3">
      <c r="A190" s="24"/>
      <c r="B190" s="86"/>
      <c r="C190" s="47"/>
      <c r="D190" s="46"/>
      <c r="E190" s="47">
        <v>130608</v>
      </c>
      <c r="F190" s="48" t="s">
        <v>2135</v>
      </c>
      <c r="G190" s="82"/>
      <c r="H190" s="98"/>
      <c r="I190" s="51">
        <v>39.395712187958885</v>
      </c>
      <c r="J190" s="52">
        <v>15.14302496328928</v>
      </c>
      <c r="K190" s="52">
        <v>16.19230543318649</v>
      </c>
      <c r="L190" s="52">
        <f t="shared" si="13"/>
        <v>31.335330396475769</v>
      </c>
      <c r="M190" s="52">
        <v>31.979207048458154</v>
      </c>
      <c r="N190" s="52">
        <v>29.886637298091046</v>
      </c>
      <c r="O190" s="52">
        <v>29.308311306901615</v>
      </c>
      <c r="P190" s="52">
        <v>32.026901615271662</v>
      </c>
      <c r="Q190" s="24"/>
      <c r="R190" s="24"/>
      <c r="S190" s="24"/>
      <c r="T190" s="24"/>
      <c r="U190" s="24"/>
      <c r="V190" s="24"/>
      <c r="W190" s="24"/>
      <c r="X190" s="24"/>
      <c r="Y190" s="24"/>
      <c r="Z190" s="24"/>
    </row>
    <row r="191" spans="1:26" ht="13.5" customHeight="1" x14ac:dyDescent="0.3">
      <c r="A191" s="24"/>
      <c r="B191" s="84">
        <v>1</v>
      </c>
      <c r="C191" s="47">
        <v>139</v>
      </c>
      <c r="D191" s="47" t="s">
        <v>2136</v>
      </c>
      <c r="E191" s="47">
        <v>130608</v>
      </c>
      <c r="F191" s="53" t="s">
        <v>1840</v>
      </c>
      <c r="G191" s="54" t="s">
        <v>1140</v>
      </c>
      <c r="H191" s="87">
        <f>ROUND(M191/SUM($M$191:$M$193),7)</f>
        <v>0.59375</v>
      </c>
      <c r="I191" s="66">
        <v>23.39120411160059</v>
      </c>
      <c r="J191" s="68">
        <v>8.9911710719530102</v>
      </c>
      <c r="K191" s="68">
        <v>9.6141813509544782</v>
      </c>
      <c r="L191" s="68">
        <f t="shared" si="13"/>
        <v>18.605352422907487</v>
      </c>
      <c r="M191" s="68">
        <v>18.987654185022027</v>
      </c>
      <c r="N191" s="68">
        <v>17.745190895741558</v>
      </c>
      <c r="O191" s="68">
        <v>17.401809838472836</v>
      </c>
      <c r="P191" s="68">
        <v>19.015972834067551</v>
      </c>
      <c r="Q191" s="24"/>
      <c r="R191" s="24"/>
      <c r="S191" s="24"/>
      <c r="T191" s="24"/>
      <c r="U191" s="24"/>
      <c r="V191" s="24"/>
      <c r="W191" s="24"/>
      <c r="X191" s="24"/>
      <c r="Y191" s="24"/>
      <c r="Z191" s="24"/>
    </row>
    <row r="192" spans="1:26" ht="13.5" customHeight="1" x14ac:dyDescent="0.3">
      <c r="A192" s="24"/>
      <c r="B192" s="84">
        <v>2</v>
      </c>
      <c r="C192" s="47">
        <v>140</v>
      </c>
      <c r="D192" s="47" t="s">
        <v>2137</v>
      </c>
      <c r="E192" s="47">
        <v>130608</v>
      </c>
      <c r="F192" s="53" t="s">
        <v>1867</v>
      </c>
      <c r="G192" s="54" t="s">
        <v>2138</v>
      </c>
      <c r="H192" s="87">
        <f>ROUND(M192/SUM($M$191:$M$193),7)</f>
        <v>0.25</v>
      </c>
      <c r="I192" s="66">
        <v>9.8489280469897196</v>
      </c>
      <c r="J192" s="68">
        <v>3.78575624082232</v>
      </c>
      <c r="K192" s="68">
        <v>4.0480763582966226</v>
      </c>
      <c r="L192" s="68">
        <f t="shared" si="13"/>
        <v>7.8338325991189421</v>
      </c>
      <c r="M192" s="68">
        <v>7.9948017621145375</v>
      </c>
      <c r="N192" s="68">
        <v>7.4716593245227605</v>
      </c>
      <c r="O192" s="68">
        <v>7.3270778267254029</v>
      </c>
      <c r="P192" s="68">
        <v>8.0067254038179136</v>
      </c>
      <c r="Q192" s="24"/>
      <c r="R192" s="24"/>
      <c r="S192" s="24"/>
      <c r="T192" s="24"/>
      <c r="U192" s="24"/>
      <c r="V192" s="24"/>
      <c r="W192" s="24"/>
      <c r="X192" s="24"/>
      <c r="Y192" s="24"/>
      <c r="Z192" s="24"/>
    </row>
    <row r="193" spans="1:26" ht="13.5" customHeight="1" x14ac:dyDescent="0.3">
      <c r="A193" s="24"/>
      <c r="B193" s="84">
        <v>3</v>
      </c>
      <c r="C193" s="47">
        <v>141</v>
      </c>
      <c r="D193" s="47" t="s">
        <v>2139</v>
      </c>
      <c r="E193" s="47">
        <v>130608</v>
      </c>
      <c r="F193" s="53" t="s">
        <v>1867</v>
      </c>
      <c r="G193" s="54" t="s">
        <v>2140</v>
      </c>
      <c r="H193" s="87">
        <f>ROUND(M193/SUM($M$191:$M$193),7)</f>
        <v>0.15625</v>
      </c>
      <c r="I193" s="66">
        <v>6.1555800293685756</v>
      </c>
      <c r="J193" s="68">
        <v>2.3660976505139497</v>
      </c>
      <c r="K193" s="68">
        <v>2.5300477239353887</v>
      </c>
      <c r="L193" s="68">
        <f t="shared" si="13"/>
        <v>4.896145374449338</v>
      </c>
      <c r="M193" s="68">
        <v>4.9967511013215855</v>
      </c>
      <c r="N193" s="68">
        <v>4.669787077826725</v>
      </c>
      <c r="O193" s="68">
        <v>4.5794236417033778</v>
      </c>
      <c r="P193" s="68">
        <v>5.0042033773861965</v>
      </c>
      <c r="Q193" s="24"/>
      <c r="R193" s="24"/>
      <c r="S193" s="24"/>
      <c r="T193" s="24"/>
      <c r="U193" s="24"/>
      <c r="V193" s="24"/>
      <c r="W193" s="24"/>
      <c r="X193" s="24"/>
      <c r="Y193" s="24"/>
      <c r="Z193" s="24"/>
    </row>
    <row r="194" spans="1:26" ht="13.5" customHeight="1" x14ac:dyDescent="0.3">
      <c r="A194" s="24"/>
      <c r="B194" s="86"/>
      <c r="C194" s="47"/>
      <c r="D194" s="46"/>
      <c r="E194" s="47">
        <v>130610</v>
      </c>
      <c r="F194" s="48" t="s">
        <v>2141</v>
      </c>
      <c r="G194" s="82"/>
      <c r="H194" s="83"/>
      <c r="I194" s="51">
        <v>7.1050000000000004</v>
      </c>
      <c r="J194" s="52">
        <v>2.8393171806167401</v>
      </c>
      <c r="K194" s="52">
        <v>3.0360572687224674</v>
      </c>
      <c r="L194" s="52">
        <f t="shared" si="13"/>
        <v>5.8753744493392075</v>
      </c>
      <c r="M194" s="52">
        <v>5.9961013215859031</v>
      </c>
      <c r="N194" s="52">
        <v>5.603744493392071</v>
      </c>
      <c r="O194" s="52">
        <v>5.4953083700440528</v>
      </c>
      <c r="P194" s="52">
        <v>6.005044052863437</v>
      </c>
      <c r="Q194" s="24"/>
      <c r="R194" s="24"/>
      <c r="S194" s="24"/>
      <c r="T194" s="24"/>
      <c r="U194" s="24"/>
      <c r="V194" s="24"/>
      <c r="W194" s="24"/>
      <c r="X194" s="24"/>
      <c r="Y194" s="24"/>
      <c r="Z194" s="24"/>
    </row>
    <row r="195" spans="1:26" ht="13.5" customHeight="1" x14ac:dyDescent="0.3">
      <c r="A195" s="24"/>
      <c r="B195" s="84">
        <v>1</v>
      </c>
      <c r="C195" s="47">
        <v>142</v>
      </c>
      <c r="D195" s="47" t="s">
        <v>2142</v>
      </c>
      <c r="E195" s="47">
        <v>130610</v>
      </c>
      <c r="F195" s="53" t="s">
        <v>1867</v>
      </c>
      <c r="G195" s="54" t="s">
        <v>1141</v>
      </c>
      <c r="H195" s="87">
        <f>ROUND(M195/SUM($M$195),7)</f>
        <v>1</v>
      </c>
      <c r="I195" s="66">
        <v>7.1050000000000004</v>
      </c>
      <c r="J195" s="68">
        <v>2.8393171806167401</v>
      </c>
      <c r="K195" s="68">
        <v>3.0360572687224674</v>
      </c>
      <c r="L195" s="68">
        <f t="shared" si="13"/>
        <v>5.8753744493392075</v>
      </c>
      <c r="M195" s="68">
        <v>5.9961013215859031</v>
      </c>
      <c r="N195" s="68">
        <v>5.603744493392071</v>
      </c>
      <c r="O195" s="68">
        <v>5.4953083700440528</v>
      </c>
      <c r="P195" s="68">
        <v>6.005044052863437</v>
      </c>
      <c r="Q195" s="24"/>
      <c r="R195" s="24"/>
      <c r="S195" s="24"/>
      <c r="T195" s="24"/>
      <c r="U195" s="24"/>
      <c r="V195" s="24"/>
      <c r="W195" s="24"/>
      <c r="X195" s="24"/>
      <c r="Y195" s="24"/>
      <c r="Z195" s="24"/>
    </row>
    <row r="196" spans="1:26" ht="13.5" customHeight="1" x14ac:dyDescent="0.3">
      <c r="A196" s="24"/>
      <c r="B196" s="86"/>
      <c r="C196" s="47"/>
      <c r="D196" s="46"/>
      <c r="E196" s="47">
        <v>130611</v>
      </c>
      <c r="F196" s="48" t="s">
        <v>2143</v>
      </c>
      <c r="G196" s="82"/>
      <c r="H196" s="83"/>
      <c r="I196" s="51">
        <v>99.720396475770926</v>
      </c>
      <c r="J196" s="52">
        <v>38.330781938325991</v>
      </c>
      <c r="K196" s="52">
        <v>40.98677312775331</v>
      </c>
      <c r="L196" s="52">
        <f t="shared" si="13"/>
        <v>79.317555066079308</v>
      </c>
      <c r="M196" s="52">
        <v>80.947367841409701</v>
      </c>
      <c r="N196" s="52">
        <v>75.650550660792959</v>
      </c>
      <c r="O196" s="52">
        <v>74.186662995594716</v>
      </c>
      <c r="P196" s="52">
        <v>81.068094713656393</v>
      </c>
      <c r="Q196" s="24"/>
      <c r="R196" s="24"/>
      <c r="S196" s="24"/>
      <c r="T196" s="24"/>
      <c r="U196" s="24"/>
      <c r="V196" s="24"/>
      <c r="W196" s="24"/>
      <c r="X196" s="24"/>
      <c r="Y196" s="24"/>
      <c r="Z196" s="24"/>
    </row>
    <row r="197" spans="1:26" ht="13.5" customHeight="1" x14ac:dyDescent="0.3">
      <c r="A197" s="24"/>
      <c r="B197" s="84">
        <v>1</v>
      </c>
      <c r="C197" s="47">
        <v>143</v>
      </c>
      <c r="D197" s="47" t="s">
        <v>2144</v>
      </c>
      <c r="E197" s="47">
        <v>130611</v>
      </c>
      <c r="F197" s="53" t="s">
        <v>1840</v>
      </c>
      <c r="G197" s="54" t="s">
        <v>1142</v>
      </c>
      <c r="H197" s="87">
        <f>ROUND(M197/SUM($M$197:$M$200),7)</f>
        <v>0.27160489999999998</v>
      </c>
      <c r="I197" s="66">
        <v>27.084552129221734</v>
      </c>
      <c r="J197" s="68">
        <v>10.410829662261381</v>
      </c>
      <c r="K197" s="68">
        <v>11.132209985315713</v>
      </c>
      <c r="L197" s="68">
        <f t="shared" si="13"/>
        <v>21.543039647577096</v>
      </c>
      <c r="M197" s="68">
        <v>21.985704845814979</v>
      </c>
      <c r="N197" s="68">
        <v>20.547063142437594</v>
      </c>
      <c r="O197" s="68">
        <v>20.149464023494861</v>
      </c>
      <c r="P197" s="68">
        <v>22.018494860499267</v>
      </c>
      <c r="Q197" s="24"/>
      <c r="R197" s="24"/>
      <c r="S197" s="24"/>
      <c r="T197" s="24"/>
      <c r="U197" s="24"/>
      <c r="V197" s="24"/>
      <c r="W197" s="24"/>
      <c r="X197" s="24"/>
      <c r="Y197" s="24"/>
      <c r="Z197" s="24"/>
    </row>
    <row r="198" spans="1:26" ht="13.5" customHeight="1" x14ac:dyDescent="0.3">
      <c r="A198" s="24"/>
      <c r="B198" s="84">
        <v>2</v>
      </c>
      <c r="C198" s="47">
        <v>144</v>
      </c>
      <c r="D198" s="47" t="s">
        <v>2145</v>
      </c>
      <c r="E198" s="47">
        <v>130611</v>
      </c>
      <c r="F198" s="53" t="s">
        <v>1867</v>
      </c>
      <c r="G198" s="54" t="s">
        <v>635</v>
      </c>
      <c r="H198" s="87">
        <f>ROUND(M198/SUM($M$197:$M$200),7)</f>
        <v>0.29629630000000001</v>
      </c>
      <c r="I198" s="66">
        <v>29.546784140969166</v>
      </c>
      <c r="J198" s="68">
        <v>11.35726872246696</v>
      </c>
      <c r="K198" s="68">
        <v>12.14422907488987</v>
      </c>
      <c r="L198" s="68">
        <f t="shared" si="13"/>
        <v>23.50149779735683</v>
      </c>
      <c r="M198" s="68">
        <v>23.984405286343613</v>
      </c>
      <c r="N198" s="68">
        <v>22.414977973568284</v>
      </c>
      <c r="O198" s="68">
        <v>21.981233480176211</v>
      </c>
      <c r="P198" s="68">
        <v>24.020176211453748</v>
      </c>
      <c r="Q198" s="24"/>
      <c r="R198" s="24"/>
      <c r="S198" s="24"/>
      <c r="T198" s="24"/>
      <c r="U198" s="24"/>
      <c r="V198" s="24"/>
      <c r="W198" s="24"/>
      <c r="X198" s="24"/>
      <c r="Y198" s="24"/>
      <c r="Z198" s="24"/>
    </row>
    <row r="199" spans="1:26" ht="13.5" customHeight="1" x14ac:dyDescent="0.3">
      <c r="A199" s="24"/>
      <c r="B199" s="84">
        <v>3</v>
      </c>
      <c r="C199" s="47">
        <v>145</v>
      </c>
      <c r="D199" s="47" t="s">
        <v>2146</v>
      </c>
      <c r="E199" s="47">
        <v>130611</v>
      </c>
      <c r="F199" s="53" t="s">
        <v>1867</v>
      </c>
      <c r="G199" s="54" t="s">
        <v>2147</v>
      </c>
      <c r="H199" s="87">
        <f>ROUND(M199/SUM($M$197:$M$200),7)</f>
        <v>0.24691360000000001</v>
      </c>
      <c r="I199" s="66">
        <v>24.622320117474302</v>
      </c>
      <c r="J199" s="68">
        <v>9.4643906020557989</v>
      </c>
      <c r="K199" s="68">
        <v>10.120190895741555</v>
      </c>
      <c r="L199" s="68">
        <f t="shared" si="13"/>
        <v>19.584581497797352</v>
      </c>
      <c r="M199" s="68">
        <v>19.987004405286342</v>
      </c>
      <c r="N199" s="68">
        <v>18.6791483113069</v>
      </c>
      <c r="O199" s="68">
        <v>18.317694566813511</v>
      </c>
      <c r="P199" s="68">
        <v>20.016813509544786</v>
      </c>
      <c r="Q199" s="24"/>
      <c r="R199" s="24"/>
      <c r="S199" s="24"/>
      <c r="T199" s="24"/>
      <c r="U199" s="24"/>
      <c r="V199" s="24"/>
      <c r="W199" s="24"/>
      <c r="X199" s="24"/>
      <c r="Y199" s="24"/>
      <c r="Z199" s="24"/>
    </row>
    <row r="200" spans="1:26" ht="13.5" customHeight="1" x14ac:dyDescent="0.3">
      <c r="A200" s="24"/>
      <c r="B200" s="84">
        <v>4</v>
      </c>
      <c r="C200" s="47">
        <v>146</v>
      </c>
      <c r="D200" s="47" t="s">
        <v>2148</v>
      </c>
      <c r="E200" s="47">
        <v>130611</v>
      </c>
      <c r="F200" s="53" t="s">
        <v>1867</v>
      </c>
      <c r="G200" s="54" t="s">
        <v>2149</v>
      </c>
      <c r="H200" s="87">
        <f>ROUND(M200/SUM($M$197:$M$200),7)</f>
        <v>0.18518519999999999</v>
      </c>
      <c r="I200" s="66">
        <v>18.46674008810573</v>
      </c>
      <c r="J200" s="68">
        <v>7.0982929515418505</v>
      </c>
      <c r="K200" s="68">
        <v>7.5901431718061678</v>
      </c>
      <c r="L200" s="68">
        <f t="shared" si="13"/>
        <v>14.688436123348019</v>
      </c>
      <c r="M200" s="68">
        <v>14.990253303964758</v>
      </c>
      <c r="N200" s="68">
        <v>14.009361233480176</v>
      </c>
      <c r="O200" s="68">
        <v>13.738270925110132</v>
      </c>
      <c r="P200" s="68">
        <v>15.01261013215859</v>
      </c>
      <c r="Q200" s="24"/>
      <c r="R200" s="24"/>
      <c r="S200" s="24"/>
      <c r="T200" s="24"/>
      <c r="U200" s="24"/>
      <c r="V200" s="24"/>
      <c r="W200" s="24"/>
      <c r="X200" s="24"/>
      <c r="Y200" s="24"/>
      <c r="Z200" s="24"/>
    </row>
    <row r="201" spans="1:26" ht="13.5" customHeight="1" x14ac:dyDescent="0.3">
      <c r="A201" s="24"/>
      <c r="B201" s="86"/>
      <c r="C201" s="47"/>
      <c r="D201" s="46"/>
      <c r="E201" s="47">
        <v>130613</v>
      </c>
      <c r="F201" s="48" t="s">
        <v>2150</v>
      </c>
      <c r="G201" s="82"/>
      <c r="H201" s="83"/>
      <c r="I201" s="51">
        <v>124.34271659324521</v>
      </c>
      <c r="J201" s="52">
        <v>47.795172540381792</v>
      </c>
      <c r="K201" s="52">
        <v>51.106964023494854</v>
      </c>
      <c r="L201" s="52">
        <f t="shared" si="13"/>
        <v>98.902136563876638</v>
      </c>
      <c r="M201" s="52">
        <v>100.93437224669603</v>
      </c>
      <c r="N201" s="52">
        <v>94.329698972099862</v>
      </c>
      <c r="O201" s="52">
        <v>92.504357562408217</v>
      </c>
      <c r="P201" s="52">
        <v>101.08490822320118</v>
      </c>
      <c r="Q201" s="24"/>
      <c r="R201" s="24"/>
      <c r="S201" s="24"/>
      <c r="T201" s="24"/>
      <c r="U201" s="24"/>
      <c r="V201" s="24"/>
      <c r="W201" s="24"/>
      <c r="X201" s="24"/>
      <c r="Y201" s="24"/>
      <c r="Z201" s="24"/>
    </row>
    <row r="202" spans="1:26" ht="13.5" customHeight="1" x14ac:dyDescent="0.3">
      <c r="A202" s="24"/>
      <c r="B202" s="84">
        <v>1</v>
      </c>
      <c r="C202" s="47">
        <v>147</v>
      </c>
      <c r="D202" s="47" t="s">
        <v>2151</v>
      </c>
      <c r="E202" s="47">
        <v>130613</v>
      </c>
      <c r="F202" s="53" t="s">
        <v>1867</v>
      </c>
      <c r="G202" s="54" t="s">
        <v>1143</v>
      </c>
      <c r="H202" s="87">
        <f>ROUND(M202/SUM($M$202:$M$204),7)</f>
        <v>0.1089109</v>
      </c>
      <c r="I202" s="66">
        <v>13.542276064610867</v>
      </c>
      <c r="J202" s="68">
        <v>5.2054148311306907</v>
      </c>
      <c r="K202" s="68">
        <v>5.5661049926578565</v>
      </c>
      <c r="L202" s="68">
        <f t="shared" si="13"/>
        <v>10.771519823788548</v>
      </c>
      <c r="M202" s="68">
        <v>10.99285242290749</v>
      </c>
      <c r="N202" s="68">
        <v>10.273531571218797</v>
      </c>
      <c r="O202" s="68">
        <v>10.074732011747431</v>
      </c>
      <c r="P202" s="68">
        <v>11.009247430249633</v>
      </c>
      <c r="Q202" s="24"/>
      <c r="R202" s="24"/>
      <c r="S202" s="24"/>
      <c r="T202" s="24"/>
      <c r="U202" s="24"/>
      <c r="V202" s="24"/>
      <c r="W202" s="24"/>
      <c r="X202" s="24"/>
      <c r="Y202" s="24"/>
      <c r="Z202" s="24"/>
    </row>
    <row r="203" spans="1:26" ht="13.5" customHeight="1" x14ac:dyDescent="0.3">
      <c r="A203" s="24"/>
      <c r="B203" s="84">
        <v>2</v>
      </c>
      <c r="C203" s="47">
        <v>148</v>
      </c>
      <c r="D203" s="47" t="s">
        <v>2152</v>
      </c>
      <c r="E203" s="47">
        <v>130613</v>
      </c>
      <c r="F203" s="53" t="s">
        <v>1867</v>
      </c>
      <c r="G203" s="54" t="s">
        <v>2153</v>
      </c>
      <c r="H203" s="87">
        <f>ROUND(M203/SUM($M$202:$M$204),7)</f>
        <v>0.36633660000000001</v>
      </c>
      <c r="I203" s="66">
        <v>45.551292217327457</v>
      </c>
      <c r="J203" s="68">
        <v>17.509122613803232</v>
      </c>
      <c r="K203" s="68">
        <v>18.72235315712188</v>
      </c>
      <c r="L203" s="68">
        <f t="shared" si="13"/>
        <v>36.231475770925115</v>
      </c>
      <c r="M203" s="68">
        <v>36.975958149779729</v>
      </c>
      <c r="N203" s="68">
        <v>34.556424375917771</v>
      </c>
      <c r="O203" s="68">
        <v>33.887734948604994</v>
      </c>
      <c r="P203" s="68">
        <v>37.031104992657852</v>
      </c>
      <c r="Q203" s="24"/>
      <c r="R203" s="24"/>
      <c r="S203" s="24"/>
      <c r="T203" s="24"/>
      <c r="U203" s="24"/>
      <c r="V203" s="24"/>
      <c r="W203" s="24"/>
      <c r="X203" s="24"/>
      <c r="Y203" s="24"/>
      <c r="Z203" s="24"/>
    </row>
    <row r="204" spans="1:26" ht="13.5" customHeight="1" x14ac:dyDescent="0.3">
      <c r="A204" s="24"/>
      <c r="B204" s="84">
        <v>3</v>
      </c>
      <c r="C204" s="47">
        <v>149</v>
      </c>
      <c r="D204" s="47" t="s">
        <v>2154</v>
      </c>
      <c r="E204" s="47">
        <v>130613</v>
      </c>
      <c r="F204" s="53" t="s">
        <v>1867</v>
      </c>
      <c r="G204" s="54" t="s">
        <v>2155</v>
      </c>
      <c r="H204" s="87">
        <f>ROUND(M204/SUM($M$202:$M$204),7)</f>
        <v>0.52475249999999996</v>
      </c>
      <c r="I204" s="66">
        <v>65.249148311306897</v>
      </c>
      <c r="J204" s="68">
        <v>25.080635095447867</v>
      </c>
      <c r="K204" s="68">
        <v>26.818505873715122</v>
      </c>
      <c r="L204" s="68">
        <f t="shared" si="13"/>
        <v>51.899140969162985</v>
      </c>
      <c r="M204" s="68">
        <v>52.965561674008811</v>
      </c>
      <c r="N204" s="68">
        <v>49.499743024963294</v>
      </c>
      <c r="O204" s="68">
        <v>48.541890602055794</v>
      </c>
      <c r="P204" s="68">
        <v>53.044555800293686</v>
      </c>
      <c r="Q204" s="24"/>
      <c r="R204" s="24"/>
      <c r="S204" s="24"/>
      <c r="T204" s="24"/>
      <c r="U204" s="24"/>
      <c r="V204" s="24"/>
      <c r="W204" s="24"/>
      <c r="X204" s="24"/>
      <c r="Y204" s="24"/>
      <c r="Z204" s="24"/>
    </row>
    <row r="205" spans="1:26" ht="13.5" customHeight="1" x14ac:dyDescent="0.3">
      <c r="A205" s="24"/>
      <c r="B205" s="86"/>
      <c r="C205" s="47"/>
      <c r="D205" s="47"/>
      <c r="E205" s="47">
        <v>130614</v>
      </c>
      <c r="F205" s="48" t="s">
        <v>2156</v>
      </c>
      <c r="G205" s="70"/>
      <c r="H205" s="74"/>
      <c r="I205" s="51">
        <v>598.31939794419975</v>
      </c>
      <c r="J205" s="52">
        <v>221.93995961820852</v>
      </c>
      <c r="K205" s="52">
        <v>237.31847650513947</v>
      </c>
      <c r="L205" s="52">
        <f t="shared" si="13"/>
        <v>459.25843612334802</v>
      </c>
      <c r="M205" s="52">
        <v>468.69525330396471</v>
      </c>
      <c r="N205" s="52">
        <v>438.02602790014691</v>
      </c>
      <c r="O205" s="52">
        <v>429.54993759177688</v>
      </c>
      <c r="P205" s="52">
        <v>469.39427679882527</v>
      </c>
      <c r="Q205" s="24"/>
      <c r="R205" s="24"/>
      <c r="S205" s="24"/>
      <c r="T205" s="24"/>
      <c r="U205" s="24"/>
      <c r="V205" s="24"/>
      <c r="W205" s="24"/>
      <c r="X205" s="24"/>
      <c r="Y205" s="24"/>
      <c r="Z205" s="24"/>
    </row>
    <row r="206" spans="1:26" ht="13.5" customHeight="1" x14ac:dyDescent="0.3">
      <c r="A206" s="24"/>
      <c r="B206" s="84">
        <v>1</v>
      </c>
      <c r="C206" s="47">
        <v>150</v>
      </c>
      <c r="D206" s="47" t="s">
        <v>2157</v>
      </c>
      <c r="E206" s="47">
        <v>130614</v>
      </c>
      <c r="F206" s="53" t="s">
        <v>1837</v>
      </c>
      <c r="G206" s="54" t="s">
        <v>1144</v>
      </c>
      <c r="H206" s="65">
        <f t="shared" ref="H206:H215" si="14">ROUND(M206/SUM($M$206:$M$215),7)</f>
        <v>0.11727079999999999</v>
      </c>
      <c r="I206" s="66">
        <v>88.305000000000007</v>
      </c>
      <c r="J206" s="68">
        <v>26.027074155653452</v>
      </c>
      <c r="K206" s="68">
        <v>27.830524963289282</v>
      </c>
      <c r="L206" s="68">
        <f t="shared" si="13"/>
        <v>53.85759911894273</v>
      </c>
      <c r="M206" s="68">
        <v>54.964262114537448</v>
      </c>
      <c r="N206" s="68">
        <v>51.367657856093984</v>
      </c>
      <c r="O206" s="68">
        <v>50.373660058737151</v>
      </c>
      <c r="P206" s="68">
        <v>55.046237151248164</v>
      </c>
      <c r="Q206" s="24"/>
      <c r="R206" s="24"/>
      <c r="S206" s="24"/>
      <c r="T206" s="24"/>
      <c r="U206" s="24"/>
      <c r="V206" s="24"/>
      <c r="W206" s="24"/>
      <c r="X206" s="24"/>
      <c r="Y206" s="24"/>
      <c r="Z206" s="24"/>
    </row>
    <row r="207" spans="1:26" ht="13.5" customHeight="1" x14ac:dyDescent="0.3">
      <c r="A207" s="24"/>
      <c r="B207" s="84">
        <v>2</v>
      </c>
      <c r="C207" s="47">
        <v>151</v>
      </c>
      <c r="D207" s="47" t="s">
        <v>2158</v>
      </c>
      <c r="E207" s="47">
        <v>130614</v>
      </c>
      <c r="F207" s="53" t="s">
        <v>1867</v>
      </c>
      <c r="G207" s="54" t="s">
        <v>2060</v>
      </c>
      <c r="H207" s="65">
        <f t="shared" si="14"/>
        <v>0.1769723</v>
      </c>
      <c r="I207" s="66">
        <v>102.515</v>
      </c>
      <c r="J207" s="68">
        <v>39.277220998531575</v>
      </c>
      <c r="K207" s="68">
        <v>41.998792217327463</v>
      </c>
      <c r="L207" s="68">
        <f t="shared" si="13"/>
        <v>81.276013215859038</v>
      </c>
      <c r="M207" s="68">
        <v>82.946068281938324</v>
      </c>
      <c r="N207" s="68">
        <v>77.518465491923649</v>
      </c>
      <c r="O207" s="68">
        <v>76.018432452276073</v>
      </c>
      <c r="P207" s="68">
        <v>83.069776064610878</v>
      </c>
      <c r="Q207" s="24"/>
      <c r="R207" s="24"/>
      <c r="S207" s="24"/>
      <c r="T207" s="24"/>
      <c r="U207" s="24"/>
      <c r="V207" s="24"/>
      <c r="W207" s="24"/>
      <c r="X207" s="24"/>
      <c r="Y207" s="24"/>
      <c r="Z207" s="24"/>
    </row>
    <row r="208" spans="1:26" ht="13.5" customHeight="1" x14ac:dyDescent="0.3">
      <c r="A208" s="24"/>
      <c r="B208" s="84">
        <v>3</v>
      </c>
      <c r="C208" s="47">
        <v>152</v>
      </c>
      <c r="D208" s="47" t="s">
        <v>2159</v>
      </c>
      <c r="E208" s="47">
        <v>130614</v>
      </c>
      <c r="F208" s="53" t="s">
        <v>1867</v>
      </c>
      <c r="G208" s="54" t="s">
        <v>2160</v>
      </c>
      <c r="H208" s="65">
        <f t="shared" si="14"/>
        <v>9.38166E-2</v>
      </c>
      <c r="I208" s="66">
        <v>54.169104258443468</v>
      </c>
      <c r="J208" s="68">
        <v>20.821659324522763</v>
      </c>
      <c r="K208" s="68">
        <v>22.264419970631426</v>
      </c>
      <c r="L208" s="68">
        <f t="shared" si="13"/>
        <v>43.086079295154192</v>
      </c>
      <c r="M208" s="68">
        <v>43.971409691629958</v>
      </c>
      <c r="N208" s="68">
        <v>41.094126284875188</v>
      </c>
      <c r="O208" s="68">
        <v>40.298928046989722</v>
      </c>
      <c r="P208" s="68">
        <v>44.036989720998534</v>
      </c>
      <c r="Q208" s="24"/>
      <c r="R208" s="24"/>
      <c r="S208" s="24"/>
      <c r="T208" s="24"/>
      <c r="U208" s="24"/>
      <c r="V208" s="24"/>
      <c r="W208" s="24"/>
      <c r="X208" s="24"/>
      <c r="Y208" s="24"/>
      <c r="Z208" s="24"/>
    </row>
    <row r="209" spans="1:26" ht="13.5" customHeight="1" x14ac:dyDescent="0.3">
      <c r="A209" s="24"/>
      <c r="B209" s="84">
        <v>4</v>
      </c>
      <c r="C209" s="47">
        <v>153</v>
      </c>
      <c r="D209" s="47" t="s">
        <v>2161</v>
      </c>
      <c r="E209" s="47">
        <v>130614</v>
      </c>
      <c r="F209" s="53" t="s">
        <v>1867</v>
      </c>
      <c r="G209" s="54" t="s">
        <v>2162</v>
      </c>
      <c r="H209" s="65">
        <f t="shared" si="14"/>
        <v>0.16204689999999999</v>
      </c>
      <c r="I209" s="66">
        <v>93.564816446402361</v>
      </c>
      <c r="J209" s="68">
        <v>35.964684287812041</v>
      </c>
      <c r="K209" s="68">
        <v>38.456725403817913</v>
      </c>
      <c r="L209" s="68">
        <f t="shared" si="13"/>
        <v>74.421409691629947</v>
      </c>
      <c r="M209" s="68">
        <v>75.950616740088108</v>
      </c>
      <c r="N209" s="68">
        <v>70.980763582966233</v>
      </c>
      <c r="O209" s="68">
        <v>69.607239353891345</v>
      </c>
      <c r="P209" s="68">
        <v>76.063891336270203</v>
      </c>
      <c r="Q209" s="24"/>
      <c r="R209" s="24"/>
      <c r="S209" s="24"/>
      <c r="T209" s="24"/>
      <c r="U209" s="24"/>
      <c r="V209" s="24"/>
      <c r="W209" s="24"/>
      <c r="X209" s="24"/>
      <c r="Y209" s="24"/>
      <c r="Z209" s="24"/>
    </row>
    <row r="210" spans="1:26" ht="13.5" customHeight="1" x14ac:dyDescent="0.3">
      <c r="A210" s="24"/>
      <c r="B210" s="84">
        <v>5</v>
      </c>
      <c r="C210" s="47">
        <v>154</v>
      </c>
      <c r="D210" s="47" t="s">
        <v>2163</v>
      </c>
      <c r="E210" s="47">
        <v>130614</v>
      </c>
      <c r="F210" s="53" t="s">
        <v>1867</v>
      </c>
      <c r="G210" s="54" t="s">
        <v>2164</v>
      </c>
      <c r="H210" s="65">
        <f t="shared" si="14"/>
        <v>8.9552199999999998E-2</v>
      </c>
      <c r="I210" s="66">
        <v>51.706872246696037</v>
      </c>
      <c r="J210" s="68">
        <v>19.875220264317182</v>
      </c>
      <c r="K210" s="68">
        <v>21.25240088105727</v>
      </c>
      <c r="L210" s="68">
        <f t="shared" si="13"/>
        <v>41.127621145374448</v>
      </c>
      <c r="M210" s="68">
        <v>41.972709251101321</v>
      </c>
      <c r="N210" s="68">
        <v>39.22621145374449</v>
      </c>
      <c r="O210" s="68">
        <v>38.467158590308365</v>
      </c>
      <c r="P210" s="68">
        <v>42.035308370044056</v>
      </c>
      <c r="Q210" s="24"/>
      <c r="R210" s="24"/>
      <c r="S210" s="24"/>
      <c r="T210" s="24"/>
      <c r="U210" s="24"/>
      <c r="V210" s="24"/>
      <c r="W210" s="24"/>
      <c r="X210" s="24"/>
      <c r="Y210" s="24"/>
      <c r="Z210" s="24"/>
    </row>
    <row r="211" spans="1:26" ht="13.5" customHeight="1" x14ac:dyDescent="0.3">
      <c r="A211" s="24"/>
      <c r="B211" s="84">
        <v>6</v>
      </c>
      <c r="C211" s="47">
        <v>155</v>
      </c>
      <c r="D211" s="47" t="s">
        <v>2165</v>
      </c>
      <c r="E211" s="47">
        <v>130614</v>
      </c>
      <c r="F211" s="53" t="s">
        <v>1867</v>
      </c>
      <c r="G211" s="54" t="s">
        <v>2166</v>
      </c>
      <c r="H211" s="65">
        <f t="shared" si="14"/>
        <v>2.9850700000000001E-2</v>
      </c>
      <c r="I211" s="66">
        <v>17.235624082232011</v>
      </c>
      <c r="J211" s="68">
        <v>6.6250734214390601</v>
      </c>
      <c r="K211" s="68">
        <v>7.0841336270190896</v>
      </c>
      <c r="L211" s="68">
        <f t="shared" si="13"/>
        <v>13.709207048458151</v>
      </c>
      <c r="M211" s="68">
        <v>13.990903083700442</v>
      </c>
      <c r="N211" s="68">
        <v>13.075403817914831</v>
      </c>
      <c r="O211" s="68">
        <v>12.822386196769457</v>
      </c>
      <c r="P211" s="68">
        <v>14.011769456681352</v>
      </c>
      <c r="Q211" s="24"/>
      <c r="R211" s="24"/>
      <c r="S211" s="24"/>
      <c r="T211" s="24"/>
      <c r="U211" s="24"/>
      <c r="V211" s="24"/>
      <c r="W211" s="24"/>
      <c r="X211" s="24"/>
      <c r="Y211" s="24"/>
      <c r="Z211" s="24"/>
    </row>
    <row r="212" spans="1:26" ht="13.5" customHeight="1" x14ac:dyDescent="0.3">
      <c r="A212" s="24"/>
      <c r="B212" s="84">
        <v>7</v>
      </c>
      <c r="C212" s="47">
        <v>156</v>
      </c>
      <c r="D212" s="47" t="s">
        <v>2167</v>
      </c>
      <c r="E212" s="47">
        <v>130614</v>
      </c>
      <c r="F212" s="53" t="s">
        <v>1867</v>
      </c>
      <c r="G212" s="54" t="s">
        <v>2168</v>
      </c>
      <c r="H212" s="65">
        <f t="shared" si="14"/>
        <v>0.1236674</v>
      </c>
      <c r="I212" s="66">
        <v>71.404728340675462</v>
      </c>
      <c r="J212" s="68">
        <v>27.446732745961821</v>
      </c>
      <c r="K212" s="68">
        <v>29.348553597650511</v>
      </c>
      <c r="L212" s="68">
        <f t="shared" si="13"/>
        <v>56.795286343612332</v>
      </c>
      <c r="M212" s="68">
        <v>57.962312775330389</v>
      </c>
      <c r="N212" s="68">
        <v>54.169530102790013</v>
      </c>
      <c r="O212" s="68">
        <v>53.121314243759173</v>
      </c>
      <c r="P212" s="68">
        <v>58.048759177679877</v>
      </c>
      <c r="Q212" s="24"/>
      <c r="R212" s="24"/>
      <c r="S212" s="24"/>
      <c r="T212" s="24"/>
      <c r="U212" s="24"/>
      <c r="V212" s="24"/>
      <c r="W212" s="24"/>
      <c r="X212" s="24"/>
      <c r="Y212" s="24"/>
      <c r="Z212" s="24"/>
    </row>
    <row r="213" spans="1:26" ht="13.5" customHeight="1" x14ac:dyDescent="0.3">
      <c r="A213" s="24"/>
      <c r="B213" s="84">
        <v>8</v>
      </c>
      <c r="C213" s="47">
        <v>157</v>
      </c>
      <c r="D213" s="90" t="s">
        <v>2169</v>
      </c>
      <c r="E213" s="47">
        <v>130614</v>
      </c>
      <c r="F213" s="53" t="s">
        <v>1867</v>
      </c>
      <c r="G213" s="54" t="s">
        <v>2170</v>
      </c>
      <c r="H213" s="65">
        <f t="shared" si="14"/>
        <v>7.2494699999999995E-2</v>
      </c>
      <c r="I213" s="66">
        <v>41.857944199706317</v>
      </c>
      <c r="J213" s="68">
        <v>16.089464023494862</v>
      </c>
      <c r="K213" s="68">
        <v>17.204324522760647</v>
      </c>
      <c r="L213" s="68">
        <f t="shared" si="13"/>
        <v>33.293788546255513</v>
      </c>
      <c r="M213" s="68">
        <v>33.977907488986787</v>
      </c>
      <c r="N213" s="68">
        <v>31.754552129221732</v>
      </c>
      <c r="O213" s="68">
        <v>31.140080763582965</v>
      </c>
      <c r="P213" s="68">
        <v>34.028582966226132</v>
      </c>
      <c r="Q213" s="24"/>
      <c r="R213" s="24"/>
      <c r="S213" s="24"/>
      <c r="T213" s="24"/>
      <c r="U213" s="24"/>
      <c r="V213" s="24"/>
      <c r="W213" s="24"/>
      <c r="X213" s="24"/>
      <c r="Y213" s="24"/>
      <c r="Z213" s="24"/>
    </row>
    <row r="214" spans="1:26" ht="13.5" customHeight="1" x14ac:dyDescent="0.3">
      <c r="A214" s="24"/>
      <c r="B214" s="84">
        <v>9</v>
      </c>
      <c r="C214" s="47">
        <v>158</v>
      </c>
      <c r="D214" s="90" t="s">
        <v>2171</v>
      </c>
      <c r="E214" s="47">
        <v>130614</v>
      </c>
      <c r="F214" s="53" t="s">
        <v>1867</v>
      </c>
      <c r="G214" s="54" t="s">
        <v>2172</v>
      </c>
      <c r="H214" s="65">
        <f t="shared" si="14"/>
        <v>8.5287799999999997E-2</v>
      </c>
      <c r="I214" s="66">
        <v>49.244640234948605</v>
      </c>
      <c r="J214" s="68">
        <v>18.928781204111598</v>
      </c>
      <c r="K214" s="68">
        <v>20.240381791483109</v>
      </c>
      <c r="L214" s="68">
        <f t="shared" si="13"/>
        <v>39.169162995594704</v>
      </c>
      <c r="M214" s="68">
        <v>39.974008810572684</v>
      </c>
      <c r="N214" s="68">
        <v>37.3582966226138</v>
      </c>
      <c r="O214" s="68">
        <v>36.635389133627022</v>
      </c>
      <c r="P214" s="68">
        <v>40.033627019089572</v>
      </c>
      <c r="Q214" s="24"/>
      <c r="R214" s="24"/>
      <c r="S214" s="24"/>
      <c r="T214" s="24"/>
      <c r="U214" s="24"/>
      <c r="V214" s="24"/>
      <c r="W214" s="24"/>
      <c r="X214" s="24"/>
      <c r="Y214" s="24"/>
      <c r="Z214" s="24"/>
    </row>
    <row r="215" spans="1:26" ht="13.5" customHeight="1" x14ac:dyDescent="0.3">
      <c r="A215" s="24"/>
      <c r="B215" s="84">
        <v>10</v>
      </c>
      <c r="C215" s="47">
        <v>159</v>
      </c>
      <c r="D215" s="90" t="s">
        <v>2173</v>
      </c>
      <c r="E215" s="47">
        <v>130602</v>
      </c>
      <c r="F215" s="53" t="s">
        <v>1867</v>
      </c>
      <c r="G215" s="54" t="s">
        <v>2174</v>
      </c>
      <c r="H215" s="65">
        <f t="shared" si="14"/>
        <v>4.9040500000000001E-2</v>
      </c>
      <c r="I215" s="66">
        <v>28.315668135095446</v>
      </c>
      <c r="J215" s="68">
        <v>10.88404919236417</v>
      </c>
      <c r="K215" s="68">
        <v>11.63821953010279</v>
      </c>
      <c r="L215" s="68">
        <f t="shared" si="13"/>
        <v>22.522268722466961</v>
      </c>
      <c r="M215" s="68">
        <v>22.985055066079298</v>
      </c>
      <c r="N215" s="68">
        <v>21.481020558002935</v>
      </c>
      <c r="O215" s="68">
        <v>21.065348751835536</v>
      </c>
      <c r="P215" s="68">
        <v>23.019335535976502</v>
      </c>
      <c r="Q215" s="24"/>
      <c r="R215" s="24"/>
      <c r="S215" s="24"/>
      <c r="T215" s="24"/>
      <c r="U215" s="24"/>
      <c r="V215" s="24"/>
      <c r="W215" s="24"/>
      <c r="X215" s="24"/>
      <c r="Y215" s="24"/>
      <c r="Z215" s="24"/>
    </row>
    <row r="216" spans="1:26" ht="18" customHeight="1" x14ac:dyDescent="0.3">
      <c r="A216" s="30"/>
      <c r="B216" s="31"/>
      <c r="C216" s="40"/>
      <c r="D216" s="46"/>
      <c r="E216" s="47">
        <v>130701</v>
      </c>
      <c r="F216" s="35" t="s">
        <v>2175</v>
      </c>
      <c r="G216" s="79" t="s">
        <v>2176</v>
      </c>
      <c r="H216" s="80"/>
      <c r="I216" s="81">
        <v>1574.778936585366</v>
      </c>
      <c r="J216" s="44">
        <v>534.90499999999997</v>
      </c>
      <c r="K216" s="44">
        <v>572.46</v>
      </c>
      <c r="L216" s="44">
        <f t="shared" si="13"/>
        <v>1107.365</v>
      </c>
      <c r="M216" s="44">
        <v>1219.0150000000001</v>
      </c>
      <c r="N216" s="44">
        <v>1412.1299999999999</v>
      </c>
      <c r="O216" s="44">
        <v>1314.425</v>
      </c>
      <c r="P216" s="44">
        <v>1313.41</v>
      </c>
      <c r="Q216" s="30"/>
      <c r="R216" s="30"/>
      <c r="S216" s="30"/>
      <c r="T216" s="30"/>
      <c r="U216" s="30"/>
      <c r="V216" s="30"/>
      <c r="W216" s="30"/>
      <c r="X216" s="30"/>
      <c r="Y216" s="30"/>
      <c r="Z216" s="30"/>
    </row>
    <row r="217" spans="1:26" ht="13.5" customHeight="1" x14ac:dyDescent="0.3">
      <c r="A217" s="24"/>
      <c r="B217" s="86"/>
      <c r="C217" s="47"/>
      <c r="D217" s="46"/>
      <c r="E217" s="47">
        <v>130701</v>
      </c>
      <c r="F217" s="48" t="s">
        <v>2177</v>
      </c>
      <c r="G217" s="70"/>
      <c r="H217" s="65"/>
      <c r="I217" s="51">
        <v>258.19223414634143</v>
      </c>
      <c r="J217" s="52">
        <v>87.672234146341466</v>
      </c>
      <c r="K217" s="52">
        <v>93.827590243902449</v>
      </c>
      <c r="L217" s="52">
        <f t="shared" si="13"/>
        <v>181.49982439024393</v>
      </c>
      <c r="M217" s="52">
        <v>199.79953170731707</v>
      </c>
      <c r="N217" s="52">
        <v>231.45155121951223</v>
      </c>
      <c r="O217" s="52">
        <v>215.43746341463415</v>
      </c>
      <c r="P217" s="52">
        <v>215.27110243902439</v>
      </c>
      <c r="Q217" s="24"/>
      <c r="R217" s="24"/>
      <c r="S217" s="24"/>
      <c r="T217" s="24"/>
      <c r="U217" s="24"/>
      <c r="V217" s="24"/>
      <c r="W217" s="24"/>
      <c r="X217" s="24"/>
      <c r="Y217" s="24"/>
      <c r="Z217" s="24"/>
    </row>
    <row r="218" spans="1:26" ht="13.5" customHeight="1" x14ac:dyDescent="0.3">
      <c r="A218" s="24"/>
      <c r="B218" s="84">
        <v>1</v>
      </c>
      <c r="C218" s="47">
        <v>160</v>
      </c>
      <c r="D218" s="46" t="s">
        <v>2178</v>
      </c>
      <c r="E218" s="47">
        <v>130701</v>
      </c>
      <c r="F218" s="53" t="s">
        <v>1837</v>
      </c>
      <c r="G218" s="54" t="s">
        <v>2179</v>
      </c>
      <c r="H218" s="65">
        <f>ROUND(M218/SUM($M$218:$M$220),7)</f>
        <v>0.76190480000000005</v>
      </c>
      <c r="I218" s="66">
        <v>196.71789268292684</v>
      </c>
      <c r="J218" s="68">
        <v>66.797892682926829</v>
      </c>
      <c r="K218" s="68">
        <v>71.48768780487805</v>
      </c>
      <c r="L218" s="68">
        <f t="shared" si="13"/>
        <v>138.28558048780488</v>
      </c>
      <c r="M218" s="68">
        <v>152.22821463414633</v>
      </c>
      <c r="N218" s="68">
        <v>176.34403902439024</v>
      </c>
      <c r="O218" s="68">
        <v>164.14282926829267</v>
      </c>
      <c r="P218" s="68">
        <v>164.01607804878049</v>
      </c>
      <c r="Q218" s="24"/>
      <c r="R218" s="24"/>
      <c r="S218" s="24"/>
      <c r="T218" s="24"/>
      <c r="U218" s="24"/>
      <c r="V218" s="24"/>
      <c r="W218" s="24"/>
      <c r="X218" s="24"/>
      <c r="Y218" s="24"/>
      <c r="Z218" s="24"/>
    </row>
    <row r="219" spans="1:26" ht="13.5" customHeight="1" x14ac:dyDescent="0.3">
      <c r="A219" s="24"/>
      <c r="B219" s="84">
        <v>2</v>
      </c>
      <c r="C219" s="47">
        <v>161</v>
      </c>
      <c r="D219" s="46" t="s">
        <v>2180</v>
      </c>
      <c r="E219" s="47">
        <v>130701</v>
      </c>
      <c r="F219" s="53" t="s">
        <v>1867</v>
      </c>
      <c r="G219" s="54" t="s">
        <v>2181</v>
      </c>
      <c r="H219" s="65">
        <f>ROUND(M219/SUM($M$218:$M$220),7)</f>
        <v>0.1666667</v>
      </c>
      <c r="I219" s="66">
        <v>43.032039024390244</v>
      </c>
      <c r="J219" s="68">
        <v>14.612039024390244</v>
      </c>
      <c r="K219" s="68">
        <v>15.637931707317072</v>
      </c>
      <c r="L219" s="68">
        <f t="shared" si="13"/>
        <v>30.249970731707315</v>
      </c>
      <c r="M219" s="68">
        <v>33.29992195121951</v>
      </c>
      <c r="N219" s="68">
        <v>38.575258536585366</v>
      </c>
      <c r="O219" s="68">
        <v>35.906243902439023</v>
      </c>
      <c r="P219" s="68">
        <v>35.878517073170734</v>
      </c>
      <c r="Q219" s="24"/>
      <c r="R219" s="24"/>
      <c r="S219" s="24"/>
      <c r="T219" s="24"/>
      <c r="U219" s="24"/>
      <c r="V219" s="24"/>
      <c r="W219" s="24"/>
      <c r="X219" s="24"/>
      <c r="Y219" s="24"/>
      <c r="Z219" s="24"/>
    </row>
    <row r="220" spans="1:26" ht="13.5" customHeight="1" x14ac:dyDescent="0.3">
      <c r="A220" s="24"/>
      <c r="B220" s="84">
        <v>3</v>
      </c>
      <c r="C220" s="47">
        <v>162</v>
      </c>
      <c r="D220" s="46" t="s">
        <v>2182</v>
      </c>
      <c r="E220" s="47">
        <v>130701</v>
      </c>
      <c r="F220" s="53" t="s">
        <v>1867</v>
      </c>
      <c r="G220" s="54" t="s">
        <v>2183</v>
      </c>
      <c r="H220" s="65">
        <f>ROUND(M220/SUM($M$218:$M$220),7)</f>
        <v>7.1428599999999995E-2</v>
      </c>
      <c r="I220" s="66">
        <v>18.442302439024388</v>
      </c>
      <c r="J220" s="68">
        <v>6.2623024390243902</v>
      </c>
      <c r="K220" s="68">
        <v>6.7019707317073163</v>
      </c>
      <c r="L220" s="68">
        <f t="shared" si="13"/>
        <v>12.964273170731706</v>
      </c>
      <c r="M220" s="68">
        <v>14.271395121951219</v>
      </c>
      <c r="N220" s="68">
        <v>16.532253658536586</v>
      </c>
      <c r="O220" s="68">
        <v>15.388390243902439</v>
      </c>
      <c r="P220" s="68">
        <v>15.37650731707317</v>
      </c>
      <c r="Q220" s="24"/>
      <c r="R220" s="24"/>
      <c r="S220" s="24"/>
      <c r="T220" s="24"/>
      <c r="U220" s="24"/>
      <c r="V220" s="24"/>
      <c r="W220" s="24"/>
      <c r="X220" s="24"/>
      <c r="Y220" s="24"/>
      <c r="Z220" s="24"/>
    </row>
    <row r="221" spans="1:26" ht="13.5" customHeight="1" x14ac:dyDescent="0.3">
      <c r="A221" s="24"/>
      <c r="B221" s="86"/>
      <c r="C221" s="47"/>
      <c r="D221" s="46"/>
      <c r="E221" s="47">
        <v>130702</v>
      </c>
      <c r="F221" s="48" t="s">
        <v>2184</v>
      </c>
      <c r="G221" s="82"/>
      <c r="H221" s="83"/>
      <c r="I221" s="51">
        <v>774.57670243902442</v>
      </c>
      <c r="J221" s="52">
        <v>263.01670243902441</v>
      </c>
      <c r="K221" s="52">
        <v>281.48277073170732</v>
      </c>
      <c r="L221" s="52">
        <f t="shared" si="13"/>
        <v>544.49947317073179</v>
      </c>
      <c r="M221" s="52">
        <v>599.39859512195119</v>
      </c>
      <c r="N221" s="52">
        <v>694.35465365853656</v>
      </c>
      <c r="O221" s="52">
        <v>646.31239024390254</v>
      </c>
      <c r="P221" s="52">
        <v>645.81330731707317</v>
      </c>
      <c r="Q221" s="24"/>
      <c r="R221" s="24"/>
      <c r="S221" s="24"/>
      <c r="T221" s="24"/>
      <c r="U221" s="24"/>
      <c r="V221" s="24"/>
      <c r="W221" s="24"/>
      <c r="X221" s="24"/>
      <c r="Y221" s="24"/>
      <c r="Z221" s="24"/>
    </row>
    <row r="222" spans="1:26" ht="13.5" customHeight="1" x14ac:dyDescent="0.3">
      <c r="A222" s="24"/>
      <c r="B222" s="84">
        <v>1</v>
      </c>
      <c r="C222" s="47">
        <v>163</v>
      </c>
      <c r="D222" s="46" t="s">
        <v>2185</v>
      </c>
      <c r="E222" s="47">
        <v>130702</v>
      </c>
      <c r="F222" s="53" t="s">
        <v>2029</v>
      </c>
      <c r="G222" s="54" t="s">
        <v>2186</v>
      </c>
      <c r="H222" s="65">
        <f>ROUND(M222/SUM($M$222:$M$225),7)</f>
        <v>0.61111110000000002</v>
      </c>
      <c r="I222" s="66">
        <v>473.35242926829267</v>
      </c>
      <c r="J222" s="68">
        <v>160.73242926829266</v>
      </c>
      <c r="K222" s="68">
        <v>172.01724878048779</v>
      </c>
      <c r="L222" s="68">
        <f t="shared" si="13"/>
        <v>332.74967804878042</v>
      </c>
      <c r="M222" s="68">
        <v>366.29914146341463</v>
      </c>
      <c r="N222" s="68">
        <v>424.32784390243904</v>
      </c>
      <c r="O222" s="68">
        <v>394.96868292682927</v>
      </c>
      <c r="P222" s="68">
        <v>394.66368780487801</v>
      </c>
      <c r="Q222" s="24"/>
      <c r="R222" s="24"/>
      <c r="S222" s="24"/>
      <c r="T222" s="24"/>
      <c r="U222" s="24"/>
      <c r="V222" s="24"/>
      <c r="W222" s="24"/>
      <c r="X222" s="24"/>
      <c r="Y222" s="24"/>
      <c r="Z222" s="24"/>
    </row>
    <row r="223" spans="1:26" ht="13.5" customHeight="1" x14ac:dyDescent="0.3">
      <c r="A223" s="24"/>
      <c r="B223" s="84">
        <v>2</v>
      </c>
      <c r="C223" s="47">
        <v>164</v>
      </c>
      <c r="D223" s="46" t="s">
        <v>2187</v>
      </c>
      <c r="E223" s="47">
        <v>130702</v>
      </c>
      <c r="F223" s="53" t="s">
        <v>1840</v>
      </c>
      <c r="G223" s="54" t="s">
        <v>2188</v>
      </c>
      <c r="H223" s="65">
        <f>ROUND(M223/SUM($M$222:$M$225),7)</f>
        <v>0.29365079999999999</v>
      </c>
      <c r="I223" s="66">
        <v>227.45506341463411</v>
      </c>
      <c r="J223" s="68">
        <v>77.235063414634141</v>
      </c>
      <c r="K223" s="68">
        <v>82.657639024390235</v>
      </c>
      <c r="L223" s="68">
        <f t="shared" si="13"/>
        <v>159.89270243902439</v>
      </c>
      <c r="M223" s="68">
        <v>176.0138731707317</v>
      </c>
      <c r="N223" s="68">
        <v>203.89779512195122</v>
      </c>
      <c r="O223" s="68">
        <v>189.79014634146341</v>
      </c>
      <c r="P223" s="68">
        <v>189.64359024390242</v>
      </c>
      <c r="Q223" s="24"/>
      <c r="R223" s="24"/>
      <c r="S223" s="24"/>
      <c r="T223" s="24"/>
      <c r="U223" s="24"/>
      <c r="V223" s="24"/>
      <c r="W223" s="24"/>
      <c r="X223" s="24"/>
      <c r="Y223" s="24"/>
      <c r="Z223" s="24"/>
    </row>
    <row r="224" spans="1:26" ht="13.5" customHeight="1" x14ac:dyDescent="0.3">
      <c r="A224" s="24"/>
      <c r="B224" s="84">
        <v>3</v>
      </c>
      <c r="C224" s="47">
        <v>165</v>
      </c>
      <c r="D224" s="46" t="s">
        <v>2189</v>
      </c>
      <c r="E224" s="47">
        <v>130702</v>
      </c>
      <c r="F224" s="53" t="s">
        <v>1867</v>
      </c>
      <c r="G224" s="54" t="s">
        <v>2190</v>
      </c>
      <c r="H224" s="65">
        <f>ROUND(M224/SUM($M$222:$M$225),7)</f>
        <v>8.5317500000000004E-2</v>
      </c>
      <c r="I224" s="66">
        <v>66.084917073170729</v>
      </c>
      <c r="J224" s="68">
        <v>22.439917073170733</v>
      </c>
      <c r="K224" s="68">
        <v>24.015395121951219</v>
      </c>
      <c r="L224" s="68">
        <f t="shared" si="13"/>
        <v>46.455312195121948</v>
      </c>
      <c r="M224" s="68">
        <v>51.13916585365854</v>
      </c>
      <c r="N224" s="68">
        <v>59.240575609756092</v>
      </c>
      <c r="O224" s="68">
        <v>55.141731707317078</v>
      </c>
      <c r="P224" s="68">
        <v>55.099151219512201</v>
      </c>
      <c r="Q224" s="24"/>
      <c r="R224" s="24"/>
      <c r="S224" s="24"/>
      <c r="T224" s="24"/>
      <c r="U224" s="24"/>
      <c r="V224" s="24"/>
      <c r="W224" s="24"/>
      <c r="X224" s="24"/>
      <c r="Y224" s="24"/>
      <c r="Z224" s="24"/>
    </row>
    <row r="225" spans="1:26" ht="13.5" customHeight="1" x14ac:dyDescent="0.3">
      <c r="A225" s="24"/>
      <c r="B225" s="84">
        <v>4</v>
      </c>
      <c r="C225" s="47">
        <v>166</v>
      </c>
      <c r="D225" s="46" t="s">
        <v>2191</v>
      </c>
      <c r="E225" s="47">
        <v>130702</v>
      </c>
      <c r="F225" s="53" t="s">
        <v>1867</v>
      </c>
      <c r="G225" s="54" t="s">
        <v>36</v>
      </c>
      <c r="H225" s="65">
        <f>ROUND(M225/SUM($M$222:$M$225),7)</f>
        <v>9.9205999999999999E-3</v>
      </c>
      <c r="I225" s="66">
        <v>7.684292682926829</v>
      </c>
      <c r="J225" s="68">
        <v>2.6092926829268293</v>
      </c>
      <c r="K225" s="68">
        <v>2.7924878048780486</v>
      </c>
      <c r="L225" s="68">
        <f t="shared" si="13"/>
        <v>5.4017804878048779</v>
      </c>
      <c r="M225" s="68">
        <v>5.9464146341463415</v>
      </c>
      <c r="N225" s="68">
        <v>6.8884390243902445</v>
      </c>
      <c r="O225" s="68">
        <v>6.4118292682926832</v>
      </c>
      <c r="P225" s="68">
        <v>6.4068780487804879</v>
      </c>
      <c r="Q225" s="24"/>
      <c r="R225" s="24"/>
      <c r="S225" s="24"/>
      <c r="T225" s="24"/>
      <c r="U225" s="24"/>
      <c r="V225" s="24"/>
      <c r="W225" s="24"/>
      <c r="X225" s="24"/>
      <c r="Y225" s="24"/>
      <c r="Z225" s="24"/>
    </row>
    <row r="226" spans="1:26" ht="13.5" customHeight="1" x14ac:dyDescent="0.3">
      <c r="A226" s="24"/>
      <c r="B226" s="86"/>
      <c r="C226" s="47"/>
      <c r="D226" s="46"/>
      <c r="E226" s="47">
        <v>130703</v>
      </c>
      <c r="F226" s="48" t="s">
        <v>2192</v>
      </c>
      <c r="G226" s="82"/>
      <c r="H226" s="83"/>
      <c r="I226" s="51">
        <v>45.674999999999997</v>
      </c>
      <c r="J226" s="52">
        <v>15.655756097560976</v>
      </c>
      <c r="K226" s="52">
        <v>16.754926829268292</v>
      </c>
      <c r="L226" s="52">
        <f t="shared" si="13"/>
        <v>32.410682926829267</v>
      </c>
      <c r="M226" s="52">
        <v>35.678487804878053</v>
      </c>
      <c r="N226" s="52">
        <v>41.330634146341474</v>
      </c>
      <c r="O226" s="52">
        <v>38.470975609756103</v>
      </c>
      <c r="P226" s="52">
        <v>38.441268292682928</v>
      </c>
      <c r="Q226" s="24"/>
      <c r="R226" s="24"/>
      <c r="S226" s="24"/>
      <c r="T226" s="24"/>
      <c r="U226" s="24"/>
      <c r="V226" s="24"/>
      <c r="W226" s="24"/>
      <c r="X226" s="24"/>
      <c r="Y226" s="24"/>
      <c r="Z226" s="24"/>
    </row>
    <row r="227" spans="1:26" ht="13.5" customHeight="1" x14ac:dyDescent="0.3">
      <c r="A227" s="24"/>
      <c r="B227" s="84">
        <v>1</v>
      </c>
      <c r="C227" s="47">
        <v>167</v>
      </c>
      <c r="D227" s="46" t="s">
        <v>2193</v>
      </c>
      <c r="E227" s="47">
        <v>130703</v>
      </c>
      <c r="F227" s="53" t="s">
        <v>1840</v>
      </c>
      <c r="G227" s="54" t="s">
        <v>1147</v>
      </c>
      <c r="H227" s="65">
        <f>ROUND(M227/SUM($M$227),7)</f>
        <v>1</v>
      </c>
      <c r="I227" s="66">
        <v>45.674999999999997</v>
      </c>
      <c r="J227" s="68">
        <v>15.655756097560976</v>
      </c>
      <c r="K227" s="68">
        <v>16.754926829268292</v>
      </c>
      <c r="L227" s="68">
        <f t="shared" si="13"/>
        <v>32.410682926829267</v>
      </c>
      <c r="M227" s="68">
        <v>35.678487804878053</v>
      </c>
      <c r="N227" s="68">
        <v>41.330634146341474</v>
      </c>
      <c r="O227" s="68">
        <v>38.470975609756103</v>
      </c>
      <c r="P227" s="68">
        <v>38.441268292682928</v>
      </c>
      <c r="Q227" s="24"/>
      <c r="R227" s="24"/>
      <c r="S227" s="24"/>
      <c r="T227" s="24"/>
      <c r="U227" s="24"/>
      <c r="V227" s="24"/>
      <c r="W227" s="24"/>
      <c r="X227" s="24"/>
      <c r="Y227" s="24"/>
      <c r="Z227" s="24"/>
    </row>
    <row r="228" spans="1:26" ht="13.5" customHeight="1" x14ac:dyDescent="0.3">
      <c r="A228" s="24"/>
      <c r="B228" s="86"/>
      <c r="C228" s="47"/>
      <c r="D228" s="46"/>
      <c r="E228" s="47">
        <v>130704</v>
      </c>
      <c r="F228" s="48" t="s">
        <v>2194</v>
      </c>
      <c r="G228" s="82"/>
      <c r="H228" s="83"/>
      <c r="I228" s="51">
        <v>465.88499999999999</v>
      </c>
      <c r="J228" s="52">
        <v>158.12313658536584</v>
      </c>
      <c r="K228" s="52">
        <v>169.22476097560974</v>
      </c>
      <c r="L228" s="52">
        <f t="shared" si="13"/>
        <v>327.34789756097558</v>
      </c>
      <c r="M228" s="52">
        <v>360.35272682926825</v>
      </c>
      <c r="N228" s="52">
        <v>417.43940487804878</v>
      </c>
      <c r="O228" s="52">
        <v>388.55685365853657</v>
      </c>
      <c r="P228" s="52">
        <v>388.25680975609754</v>
      </c>
      <c r="Q228" s="24"/>
      <c r="R228" s="24"/>
      <c r="S228" s="24"/>
      <c r="T228" s="24"/>
      <c r="U228" s="24"/>
      <c r="V228" s="24"/>
      <c r="W228" s="24"/>
      <c r="X228" s="24"/>
      <c r="Y228" s="24"/>
      <c r="Z228" s="24"/>
    </row>
    <row r="229" spans="1:26" ht="13.5" customHeight="1" x14ac:dyDescent="0.3">
      <c r="A229" s="24"/>
      <c r="B229" s="84">
        <v>1</v>
      </c>
      <c r="C229" s="47">
        <v>168</v>
      </c>
      <c r="D229" s="46" t="s">
        <v>2195</v>
      </c>
      <c r="E229" s="47">
        <v>130704</v>
      </c>
      <c r="F229" s="53" t="s">
        <v>1829</v>
      </c>
      <c r="G229" s="54" t="s">
        <v>1145</v>
      </c>
      <c r="H229" s="65">
        <f>ROUND(M229/SUM($M$229),7)</f>
        <v>1</v>
      </c>
      <c r="I229" s="66">
        <v>465.88499999999999</v>
      </c>
      <c r="J229" s="68">
        <v>158.12313658536584</v>
      </c>
      <c r="K229" s="68">
        <v>169.22476097560974</v>
      </c>
      <c r="L229" s="68">
        <f t="shared" si="13"/>
        <v>327.34789756097558</v>
      </c>
      <c r="M229" s="68">
        <v>360.35272682926825</v>
      </c>
      <c r="N229" s="68">
        <v>417.43940487804878</v>
      </c>
      <c r="O229" s="68">
        <v>388.55685365853657</v>
      </c>
      <c r="P229" s="68">
        <v>388.25680975609754</v>
      </c>
      <c r="Q229" s="24"/>
      <c r="R229" s="24"/>
      <c r="S229" s="24"/>
      <c r="T229" s="24"/>
      <c r="U229" s="24"/>
      <c r="V229" s="24"/>
      <c r="W229" s="24"/>
      <c r="X229" s="24"/>
      <c r="Y229" s="24"/>
      <c r="Z229" s="24"/>
    </row>
    <row r="230" spans="1:26" ht="13.5" customHeight="1" x14ac:dyDescent="0.3">
      <c r="A230" s="24"/>
      <c r="B230" s="86"/>
      <c r="C230" s="47"/>
      <c r="D230" s="46"/>
      <c r="E230" s="47">
        <v>130705</v>
      </c>
      <c r="F230" s="48" t="s">
        <v>2196</v>
      </c>
      <c r="G230" s="82"/>
      <c r="H230" s="83"/>
      <c r="I230" s="51">
        <v>30.45</v>
      </c>
      <c r="J230" s="52">
        <v>10.437170731707317</v>
      </c>
      <c r="K230" s="52">
        <v>11.169951219512194</v>
      </c>
      <c r="L230" s="52">
        <f t="shared" si="13"/>
        <v>21.607121951219511</v>
      </c>
      <c r="M230" s="52">
        <v>23.785658536585366</v>
      </c>
      <c r="N230" s="52">
        <v>27.553756097560978</v>
      </c>
      <c r="O230" s="52">
        <v>25.647317073170729</v>
      </c>
      <c r="P230" s="52">
        <v>25.627512195121952</v>
      </c>
      <c r="Q230" s="24"/>
      <c r="R230" s="24"/>
      <c r="S230" s="24"/>
      <c r="T230" s="24"/>
      <c r="U230" s="24"/>
      <c r="V230" s="24"/>
      <c r="W230" s="24"/>
      <c r="X230" s="24"/>
      <c r="Y230" s="24"/>
      <c r="Z230" s="24"/>
    </row>
    <row r="231" spans="1:26" ht="13.5" customHeight="1" x14ac:dyDescent="0.3">
      <c r="A231" s="24"/>
      <c r="B231" s="84">
        <v>1</v>
      </c>
      <c r="C231" s="47">
        <v>169</v>
      </c>
      <c r="D231" s="46" t="s">
        <v>2197</v>
      </c>
      <c r="E231" s="47">
        <v>130705</v>
      </c>
      <c r="F231" s="53" t="s">
        <v>1840</v>
      </c>
      <c r="G231" s="54" t="s">
        <v>1148</v>
      </c>
      <c r="H231" s="65">
        <f>ROUND(M231/SUM($M$231:$M$232),7)</f>
        <v>0.7</v>
      </c>
      <c r="I231" s="66">
        <v>21.315000000000001</v>
      </c>
      <c r="J231" s="68">
        <v>7.3060195121951219</v>
      </c>
      <c r="K231" s="68">
        <v>7.8189658536585362</v>
      </c>
      <c r="L231" s="68">
        <f t="shared" si="13"/>
        <v>15.124985365853657</v>
      </c>
      <c r="M231" s="68">
        <v>16.649960975609755</v>
      </c>
      <c r="N231" s="68">
        <v>19.287629268292683</v>
      </c>
      <c r="O231" s="68">
        <v>17.953121951219511</v>
      </c>
      <c r="P231" s="68">
        <v>17.939258536585367</v>
      </c>
      <c r="Q231" s="24"/>
      <c r="R231" s="24"/>
      <c r="S231" s="24"/>
      <c r="T231" s="24"/>
      <c r="U231" s="24"/>
      <c r="V231" s="24"/>
      <c r="W231" s="24"/>
      <c r="X231" s="24"/>
      <c r="Y231" s="24"/>
      <c r="Z231" s="24"/>
    </row>
    <row r="232" spans="1:26" ht="13.5" customHeight="1" x14ac:dyDescent="0.3">
      <c r="A232" s="24"/>
      <c r="B232" s="84">
        <v>2</v>
      </c>
      <c r="C232" s="47">
        <v>170</v>
      </c>
      <c r="D232" s="46" t="s">
        <v>2198</v>
      </c>
      <c r="E232" s="47">
        <v>130705</v>
      </c>
      <c r="F232" s="53" t="s">
        <v>1867</v>
      </c>
      <c r="G232" s="54" t="s">
        <v>1334</v>
      </c>
      <c r="H232" s="65">
        <f>ROUND(M232/SUM($M$231:$M$232),7)</f>
        <v>0.3</v>
      </c>
      <c r="I232" s="66">
        <v>9.1349999999999998</v>
      </c>
      <c r="J232" s="68">
        <v>3.1311512195121951</v>
      </c>
      <c r="K232" s="68">
        <v>3.3509853658536581</v>
      </c>
      <c r="L232" s="68">
        <f t="shared" si="13"/>
        <v>6.4821365853658532</v>
      </c>
      <c r="M232" s="68">
        <v>7.1356975609756095</v>
      </c>
      <c r="N232" s="68">
        <v>8.266126829268293</v>
      </c>
      <c r="O232" s="68">
        <v>7.6941951219512195</v>
      </c>
      <c r="P232" s="68">
        <v>7.6882536585365848</v>
      </c>
      <c r="Q232" s="24"/>
      <c r="R232" s="24"/>
      <c r="S232" s="24"/>
      <c r="T232" s="24"/>
      <c r="U232" s="24"/>
      <c r="V232" s="24"/>
      <c r="W232" s="24"/>
      <c r="X232" s="24"/>
      <c r="Y232" s="24"/>
      <c r="Z232" s="24"/>
    </row>
    <row r="233" spans="1:26" ht="18" customHeight="1" x14ac:dyDescent="0.3">
      <c r="A233" s="30"/>
      <c r="B233" s="88"/>
      <c r="C233" s="40"/>
      <c r="D233" s="99"/>
      <c r="E233" s="100">
        <v>130800</v>
      </c>
      <c r="F233" s="35" t="s">
        <v>2199</v>
      </c>
      <c r="G233" s="79" t="s">
        <v>2200</v>
      </c>
      <c r="H233" s="80"/>
      <c r="I233" s="81">
        <v>1692.6521389571981</v>
      </c>
      <c r="J233" s="37">
        <v>964.60027644081845</v>
      </c>
      <c r="K233" s="37">
        <v>1031.0855758683981</v>
      </c>
      <c r="L233" s="44">
        <f t="shared" si="13"/>
        <v>1995.6858523092164</v>
      </c>
      <c r="M233" s="44">
        <v>1991.178374381923</v>
      </c>
      <c r="N233" s="44">
        <v>1835.3539742623948</v>
      </c>
      <c r="O233" s="44">
        <v>1683.5430058441382</v>
      </c>
      <c r="P233" s="44">
        <v>1868.3496008631737</v>
      </c>
      <c r="Q233" s="30"/>
      <c r="R233" s="30"/>
      <c r="S233" s="30"/>
      <c r="T233" s="30"/>
      <c r="U233" s="30"/>
      <c r="V233" s="30"/>
      <c r="W233" s="30"/>
      <c r="X233" s="30"/>
      <c r="Y233" s="30"/>
      <c r="Z233" s="30"/>
    </row>
    <row r="234" spans="1:26" ht="13.5" customHeight="1" x14ac:dyDescent="0.3">
      <c r="A234" s="24"/>
      <c r="B234" s="86"/>
      <c r="C234" s="47"/>
      <c r="D234" s="46"/>
      <c r="E234" s="47">
        <v>130801</v>
      </c>
      <c r="F234" s="48" t="s">
        <v>2201</v>
      </c>
      <c r="G234" s="70"/>
      <c r="H234" s="74"/>
      <c r="I234" s="51">
        <v>172.15764115310884</v>
      </c>
      <c r="J234" s="52">
        <v>98.113808806299048</v>
      </c>
      <c r="K234" s="52">
        <v>104.87632600206031</v>
      </c>
      <c r="L234" s="52">
        <f t="shared" si="13"/>
        <v>202.99013480835936</v>
      </c>
      <c r="M234" s="52">
        <v>202.53165906627385</v>
      </c>
      <c r="N234" s="52">
        <v>186.68206232233007</v>
      </c>
      <c r="O234" s="52">
        <v>171.24068966893779</v>
      </c>
      <c r="P234" s="52">
        <v>190.03819509444369</v>
      </c>
      <c r="Q234" s="24"/>
      <c r="R234" s="24"/>
      <c r="S234" s="24"/>
      <c r="T234" s="24"/>
      <c r="U234" s="24"/>
      <c r="V234" s="24"/>
      <c r="W234" s="24"/>
      <c r="X234" s="24"/>
      <c r="Y234" s="24"/>
      <c r="Z234" s="24"/>
    </row>
    <row r="235" spans="1:26" ht="13.5" customHeight="1" x14ac:dyDescent="0.3">
      <c r="A235" s="24"/>
      <c r="B235" s="84">
        <v>1</v>
      </c>
      <c r="C235" s="47">
        <v>171</v>
      </c>
      <c r="D235" s="46" t="s">
        <v>2202</v>
      </c>
      <c r="E235" s="47">
        <v>130801</v>
      </c>
      <c r="F235" s="53" t="s">
        <v>1829</v>
      </c>
      <c r="G235" s="54" t="s">
        <v>1161</v>
      </c>
      <c r="H235" s="65">
        <f>ROUND(M235/SUM($M$235:$M$237),7)</f>
        <v>0.59751920000000003</v>
      </c>
      <c r="I235" s="66">
        <v>102.86749770444766</v>
      </c>
      <c r="J235" s="68">
        <v>58.624885509325694</v>
      </c>
      <c r="K235" s="68">
        <v>62.665619440459118</v>
      </c>
      <c r="L235" s="68">
        <f t="shared" si="13"/>
        <v>121.2905049497848</v>
      </c>
      <c r="M235" s="68">
        <v>121.01655688665713</v>
      </c>
      <c r="N235" s="68">
        <v>111.54611836441897</v>
      </c>
      <c r="O235" s="68">
        <v>102.31960157819228</v>
      </c>
      <c r="P235" s="68">
        <v>113.55147216642756</v>
      </c>
      <c r="Q235" s="24"/>
      <c r="R235" s="24"/>
      <c r="S235" s="24"/>
      <c r="T235" s="24"/>
      <c r="U235" s="24"/>
      <c r="V235" s="24"/>
      <c r="W235" s="24"/>
      <c r="X235" s="24"/>
      <c r="Y235" s="24"/>
      <c r="Z235" s="24"/>
    </row>
    <row r="236" spans="1:26" ht="13.5" customHeight="1" x14ac:dyDescent="0.3">
      <c r="A236" s="24"/>
      <c r="B236" s="84">
        <v>2</v>
      </c>
      <c r="C236" s="47">
        <v>172</v>
      </c>
      <c r="D236" s="46" t="s">
        <v>2203</v>
      </c>
      <c r="E236" s="47">
        <v>130801</v>
      </c>
      <c r="F236" s="53" t="s">
        <v>1867</v>
      </c>
      <c r="G236" s="54" t="s">
        <v>2204</v>
      </c>
      <c r="H236" s="65">
        <f>ROUND(M236/SUM($M$235:$M$237),7)</f>
        <v>0.31165520000000002</v>
      </c>
      <c r="I236" s="66">
        <v>53.653831994261182</v>
      </c>
      <c r="J236" s="68">
        <v>30.577683213773348</v>
      </c>
      <c r="K236" s="68">
        <v>32.685257173601187</v>
      </c>
      <c r="L236" s="68">
        <f t="shared" si="13"/>
        <v>63.262940387374535</v>
      </c>
      <c r="M236" s="68">
        <v>63.120054017216717</v>
      </c>
      <c r="N236" s="68">
        <v>58.180444045911116</v>
      </c>
      <c r="O236" s="68">
        <v>53.368059253945546</v>
      </c>
      <c r="P236" s="68">
        <v>59.226400430416142</v>
      </c>
      <c r="Q236" s="24"/>
      <c r="R236" s="24"/>
      <c r="S236" s="24"/>
      <c r="T236" s="24"/>
      <c r="U236" s="24"/>
      <c r="V236" s="24"/>
      <c r="W236" s="24"/>
      <c r="X236" s="24"/>
      <c r="Y236" s="24"/>
      <c r="Z236" s="24"/>
    </row>
    <row r="237" spans="1:26" ht="13.5" customHeight="1" x14ac:dyDescent="0.3">
      <c r="A237" s="24"/>
      <c r="B237" s="84">
        <v>3</v>
      </c>
      <c r="C237" s="47">
        <v>173</v>
      </c>
      <c r="D237" s="101" t="s">
        <v>2205</v>
      </c>
      <c r="E237" s="47">
        <v>130801</v>
      </c>
      <c r="F237" s="53" t="s">
        <v>1867</v>
      </c>
      <c r="G237" s="54" t="s">
        <v>2206</v>
      </c>
      <c r="H237" s="65">
        <f>ROUND(M237/SUM($M$235:$M$237),7)</f>
        <v>9.0825500000000003E-2</v>
      </c>
      <c r="I237" s="66">
        <v>15.636311454399999</v>
      </c>
      <c r="J237" s="68">
        <v>8.9112400831999992</v>
      </c>
      <c r="K237" s="68">
        <v>9.5254493880000002</v>
      </c>
      <c r="L237" s="68">
        <f t="shared" si="13"/>
        <v>18.436689471199998</v>
      </c>
      <c r="M237" s="68">
        <v>18.395048162399998</v>
      </c>
      <c r="N237" s="68">
        <v>16.955499911999997</v>
      </c>
      <c r="O237" s="68">
        <v>15.553028836800001</v>
      </c>
      <c r="P237" s="68">
        <v>17.260322497599997</v>
      </c>
      <c r="Q237" s="24"/>
      <c r="R237" s="24"/>
      <c r="S237" s="24"/>
      <c r="T237" s="24"/>
      <c r="U237" s="24"/>
      <c r="V237" s="24"/>
      <c r="W237" s="24"/>
      <c r="X237" s="24"/>
      <c r="Y237" s="24"/>
      <c r="Z237" s="24"/>
    </row>
    <row r="238" spans="1:26" ht="13.5" customHeight="1" x14ac:dyDescent="0.3">
      <c r="A238" s="24"/>
      <c r="B238" s="86"/>
      <c r="C238" s="47"/>
      <c r="D238" s="46"/>
      <c r="E238" s="47">
        <v>130802</v>
      </c>
      <c r="F238" s="48" t="s">
        <v>2207</v>
      </c>
      <c r="G238" s="82"/>
      <c r="H238" s="83"/>
      <c r="I238" s="51">
        <v>92.959146341463409</v>
      </c>
      <c r="J238" s="52">
        <v>52.978048780487796</v>
      </c>
      <c r="K238" s="52">
        <v>56.629573170731703</v>
      </c>
      <c r="L238" s="52">
        <f t="shared" si="13"/>
        <v>109.6076219512195</v>
      </c>
      <c r="M238" s="52">
        <v>109.36006097560974</v>
      </c>
      <c r="N238" s="52">
        <v>100.80182926829268</v>
      </c>
      <c r="O238" s="52">
        <v>92.464024390243893</v>
      </c>
      <c r="P238" s="52">
        <v>102.61402439024388</v>
      </c>
      <c r="Q238" s="24"/>
      <c r="R238" s="24"/>
      <c r="S238" s="24"/>
      <c r="T238" s="24"/>
      <c r="U238" s="24"/>
      <c r="V238" s="24"/>
      <c r="W238" s="24"/>
      <c r="X238" s="24"/>
      <c r="Y238" s="24"/>
      <c r="Z238" s="24"/>
    </row>
    <row r="239" spans="1:26" ht="13.5" customHeight="1" x14ac:dyDescent="0.3">
      <c r="A239" s="24"/>
      <c r="B239" s="84">
        <v>1</v>
      </c>
      <c r="C239" s="47">
        <v>174</v>
      </c>
      <c r="D239" s="46" t="s">
        <v>2208</v>
      </c>
      <c r="E239" s="47">
        <v>130802</v>
      </c>
      <c r="F239" s="53" t="s">
        <v>1867</v>
      </c>
      <c r="G239" s="54" t="s">
        <v>1151</v>
      </c>
      <c r="H239" s="65">
        <f>ROUND(M239/SUM($M$239:$M$242),7)</f>
        <v>0.67058819999999997</v>
      </c>
      <c r="I239" s="66">
        <v>62.337309899569583</v>
      </c>
      <c r="J239" s="68">
        <v>35.526456241032996</v>
      </c>
      <c r="K239" s="68">
        <v>37.975125538020087</v>
      </c>
      <c r="L239" s="68">
        <f t="shared" si="13"/>
        <v>73.501581779053083</v>
      </c>
      <c r="M239" s="68">
        <v>73.335570301291241</v>
      </c>
      <c r="N239" s="68">
        <v>67.596520803443326</v>
      </c>
      <c r="O239" s="68">
        <v>62.005286944045906</v>
      </c>
      <c r="P239" s="68">
        <v>68.811757532281192</v>
      </c>
      <c r="Q239" s="24"/>
      <c r="R239" s="24"/>
      <c r="S239" s="24"/>
      <c r="T239" s="24"/>
      <c r="U239" s="24"/>
      <c r="V239" s="24"/>
      <c r="W239" s="24"/>
      <c r="X239" s="24"/>
      <c r="Y239" s="24"/>
      <c r="Z239" s="24"/>
    </row>
    <row r="240" spans="1:26" ht="13.5" customHeight="1" x14ac:dyDescent="0.3">
      <c r="A240" s="24"/>
      <c r="B240" s="84">
        <v>2</v>
      </c>
      <c r="C240" s="47">
        <v>175</v>
      </c>
      <c r="D240" s="90" t="s">
        <v>2209</v>
      </c>
      <c r="E240" s="47">
        <v>130802</v>
      </c>
      <c r="F240" s="53" t="s">
        <v>1867</v>
      </c>
      <c r="G240" s="54" t="s">
        <v>2210</v>
      </c>
      <c r="H240" s="65">
        <f>ROUND(M240/SUM($M$239:$M$242),7)</f>
        <v>4.7058799999999998E-2</v>
      </c>
      <c r="I240" s="66">
        <v>4.3745480631276905</v>
      </c>
      <c r="J240" s="68">
        <v>2.4930846484935438</v>
      </c>
      <c r="K240" s="68">
        <v>2.6649210903873746</v>
      </c>
      <c r="L240" s="68">
        <f t="shared" si="13"/>
        <v>5.1580057388809184</v>
      </c>
      <c r="M240" s="68">
        <v>5.1463558106169298</v>
      </c>
      <c r="N240" s="68">
        <v>4.7436154949784797</v>
      </c>
      <c r="O240" s="68">
        <v>4.3512482065997133</v>
      </c>
      <c r="P240" s="68">
        <v>4.8288952654232427</v>
      </c>
      <c r="Q240" s="24"/>
      <c r="R240" s="24"/>
      <c r="S240" s="24"/>
      <c r="T240" s="24"/>
      <c r="U240" s="24"/>
      <c r="V240" s="24"/>
      <c r="W240" s="24"/>
      <c r="X240" s="24"/>
      <c r="Y240" s="24"/>
      <c r="Z240" s="24"/>
    </row>
    <row r="241" spans="1:26" ht="13.5" customHeight="1" x14ac:dyDescent="0.3">
      <c r="A241" s="24"/>
      <c r="B241" s="84">
        <v>3</v>
      </c>
      <c r="C241" s="47">
        <v>176</v>
      </c>
      <c r="D241" s="90" t="s">
        <v>2211</v>
      </c>
      <c r="E241" s="47">
        <v>130802</v>
      </c>
      <c r="F241" s="53" t="s">
        <v>1867</v>
      </c>
      <c r="G241" s="54" t="s">
        <v>2212</v>
      </c>
      <c r="H241" s="65">
        <f>ROUND(M241/SUM($M$239:$M$242),7)</f>
        <v>0.17647060000000001</v>
      </c>
      <c r="I241" s="66">
        <v>16.404555236728839</v>
      </c>
      <c r="J241" s="68">
        <v>9.3490674318507896</v>
      </c>
      <c r="K241" s="68">
        <v>9.9934540889526549</v>
      </c>
      <c r="L241" s="68">
        <f t="shared" si="13"/>
        <v>19.342521520803444</v>
      </c>
      <c r="M241" s="68">
        <v>19.298834289813488</v>
      </c>
      <c r="N241" s="68">
        <v>17.788558106169297</v>
      </c>
      <c r="O241" s="68">
        <v>16.317180774748927</v>
      </c>
      <c r="P241" s="68">
        <v>18.108357245337164</v>
      </c>
      <c r="Q241" s="24"/>
      <c r="R241" s="24"/>
      <c r="S241" s="24"/>
      <c r="T241" s="24"/>
      <c r="U241" s="24"/>
      <c r="V241" s="24"/>
      <c r="W241" s="24"/>
      <c r="X241" s="24"/>
      <c r="Y241" s="24"/>
      <c r="Z241" s="24"/>
    </row>
    <row r="242" spans="1:26" ht="13.5" customHeight="1" x14ac:dyDescent="0.3">
      <c r="A242" s="24"/>
      <c r="B242" s="84">
        <v>4</v>
      </c>
      <c r="C242" s="47">
        <v>177</v>
      </c>
      <c r="D242" s="90" t="s">
        <v>2213</v>
      </c>
      <c r="E242" s="47">
        <v>130802</v>
      </c>
      <c r="F242" s="53" t="s">
        <v>1867</v>
      </c>
      <c r="G242" s="54" t="s">
        <v>314</v>
      </c>
      <c r="H242" s="65">
        <f>ROUND(M242/SUM($M$239:$M$242),7)</f>
        <v>0.1058824</v>
      </c>
      <c r="I242" s="66">
        <v>9.8427331420373019</v>
      </c>
      <c r="J242" s="68">
        <v>5.6094404591104734</v>
      </c>
      <c r="K242" s="68">
        <v>5.9960724533715926</v>
      </c>
      <c r="L242" s="68">
        <f t="shared" si="13"/>
        <v>11.605512912482066</v>
      </c>
      <c r="M242" s="68">
        <v>11.579300573888093</v>
      </c>
      <c r="N242" s="68">
        <v>10.673134863701581</v>
      </c>
      <c r="O242" s="68">
        <v>9.790308464849355</v>
      </c>
      <c r="P242" s="68">
        <v>10.865014347202296</v>
      </c>
      <c r="Q242" s="24"/>
      <c r="R242" s="24"/>
      <c r="S242" s="24"/>
      <c r="T242" s="24"/>
      <c r="U242" s="24"/>
      <c r="V242" s="24"/>
      <c r="W242" s="24"/>
      <c r="X242" s="24"/>
      <c r="Y242" s="24"/>
      <c r="Z242" s="24"/>
    </row>
    <row r="243" spans="1:26" ht="13.5" customHeight="1" x14ac:dyDescent="0.3">
      <c r="A243" s="24"/>
      <c r="B243" s="86"/>
      <c r="C243" s="47"/>
      <c r="D243" s="46"/>
      <c r="E243" s="47">
        <v>130803</v>
      </c>
      <c r="F243" s="48" t="s">
        <v>2214</v>
      </c>
      <c r="G243" s="82"/>
      <c r="H243" s="83"/>
      <c r="I243" s="51">
        <v>520.14032652797698</v>
      </c>
      <c r="J243" s="52">
        <v>296.43150433285507</v>
      </c>
      <c r="K243" s="52">
        <v>316.86311502869444</v>
      </c>
      <c r="L243" s="52">
        <f t="shared" si="13"/>
        <v>613.29461936154951</v>
      </c>
      <c r="M243" s="52">
        <v>611.90942541606864</v>
      </c>
      <c r="N243" s="52">
        <v>564.02299777618373</v>
      </c>
      <c r="O243" s="52">
        <v>517.36993863701571</v>
      </c>
      <c r="P243" s="52">
        <v>574.1628904017216</v>
      </c>
      <c r="Q243" s="24"/>
      <c r="R243" s="24"/>
      <c r="S243" s="24"/>
      <c r="T243" s="24"/>
      <c r="U243" s="24"/>
      <c r="V243" s="24"/>
      <c r="W243" s="24"/>
      <c r="X243" s="24"/>
      <c r="Y243" s="24"/>
      <c r="Z243" s="24"/>
    </row>
    <row r="244" spans="1:26" ht="13.5" customHeight="1" x14ac:dyDescent="0.3">
      <c r="A244" s="24"/>
      <c r="B244" s="84">
        <v>1</v>
      </c>
      <c r="C244" s="47">
        <v>178</v>
      </c>
      <c r="D244" s="46" t="s">
        <v>2215</v>
      </c>
      <c r="E244" s="47">
        <v>130803</v>
      </c>
      <c r="F244" s="53" t="s">
        <v>1840</v>
      </c>
      <c r="G244" s="54" t="s">
        <v>2216</v>
      </c>
      <c r="H244" s="65">
        <f>ROUND(M244/SUM($M$244:$M$248),7)</f>
        <v>0.41000320000000001</v>
      </c>
      <c r="I244" s="66">
        <v>213.25921807747491</v>
      </c>
      <c r="J244" s="68">
        <v>121.53787661406027</v>
      </c>
      <c r="K244" s="68">
        <v>129.9149031563845</v>
      </c>
      <c r="L244" s="68">
        <f t="shared" si="13"/>
        <v>251.45277977044475</v>
      </c>
      <c r="M244" s="68">
        <v>250.88484576757534</v>
      </c>
      <c r="N244" s="68">
        <v>231.25125538020089</v>
      </c>
      <c r="O244" s="68">
        <v>212.12335007173601</v>
      </c>
      <c r="P244" s="68">
        <v>235.40864418938307</v>
      </c>
      <c r="Q244" s="24"/>
      <c r="R244" s="24"/>
      <c r="S244" s="24"/>
      <c r="T244" s="24"/>
      <c r="U244" s="24"/>
      <c r="V244" s="24"/>
      <c r="W244" s="24"/>
      <c r="X244" s="24"/>
      <c r="Y244" s="24"/>
      <c r="Z244" s="24"/>
    </row>
    <row r="245" spans="1:26" ht="13.5" customHeight="1" x14ac:dyDescent="0.3">
      <c r="A245" s="24"/>
      <c r="B245" s="84">
        <v>2</v>
      </c>
      <c r="C245" s="47">
        <v>179</v>
      </c>
      <c r="D245" s="46" t="s">
        <v>2217</v>
      </c>
      <c r="E245" s="47">
        <v>130803</v>
      </c>
      <c r="F245" s="53" t="s">
        <v>1867</v>
      </c>
      <c r="G245" s="54" t="s">
        <v>2218</v>
      </c>
      <c r="H245" s="65">
        <f>ROUND(M245/SUM($M$244:$M$248),7)</f>
        <v>0.41000320000000001</v>
      </c>
      <c r="I245" s="66">
        <v>213.25921807747491</v>
      </c>
      <c r="J245" s="68">
        <v>121.53787661406027</v>
      </c>
      <c r="K245" s="68">
        <v>129.9149031563845</v>
      </c>
      <c r="L245" s="68">
        <f t="shared" si="13"/>
        <v>251.45277977044475</v>
      </c>
      <c r="M245" s="68">
        <v>250.88484576757534</v>
      </c>
      <c r="N245" s="68">
        <v>231.25125538020089</v>
      </c>
      <c r="O245" s="68">
        <v>212.12335007173601</v>
      </c>
      <c r="P245" s="68">
        <v>235.40864418938307</v>
      </c>
      <c r="Q245" s="24"/>
      <c r="R245" s="24"/>
      <c r="S245" s="24"/>
      <c r="T245" s="24"/>
      <c r="U245" s="24"/>
      <c r="V245" s="24"/>
      <c r="W245" s="24"/>
      <c r="X245" s="24"/>
      <c r="Y245" s="24"/>
      <c r="Z245" s="24"/>
    </row>
    <row r="246" spans="1:26" ht="13.5" customHeight="1" x14ac:dyDescent="0.3">
      <c r="A246" s="24"/>
      <c r="B246" s="84">
        <v>3</v>
      </c>
      <c r="C246" s="47">
        <v>180</v>
      </c>
      <c r="D246" s="101" t="s">
        <v>2219</v>
      </c>
      <c r="E246" s="47">
        <v>130803</v>
      </c>
      <c r="F246" s="53" t="s">
        <v>1867</v>
      </c>
      <c r="G246" s="54" t="s">
        <v>635</v>
      </c>
      <c r="H246" s="65">
        <f>ROUND(M246/SUM($M$244:$M$248),7)</f>
        <v>8.2000600000000007E-2</v>
      </c>
      <c r="I246" s="66">
        <v>42.651843615494982</v>
      </c>
      <c r="J246" s="68">
        <v>24.307575322812053</v>
      </c>
      <c r="K246" s="68">
        <v>25.982980631276899</v>
      </c>
      <c r="L246" s="68">
        <f t="shared" si="13"/>
        <v>50.290555954088951</v>
      </c>
      <c r="M246" s="68">
        <v>50.176969153515067</v>
      </c>
      <c r="N246" s="68">
        <v>46.250251076040172</v>
      </c>
      <c r="O246" s="68">
        <v>42.4246700143472</v>
      </c>
      <c r="P246" s="68">
        <v>47.081728837876611</v>
      </c>
      <c r="Q246" s="24"/>
      <c r="R246" s="24"/>
      <c r="S246" s="24"/>
      <c r="T246" s="24"/>
      <c r="U246" s="24"/>
      <c r="V246" s="24"/>
      <c r="W246" s="24"/>
      <c r="X246" s="24"/>
      <c r="Y246" s="24"/>
      <c r="Z246" s="24"/>
    </row>
    <row r="247" spans="1:26" ht="13.5" customHeight="1" x14ac:dyDescent="0.3">
      <c r="A247" s="24"/>
      <c r="B247" s="84">
        <v>4</v>
      </c>
      <c r="C247" s="47">
        <v>181</v>
      </c>
      <c r="D247" s="101" t="s">
        <v>2220</v>
      </c>
      <c r="E247" s="47">
        <v>130803</v>
      </c>
      <c r="F247" s="53" t="s">
        <v>1867</v>
      </c>
      <c r="G247" s="54" t="s">
        <v>2221</v>
      </c>
      <c r="H247" s="65">
        <f>ROUND(M247/SUM($M$244:$M$248),7)</f>
        <v>5.0461899999999997E-2</v>
      </c>
      <c r="I247" s="66">
        <v>26.24728837876614</v>
      </c>
      <c r="J247" s="68">
        <v>14.958507890961261</v>
      </c>
      <c r="K247" s="68">
        <v>15.989526542324246</v>
      </c>
      <c r="L247" s="68">
        <f t="shared" si="13"/>
        <v>30.948034433285507</v>
      </c>
      <c r="M247" s="68">
        <v>30.878134863701579</v>
      </c>
      <c r="N247" s="68">
        <v>28.461692969870874</v>
      </c>
      <c r="O247" s="68">
        <v>26.107489239598276</v>
      </c>
      <c r="P247" s="68">
        <v>28.973371592539454</v>
      </c>
      <c r="Q247" s="24"/>
      <c r="R247" s="24"/>
      <c r="S247" s="24"/>
      <c r="T247" s="24"/>
      <c r="U247" s="24"/>
      <c r="V247" s="24"/>
      <c r="W247" s="24"/>
      <c r="X247" s="24"/>
      <c r="Y247" s="24"/>
      <c r="Z247" s="24"/>
    </row>
    <row r="248" spans="1:26" ht="13.5" customHeight="1" x14ac:dyDescent="0.3">
      <c r="A248" s="24"/>
      <c r="B248" s="84">
        <v>5</v>
      </c>
      <c r="C248" s="47">
        <v>182</v>
      </c>
      <c r="D248" s="101" t="s">
        <v>2222</v>
      </c>
      <c r="E248" s="47">
        <v>130803</v>
      </c>
      <c r="F248" s="53" t="s">
        <v>1867</v>
      </c>
      <c r="G248" s="54" t="s">
        <v>2223</v>
      </c>
      <c r="H248" s="65">
        <f>ROUND(M248/SUM($M$244:$M$248),7)</f>
        <v>4.7530900000000001E-2</v>
      </c>
      <c r="I248" s="66">
        <v>24.722758378766081</v>
      </c>
      <c r="J248" s="68">
        <v>14.089667890961227</v>
      </c>
      <c r="K248" s="68">
        <v>15.06080154232421</v>
      </c>
      <c r="L248" s="68">
        <f t="shared" si="13"/>
        <v>29.150469433285437</v>
      </c>
      <c r="M248" s="68">
        <v>29.084629863701508</v>
      </c>
      <c r="N248" s="68">
        <v>26.80854296987081</v>
      </c>
      <c r="O248" s="68">
        <v>24.591079239598219</v>
      </c>
      <c r="P248" s="68">
        <v>27.290501592539385</v>
      </c>
      <c r="Q248" s="24"/>
      <c r="R248" s="24"/>
      <c r="S248" s="24"/>
      <c r="T248" s="24"/>
      <c r="U248" s="24"/>
      <c r="V248" s="24"/>
      <c r="W248" s="24"/>
      <c r="X248" s="24"/>
      <c r="Y248" s="24"/>
      <c r="Z248" s="24"/>
    </row>
    <row r="249" spans="1:26" ht="13.5" customHeight="1" x14ac:dyDescent="0.3">
      <c r="A249" s="24"/>
      <c r="B249" s="86"/>
      <c r="C249" s="47"/>
      <c r="D249" s="46"/>
      <c r="E249" s="47">
        <v>130804</v>
      </c>
      <c r="F249" s="48" t="s">
        <v>2224</v>
      </c>
      <c r="G249" s="102"/>
      <c r="H249" s="103"/>
      <c r="I249" s="51">
        <v>114.83188665710186</v>
      </c>
      <c r="J249" s="52">
        <v>65.443472022955518</v>
      </c>
      <c r="K249" s="52">
        <v>69.954178622668579</v>
      </c>
      <c r="L249" s="52">
        <f t="shared" si="13"/>
        <v>135.39765064562408</v>
      </c>
      <c r="M249" s="52">
        <v>135.09184002869441</v>
      </c>
      <c r="N249" s="52">
        <v>124.51990674318509</v>
      </c>
      <c r="O249" s="52">
        <v>114.22026542324247</v>
      </c>
      <c r="P249" s="52">
        <v>126.75850071736011</v>
      </c>
      <c r="Q249" s="24"/>
      <c r="R249" s="24"/>
      <c r="S249" s="24"/>
      <c r="T249" s="24"/>
      <c r="U249" s="24"/>
      <c r="V249" s="24"/>
      <c r="W249" s="24"/>
      <c r="X249" s="24"/>
      <c r="Y249" s="24"/>
      <c r="Z249" s="24"/>
    </row>
    <row r="250" spans="1:26" ht="13.5" customHeight="1" x14ac:dyDescent="0.3">
      <c r="A250" s="24"/>
      <c r="B250" s="84">
        <v>1</v>
      </c>
      <c r="C250" s="47">
        <v>183</v>
      </c>
      <c r="D250" s="47" t="s">
        <v>2225</v>
      </c>
      <c r="E250" s="47">
        <v>130804</v>
      </c>
      <c r="F250" s="53" t="s">
        <v>1867</v>
      </c>
      <c r="G250" s="54" t="s">
        <v>1153</v>
      </c>
      <c r="H250" s="65">
        <f>ROUND(M250/SUM($M$250:$M$252),7)</f>
        <v>0.71428570000000002</v>
      </c>
      <c r="I250" s="66">
        <v>82.022776183644197</v>
      </c>
      <c r="J250" s="68">
        <v>46.745337159253943</v>
      </c>
      <c r="K250" s="68">
        <v>49.967270444763273</v>
      </c>
      <c r="L250" s="68">
        <f t="shared" si="13"/>
        <v>96.712607604017222</v>
      </c>
      <c r="M250" s="68">
        <v>96.494171449067423</v>
      </c>
      <c r="N250" s="68">
        <v>88.942790530846494</v>
      </c>
      <c r="O250" s="68">
        <v>81.585903873744613</v>
      </c>
      <c r="P250" s="68">
        <v>90.541786226685801</v>
      </c>
      <c r="Q250" s="24"/>
      <c r="R250" s="24"/>
      <c r="S250" s="24"/>
      <c r="T250" s="24"/>
      <c r="U250" s="24"/>
      <c r="V250" s="24"/>
      <c r="W250" s="24"/>
      <c r="X250" s="24"/>
      <c r="Y250" s="24"/>
      <c r="Z250" s="24"/>
    </row>
    <row r="251" spans="1:26" ht="13.5" customHeight="1" x14ac:dyDescent="0.3">
      <c r="A251" s="24"/>
      <c r="B251" s="84">
        <v>2</v>
      </c>
      <c r="C251" s="47">
        <v>184</v>
      </c>
      <c r="D251" s="47" t="s">
        <v>2226</v>
      </c>
      <c r="E251" s="47">
        <v>130804</v>
      </c>
      <c r="F251" s="53" t="s">
        <v>1867</v>
      </c>
      <c r="G251" s="54" t="s">
        <v>185</v>
      </c>
      <c r="H251" s="65">
        <f>ROUND(M251/SUM($M$250:$M$252),7)</f>
        <v>0.18095240000000001</v>
      </c>
      <c r="I251" s="66">
        <v>20.77910329985653</v>
      </c>
      <c r="J251" s="68">
        <v>11.842152080344334</v>
      </c>
      <c r="K251" s="68">
        <v>12.658375179340029</v>
      </c>
      <c r="L251" s="68">
        <f t="shared" si="13"/>
        <v>24.500527259684361</v>
      </c>
      <c r="M251" s="68">
        <v>24.445190100430416</v>
      </c>
      <c r="N251" s="68">
        <v>22.532173601147775</v>
      </c>
      <c r="O251" s="68">
        <v>20.668428981348637</v>
      </c>
      <c r="P251" s="68">
        <v>22.937252510760402</v>
      </c>
      <c r="Q251" s="24"/>
      <c r="R251" s="24"/>
      <c r="S251" s="24"/>
      <c r="T251" s="24"/>
      <c r="U251" s="24"/>
      <c r="V251" s="24"/>
      <c r="W251" s="24"/>
      <c r="X251" s="24"/>
      <c r="Y251" s="24"/>
      <c r="Z251" s="24"/>
    </row>
    <row r="252" spans="1:26" ht="13.5" customHeight="1" x14ac:dyDescent="0.3">
      <c r="A252" s="24"/>
      <c r="B252" s="84">
        <v>3</v>
      </c>
      <c r="C252" s="47">
        <v>185</v>
      </c>
      <c r="D252" s="47" t="s">
        <v>2227</v>
      </c>
      <c r="E252" s="47">
        <v>130804</v>
      </c>
      <c r="F252" s="53" t="s">
        <v>1867</v>
      </c>
      <c r="G252" s="54" t="s">
        <v>2228</v>
      </c>
      <c r="H252" s="65">
        <f>ROUND(M252/SUM($M$250:$M$252),7)</f>
        <v>0.10476190000000001</v>
      </c>
      <c r="I252" s="66">
        <v>12.030007173601147</v>
      </c>
      <c r="J252" s="68">
        <v>6.8559827833572458</v>
      </c>
      <c r="K252" s="68">
        <v>7.3285329985652794</v>
      </c>
      <c r="L252" s="68">
        <f t="shared" si="13"/>
        <v>14.184515781922524</v>
      </c>
      <c r="M252" s="68">
        <v>14.152478479196557</v>
      </c>
      <c r="N252" s="68">
        <v>13.044942611190816</v>
      </c>
      <c r="O252" s="68">
        <v>11.965932568149212</v>
      </c>
      <c r="P252" s="68">
        <v>13.279461979913915</v>
      </c>
      <c r="Q252" s="24"/>
      <c r="R252" s="24"/>
      <c r="S252" s="24"/>
      <c r="T252" s="24"/>
      <c r="U252" s="24"/>
      <c r="V252" s="24"/>
      <c r="W252" s="24"/>
      <c r="X252" s="24"/>
      <c r="Y252" s="24"/>
      <c r="Z252" s="24"/>
    </row>
    <row r="253" spans="1:26" ht="13.5" customHeight="1" x14ac:dyDescent="0.3">
      <c r="A253" s="24"/>
      <c r="B253" s="86"/>
      <c r="C253" s="47"/>
      <c r="D253" s="46"/>
      <c r="E253" s="47">
        <v>130805</v>
      </c>
      <c r="F253" s="48" t="s">
        <v>2229</v>
      </c>
      <c r="G253" s="82"/>
      <c r="H253" s="83"/>
      <c r="I253" s="51">
        <v>12.18</v>
      </c>
      <c r="J253" s="52">
        <v>6.8559827833572458</v>
      </c>
      <c r="K253" s="52">
        <v>7.3285329985652794</v>
      </c>
      <c r="L253" s="52">
        <f t="shared" si="13"/>
        <v>14.184515781922524</v>
      </c>
      <c r="M253" s="52">
        <v>14.152478479196557</v>
      </c>
      <c r="N253" s="52">
        <v>13.044942611190816</v>
      </c>
      <c r="O253" s="52">
        <v>11.965932568149212</v>
      </c>
      <c r="P253" s="52">
        <v>13.279461979913915</v>
      </c>
      <c r="Q253" s="24"/>
      <c r="R253" s="24"/>
      <c r="S253" s="24"/>
      <c r="T253" s="24"/>
      <c r="U253" s="24"/>
      <c r="V253" s="24"/>
      <c r="W253" s="24"/>
      <c r="X253" s="24"/>
      <c r="Y253" s="24"/>
      <c r="Z253" s="24"/>
    </row>
    <row r="254" spans="1:26" ht="13.5" customHeight="1" x14ac:dyDescent="0.3">
      <c r="A254" s="24"/>
      <c r="B254" s="84">
        <v>1</v>
      </c>
      <c r="C254" s="47">
        <v>186</v>
      </c>
      <c r="D254" s="47" t="s">
        <v>2230</v>
      </c>
      <c r="E254" s="47">
        <v>130805</v>
      </c>
      <c r="F254" s="53" t="s">
        <v>1867</v>
      </c>
      <c r="G254" s="54" t="s">
        <v>1154</v>
      </c>
      <c r="H254" s="65">
        <f>ROUND(M254/SUM($M$254),7)</f>
        <v>1</v>
      </c>
      <c r="I254" s="66">
        <v>12.18</v>
      </c>
      <c r="J254" s="68">
        <v>6.8559827833572458</v>
      </c>
      <c r="K254" s="68">
        <v>7.3285329985652794</v>
      </c>
      <c r="L254" s="68">
        <f t="shared" si="13"/>
        <v>14.184515781922524</v>
      </c>
      <c r="M254" s="68">
        <v>14.152478479196557</v>
      </c>
      <c r="N254" s="68">
        <v>13.044942611190816</v>
      </c>
      <c r="O254" s="68">
        <v>11.965932568149212</v>
      </c>
      <c r="P254" s="68">
        <v>13.279461979913915</v>
      </c>
      <c r="Q254" s="24"/>
      <c r="R254" s="24"/>
      <c r="S254" s="24"/>
      <c r="T254" s="24"/>
      <c r="U254" s="24"/>
      <c r="V254" s="24"/>
      <c r="W254" s="24"/>
      <c r="X254" s="24"/>
      <c r="Y254" s="24"/>
      <c r="Z254" s="24"/>
    </row>
    <row r="255" spans="1:26" ht="13.5" customHeight="1" x14ac:dyDescent="0.3">
      <c r="A255" s="24"/>
      <c r="B255" s="64"/>
      <c r="C255" s="47"/>
      <c r="D255" s="46"/>
      <c r="E255" s="47">
        <v>130806</v>
      </c>
      <c r="F255" s="48" t="s">
        <v>2231</v>
      </c>
      <c r="G255" s="82"/>
      <c r="H255" s="83"/>
      <c r="I255" s="51">
        <v>73.273680057388802</v>
      </c>
      <c r="J255" s="52">
        <v>41.759167862266857</v>
      </c>
      <c r="K255" s="52">
        <v>44.637428263988518</v>
      </c>
      <c r="L255" s="52">
        <f t="shared" si="13"/>
        <v>86.396596126255375</v>
      </c>
      <c r="M255" s="52">
        <v>86.201459827833588</v>
      </c>
      <c r="N255" s="52">
        <v>79.455559540889539</v>
      </c>
      <c r="O255" s="52">
        <v>72.8834074605452</v>
      </c>
      <c r="P255" s="52">
        <v>80.883995695839303</v>
      </c>
      <c r="Q255" s="24"/>
      <c r="R255" s="24"/>
      <c r="S255" s="24"/>
      <c r="T255" s="24"/>
      <c r="U255" s="24"/>
      <c r="V255" s="24"/>
      <c r="W255" s="24"/>
      <c r="X255" s="24"/>
      <c r="Y255" s="24"/>
      <c r="Z255" s="24"/>
    </row>
    <row r="256" spans="1:26" ht="13.5" customHeight="1" x14ac:dyDescent="0.3">
      <c r="A256" s="24"/>
      <c r="B256" s="84">
        <v>1</v>
      </c>
      <c r="C256" s="47">
        <v>187</v>
      </c>
      <c r="D256" s="47" t="s">
        <v>2232</v>
      </c>
      <c r="E256" s="47">
        <v>130806</v>
      </c>
      <c r="F256" s="53" t="s">
        <v>1867</v>
      </c>
      <c r="G256" s="54" t="s">
        <v>1155</v>
      </c>
      <c r="H256" s="65">
        <f>ROUND(M256/SUM($M$256:$M$258),7)</f>
        <v>0.31343280000000001</v>
      </c>
      <c r="I256" s="66">
        <v>22.966377331420372</v>
      </c>
      <c r="J256" s="68">
        <v>13.088694404591104</v>
      </c>
      <c r="K256" s="68">
        <v>13.990835724533715</v>
      </c>
      <c r="L256" s="68">
        <f t="shared" si="13"/>
        <v>27.079530129124819</v>
      </c>
      <c r="M256" s="68">
        <v>27.018368005738878</v>
      </c>
      <c r="N256" s="68">
        <v>24.903981348637018</v>
      </c>
      <c r="O256" s="68">
        <v>22.844053084648493</v>
      </c>
      <c r="P256" s="68">
        <v>25.351700143472023</v>
      </c>
      <c r="Q256" s="24"/>
      <c r="R256" s="24"/>
      <c r="S256" s="24"/>
      <c r="T256" s="24"/>
      <c r="U256" s="24"/>
      <c r="V256" s="24"/>
      <c r="W256" s="24"/>
      <c r="X256" s="24"/>
      <c r="Y256" s="24"/>
      <c r="Z256" s="24"/>
    </row>
    <row r="257" spans="1:26" ht="13.5" customHeight="1" x14ac:dyDescent="0.3">
      <c r="A257" s="24"/>
      <c r="B257" s="84">
        <v>2</v>
      </c>
      <c r="C257" s="47">
        <v>188</v>
      </c>
      <c r="D257" s="47" t="s">
        <v>2233</v>
      </c>
      <c r="E257" s="47">
        <v>130806</v>
      </c>
      <c r="F257" s="53" t="s">
        <v>1867</v>
      </c>
      <c r="G257" s="54" t="s">
        <v>2234</v>
      </c>
      <c r="H257" s="65">
        <f>ROUND(M257/SUM($M$256:$M$258),7)</f>
        <v>0.44776120000000003</v>
      </c>
      <c r="I257" s="66">
        <v>32.809110473457679</v>
      </c>
      <c r="J257" s="68">
        <v>18.698134863701579</v>
      </c>
      <c r="K257" s="68">
        <v>19.98690817790531</v>
      </c>
      <c r="L257" s="68">
        <f t="shared" si="13"/>
        <v>38.685043041606889</v>
      </c>
      <c r="M257" s="68">
        <v>38.597668579626976</v>
      </c>
      <c r="N257" s="68">
        <v>35.577116212338595</v>
      </c>
      <c r="O257" s="68">
        <v>32.634361549497854</v>
      </c>
      <c r="P257" s="68">
        <v>36.216714490674327</v>
      </c>
      <c r="Q257" s="24"/>
      <c r="R257" s="24"/>
      <c r="S257" s="24"/>
      <c r="T257" s="24"/>
      <c r="U257" s="24"/>
      <c r="V257" s="24"/>
      <c r="W257" s="24"/>
      <c r="X257" s="24"/>
      <c r="Y257" s="24"/>
      <c r="Z257" s="24"/>
    </row>
    <row r="258" spans="1:26" ht="13.5" customHeight="1" x14ac:dyDescent="0.3">
      <c r="A258" s="24"/>
      <c r="B258" s="84">
        <v>3</v>
      </c>
      <c r="C258" s="47">
        <v>189</v>
      </c>
      <c r="D258" s="47" t="s">
        <v>2235</v>
      </c>
      <c r="E258" s="47">
        <v>130806</v>
      </c>
      <c r="F258" s="53" t="s">
        <v>1851</v>
      </c>
      <c r="G258" s="54" t="s">
        <v>2236</v>
      </c>
      <c r="H258" s="65">
        <f>ROUND(M258/SUM($M$256:$M$258),7)</f>
        <v>0.23880599999999999</v>
      </c>
      <c r="I258" s="66">
        <v>17.498192252510762</v>
      </c>
      <c r="J258" s="68">
        <v>9.9723385939741753</v>
      </c>
      <c r="K258" s="68">
        <v>10.659684361549498</v>
      </c>
      <c r="L258" s="68">
        <f t="shared" si="13"/>
        <v>20.632022955523674</v>
      </c>
      <c r="M258" s="68">
        <v>20.585423242467719</v>
      </c>
      <c r="N258" s="68">
        <v>18.974461979913919</v>
      </c>
      <c r="O258" s="68">
        <v>17.404992826398853</v>
      </c>
      <c r="P258" s="68">
        <v>19.315581061692971</v>
      </c>
      <c r="Q258" s="24"/>
      <c r="R258" s="24"/>
      <c r="S258" s="24"/>
      <c r="T258" s="24"/>
      <c r="U258" s="24"/>
      <c r="V258" s="24"/>
      <c r="W258" s="24"/>
      <c r="X258" s="24"/>
      <c r="Y258" s="24"/>
      <c r="Z258" s="24"/>
    </row>
    <row r="259" spans="1:26" ht="13.5" customHeight="1" x14ac:dyDescent="0.3">
      <c r="A259" s="24"/>
      <c r="B259" s="86"/>
      <c r="C259" s="47"/>
      <c r="D259" s="46"/>
      <c r="E259" s="47">
        <v>130807</v>
      </c>
      <c r="F259" s="48" t="s">
        <v>2237</v>
      </c>
      <c r="G259" s="82"/>
      <c r="H259" s="83"/>
      <c r="I259" s="51">
        <v>30.45</v>
      </c>
      <c r="J259" s="52">
        <v>17.451592539454808</v>
      </c>
      <c r="K259" s="52">
        <v>18.654447632711623</v>
      </c>
      <c r="L259" s="52">
        <f t="shared" si="13"/>
        <v>36.106040172166431</v>
      </c>
      <c r="M259" s="52">
        <v>36.024490674318507</v>
      </c>
      <c r="N259" s="52">
        <v>33.205308464849352</v>
      </c>
      <c r="O259" s="52">
        <v>30.45873744619799</v>
      </c>
      <c r="P259" s="52">
        <v>33.802266857962699</v>
      </c>
      <c r="Q259" s="24"/>
      <c r="R259" s="24"/>
      <c r="S259" s="24"/>
      <c r="T259" s="24"/>
      <c r="U259" s="24"/>
      <c r="V259" s="24"/>
      <c r="W259" s="24"/>
      <c r="X259" s="24"/>
      <c r="Y259" s="24"/>
      <c r="Z259" s="24"/>
    </row>
    <row r="260" spans="1:26" ht="13.5" customHeight="1" x14ac:dyDescent="0.3">
      <c r="A260" s="24"/>
      <c r="B260" s="84">
        <v>1</v>
      </c>
      <c r="C260" s="47">
        <v>190</v>
      </c>
      <c r="D260" s="47" t="s">
        <v>2238</v>
      </c>
      <c r="E260" s="47">
        <v>130807</v>
      </c>
      <c r="F260" s="53" t="s">
        <v>1867</v>
      </c>
      <c r="G260" s="54" t="s">
        <v>1156</v>
      </c>
      <c r="H260" s="65">
        <f>ROUND(M260/SUM($M$260:$M$261),7)</f>
        <v>0.82142859999999995</v>
      </c>
      <c r="I260" s="66">
        <v>25.375</v>
      </c>
      <c r="J260" s="68">
        <v>14.335236728837875</v>
      </c>
      <c r="K260" s="68">
        <v>15.323296269727402</v>
      </c>
      <c r="L260" s="68">
        <f t="shared" si="13"/>
        <v>29.658532998565278</v>
      </c>
      <c r="M260" s="68">
        <v>29.591545911047344</v>
      </c>
      <c r="N260" s="68">
        <v>27.275789096126257</v>
      </c>
      <c r="O260" s="68">
        <v>25.01967718794835</v>
      </c>
      <c r="P260" s="68">
        <v>27.766147776183644</v>
      </c>
      <c r="Q260" s="24"/>
      <c r="R260" s="24"/>
      <c r="S260" s="24"/>
      <c r="T260" s="24"/>
      <c r="U260" s="24"/>
      <c r="V260" s="24"/>
      <c r="W260" s="24"/>
      <c r="X260" s="24"/>
      <c r="Y260" s="24"/>
      <c r="Z260" s="24"/>
    </row>
    <row r="261" spans="1:26" ht="13.5" customHeight="1" x14ac:dyDescent="0.3">
      <c r="A261" s="24"/>
      <c r="B261" s="84">
        <v>2</v>
      </c>
      <c r="C261" s="47">
        <v>191</v>
      </c>
      <c r="D261" s="47" t="s">
        <v>2239</v>
      </c>
      <c r="E261" s="47">
        <v>130807</v>
      </c>
      <c r="F261" s="53" t="s">
        <v>1867</v>
      </c>
      <c r="G261" s="54" t="s">
        <v>2240</v>
      </c>
      <c r="H261" s="65">
        <f>ROUND(M261/SUM($M$260:$M$261),7)</f>
        <v>0.17857139999999999</v>
      </c>
      <c r="I261" s="66">
        <v>5.0750000000000002</v>
      </c>
      <c r="J261" s="68">
        <v>3.1163558106169296</v>
      </c>
      <c r="K261" s="68">
        <v>3.331151362984218</v>
      </c>
      <c r="L261" s="68">
        <f t="shared" si="13"/>
        <v>6.4475071736011476</v>
      </c>
      <c r="M261" s="68">
        <v>6.4329447632711618</v>
      </c>
      <c r="N261" s="68">
        <v>5.9295193687230983</v>
      </c>
      <c r="O261" s="68">
        <v>5.4390602582496408</v>
      </c>
      <c r="P261" s="68">
        <v>6.0361190817790531</v>
      </c>
      <c r="Q261" s="24"/>
      <c r="R261" s="24"/>
      <c r="S261" s="24"/>
      <c r="T261" s="24"/>
      <c r="U261" s="24"/>
      <c r="V261" s="24"/>
      <c r="W261" s="24"/>
      <c r="X261" s="24"/>
      <c r="Y261" s="24"/>
      <c r="Z261" s="24"/>
    </row>
    <row r="262" spans="1:26" ht="13.5" customHeight="1" x14ac:dyDescent="0.3">
      <c r="A262" s="24"/>
      <c r="B262" s="86"/>
      <c r="C262" s="47"/>
      <c r="D262" s="46"/>
      <c r="E262" s="47">
        <v>130808</v>
      </c>
      <c r="F262" s="48" t="s">
        <v>2241</v>
      </c>
      <c r="G262" s="82"/>
      <c r="H262" s="83"/>
      <c r="I262" s="51">
        <v>241.55065621154952</v>
      </c>
      <c r="J262" s="52">
        <v>137.66135933228122</v>
      </c>
      <c r="K262" s="52">
        <v>147.14970068812772</v>
      </c>
      <c r="L262" s="52">
        <f t="shared" si="13"/>
        <v>284.81106002040895</v>
      </c>
      <c r="M262" s="52">
        <v>284.1677826403515</v>
      </c>
      <c r="N262" s="52">
        <v>261.92955685760404</v>
      </c>
      <c r="O262" s="52">
        <v>240.26410145143475</v>
      </c>
      <c r="P262" s="52">
        <v>266.6384740337877</v>
      </c>
      <c r="Q262" s="24"/>
      <c r="R262" s="24"/>
      <c r="S262" s="24"/>
      <c r="T262" s="24"/>
      <c r="U262" s="24"/>
      <c r="V262" s="24"/>
      <c r="W262" s="24"/>
      <c r="X262" s="24"/>
      <c r="Y262" s="24"/>
      <c r="Z262" s="24"/>
    </row>
    <row r="263" spans="1:26" ht="13.5" customHeight="1" x14ac:dyDescent="0.3">
      <c r="A263" s="24"/>
      <c r="B263" s="84">
        <v>1</v>
      </c>
      <c r="C263" s="47">
        <v>192</v>
      </c>
      <c r="D263" s="47" t="s">
        <v>2242</v>
      </c>
      <c r="E263" s="47">
        <v>130808</v>
      </c>
      <c r="F263" s="53" t="s">
        <v>1840</v>
      </c>
      <c r="G263" s="54" t="s">
        <v>1157</v>
      </c>
      <c r="H263" s="65">
        <f>ROUND(M263/SUM($M$263:$M$267),7)</f>
        <v>0.38538660000000002</v>
      </c>
      <c r="I263" s="66">
        <v>93.090382783357285</v>
      </c>
      <c r="J263" s="68">
        <v>53.05284131994263</v>
      </c>
      <c r="K263" s="68">
        <v>56.709520803443354</v>
      </c>
      <c r="L263" s="68">
        <f t="shared" si="13"/>
        <v>109.76236212338598</v>
      </c>
      <c r="M263" s="68">
        <v>109.5144516499283</v>
      </c>
      <c r="N263" s="68">
        <v>100.94413773314209</v>
      </c>
      <c r="O263" s="68">
        <v>92.594561836441926</v>
      </c>
      <c r="P263" s="68">
        <v>102.75889124820664</v>
      </c>
      <c r="Q263" s="24"/>
      <c r="R263" s="24"/>
      <c r="S263" s="24"/>
      <c r="T263" s="24"/>
      <c r="U263" s="24"/>
      <c r="V263" s="24"/>
      <c r="W263" s="24"/>
      <c r="X263" s="24"/>
      <c r="Y263" s="24"/>
      <c r="Z263" s="24"/>
    </row>
    <row r="264" spans="1:26" ht="13.5" customHeight="1" x14ac:dyDescent="0.3">
      <c r="A264" s="24"/>
      <c r="B264" s="84">
        <v>2</v>
      </c>
      <c r="C264" s="47">
        <v>193</v>
      </c>
      <c r="D264" s="47" t="s">
        <v>2243</v>
      </c>
      <c r="E264" s="47">
        <v>130808</v>
      </c>
      <c r="F264" s="53" t="s">
        <v>1840</v>
      </c>
      <c r="G264" s="54" t="s">
        <v>2244</v>
      </c>
      <c r="H264" s="65">
        <f>ROUND(M264/SUM($M$263:$M$267),7)</f>
        <v>0.32598490000000002</v>
      </c>
      <c r="I264" s="66">
        <v>78.741865136298415</v>
      </c>
      <c r="J264" s="68">
        <v>44.875523672883787</v>
      </c>
      <c r="K264" s="68">
        <v>47.96857962697274</v>
      </c>
      <c r="L264" s="68">
        <f t="shared" si="13"/>
        <v>92.844103299856528</v>
      </c>
      <c r="M264" s="68">
        <v>92.63440459110474</v>
      </c>
      <c r="N264" s="68">
        <v>85.385078909612645</v>
      </c>
      <c r="O264" s="68">
        <v>78.32246771879484</v>
      </c>
      <c r="P264" s="68">
        <v>86.920114777618366</v>
      </c>
      <c r="Q264" s="24"/>
      <c r="R264" s="24"/>
      <c r="S264" s="24"/>
      <c r="T264" s="24"/>
      <c r="U264" s="24"/>
      <c r="V264" s="24"/>
      <c r="W264" s="24"/>
      <c r="X264" s="24"/>
      <c r="Y264" s="24"/>
      <c r="Z264" s="24"/>
    </row>
    <row r="265" spans="1:26" ht="13.5" customHeight="1" x14ac:dyDescent="0.3">
      <c r="A265" s="24"/>
      <c r="B265" s="84">
        <v>3</v>
      </c>
      <c r="C265" s="47">
        <v>194</v>
      </c>
      <c r="D265" s="47" t="s">
        <v>2245</v>
      </c>
      <c r="E265" s="47">
        <v>130808</v>
      </c>
      <c r="F265" s="53" t="s">
        <v>1867</v>
      </c>
      <c r="G265" s="54" t="s">
        <v>2246</v>
      </c>
      <c r="H265" s="65">
        <f>ROUND(M265/SUM($M$263:$M$267),7)</f>
        <v>2.7165399999999999E-2</v>
      </c>
      <c r="I265" s="66">
        <v>6.5618220946915349</v>
      </c>
      <c r="J265" s="68">
        <v>3.7396269727403153</v>
      </c>
      <c r="K265" s="68">
        <v>3.9973816355810614</v>
      </c>
      <c r="L265" s="68">
        <f t="shared" si="13"/>
        <v>7.7370086083213767</v>
      </c>
      <c r="M265" s="68">
        <v>7.7195337159253947</v>
      </c>
      <c r="N265" s="68">
        <v>7.1154232424677186</v>
      </c>
      <c r="O265" s="68">
        <v>6.5268723098995691</v>
      </c>
      <c r="P265" s="68">
        <v>7.2433428981348635</v>
      </c>
      <c r="Q265" s="24"/>
      <c r="R265" s="24"/>
      <c r="S265" s="24"/>
      <c r="T265" s="24"/>
      <c r="U265" s="24"/>
      <c r="V265" s="24"/>
      <c r="W265" s="24"/>
      <c r="X265" s="24"/>
      <c r="Y265" s="24"/>
      <c r="Z265" s="24"/>
    </row>
    <row r="266" spans="1:26" ht="13.5" customHeight="1" x14ac:dyDescent="0.3">
      <c r="A266" s="24"/>
      <c r="B266" s="84">
        <v>4</v>
      </c>
      <c r="C266" s="47">
        <v>195</v>
      </c>
      <c r="D266" s="104" t="s">
        <v>2247</v>
      </c>
      <c r="E266" s="47">
        <v>130808</v>
      </c>
      <c r="F266" s="53" t="s">
        <v>1867</v>
      </c>
      <c r="G266" s="54" t="s">
        <v>2248</v>
      </c>
      <c r="H266" s="65">
        <f>ROUND(M266/SUM($M$263:$M$267),7)</f>
        <v>9.9606500000000001E-2</v>
      </c>
      <c r="I266" s="66">
        <v>24.060014347202294</v>
      </c>
      <c r="J266" s="68">
        <v>13.711965566714492</v>
      </c>
      <c r="K266" s="68">
        <v>14.657065997130559</v>
      </c>
      <c r="L266" s="68">
        <f t="shared" si="13"/>
        <v>28.369031563845049</v>
      </c>
      <c r="M266" s="68">
        <v>28.304956958393113</v>
      </c>
      <c r="N266" s="68">
        <v>26.089885222381632</v>
      </c>
      <c r="O266" s="68">
        <v>23.931865136298423</v>
      </c>
      <c r="P266" s="68">
        <v>26.55892395982783</v>
      </c>
      <c r="Q266" s="24"/>
      <c r="R266" s="24"/>
      <c r="S266" s="24"/>
      <c r="T266" s="24"/>
      <c r="U266" s="24"/>
      <c r="V266" s="24"/>
      <c r="W266" s="24"/>
      <c r="X266" s="24"/>
      <c r="Y266" s="24"/>
      <c r="Z266" s="24"/>
    </row>
    <row r="267" spans="1:26" ht="13.5" customHeight="1" x14ac:dyDescent="0.3">
      <c r="A267" s="24"/>
      <c r="B267" s="84">
        <v>5</v>
      </c>
      <c r="C267" s="47">
        <v>196</v>
      </c>
      <c r="D267" s="104" t="s">
        <v>2249</v>
      </c>
      <c r="E267" s="47">
        <v>130808</v>
      </c>
      <c r="F267" s="53" t="s">
        <v>1867</v>
      </c>
      <c r="G267" s="54" t="s">
        <v>2250</v>
      </c>
      <c r="H267" s="65">
        <f>ROUND(M267/SUM($M$263:$M$267),7)</f>
        <v>0.16185659999999999</v>
      </c>
      <c r="I267" s="66">
        <v>39.096571850000004</v>
      </c>
      <c r="J267" s="68">
        <v>22.281401800000001</v>
      </c>
      <c r="K267" s="68">
        <v>23.817152625000002</v>
      </c>
      <c r="L267" s="68">
        <f t="shared" si="13"/>
        <v>46.098554425000003</v>
      </c>
      <c r="M267" s="68">
        <v>45.994435725000002</v>
      </c>
      <c r="N267" s="68">
        <v>42.395031750000008</v>
      </c>
      <c r="O267" s="68">
        <v>38.888334450000002</v>
      </c>
      <c r="P267" s="68">
        <v>43.157201149999999</v>
      </c>
      <c r="Q267" s="24"/>
      <c r="R267" s="24"/>
      <c r="S267" s="24"/>
      <c r="T267" s="24"/>
      <c r="U267" s="24"/>
      <c r="V267" s="24"/>
      <c r="W267" s="24"/>
      <c r="X267" s="24"/>
      <c r="Y267" s="24"/>
      <c r="Z267" s="24"/>
    </row>
    <row r="268" spans="1:26" ht="13.5" customHeight="1" x14ac:dyDescent="0.3">
      <c r="A268" s="24"/>
      <c r="B268" s="86"/>
      <c r="C268" s="47"/>
      <c r="D268" s="46"/>
      <c r="E268" s="47">
        <v>130809</v>
      </c>
      <c r="F268" s="48" t="s">
        <v>2251</v>
      </c>
      <c r="G268" s="82"/>
      <c r="H268" s="83"/>
      <c r="I268" s="51">
        <v>277.78380200860829</v>
      </c>
      <c r="J268" s="52">
        <v>158.31087517934003</v>
      </c>
      <c r="K268" s="52">
        <v>169.22248923959827</v>
      </c>
      <c r="L268" s="52">
        <f t="shared" si="13"/>
        <v>327.53336441893828</v>
      </c>
      <c r="M268" s="52">
        <v>326.79359397417505</v>
      </c>
      <c r="N268" s="52">
        <v>301.2195839311334</v>
      </c>
      <c r="O268" s="52">
        <v>276.30426111908179</v>
      </c>
      <c r="P268" s="52">
        <v>306.63484935437589</v>
      </c>
      <c r="Q268" s="24"/>
      <c r="R268" s="24"/>
      <c r="S268" s="24"/>
      <c r="T268" s="24"/>
      <c r="U268" s="24"/>
      <c r="V268" s="24"/>
      <c r="W268" s="24"/>
      <c r="X268" s="24"/>
      <c r="Y268" s="24"/>
      <c r="Z268" s="24"/>
    </row>
    <row r="269" spans="1:26" ht="13.5" customHeight="1" x14ac:dyDescent="0.3">
      <c r="A269" s="24"/>
      <c r="B269" s="84">
        <v>1</v>
      </c>
      <c r="C269" s="47">
        <v>197</v>
      </c>
      <c r="D269" s="47" t="s">
        <v>2252</v>
      </c>
      <c r="E269" s="47">
        <v>130809</v>
      </c>
      <c r="F269" s="53" t="s">
        <v>1867</v>
      </c>
      <c r="G269" s="54" t="s">
        <v>2253</v>
      </c>
      <c r="H269" s="65">
        <f>ROUND(M269/SUM($M$269:$M$273),7)</f>
        <v>2.3699899999999999E-2</v>
      </c>
      <c r="I269" s="66">
        <v>6.5618220946915349</v>
      </c>
      <c r="J269" s="68">
        <v>3.7396269727403153</v>
      </c>
      <c r="K269" s="68">
        <v>3.9973816355810614</v>
      </c>
      <c r="L269" s="68">
        <f t="shared" si="13"/>
        <v>7.7370086083213767</v>
      </c>
      <c r="M269" s="68">
        <v>7.7195337159253947</v>
      </c>
      <c r="N269" s="68">
        <v>7.1154232424677186</v>
      </c>
      <c r="O269" s="68">
        <v>6.5268723098995691</v>
      </c>
      <c r="P269" s="68">
        <v>7.2433428981348635</v>
      </c>
      <c r="Q269" s="65">
        <f>ROUND(M269/SUM($M$269:$M$273)*100,1)</f>
        <v>2.4</v>
      </c>
      <c r="R269" s="24"/>
      <c r="S269" s="24"/>
      <c r="T269" s="24"/>
      <c r="U269" s="24"/>
      <c r="V269" s="24"/>
      <c r="W269" s="24"/>
      <c r="X269" s="24"/>
      <c r="Y269" s="24"/>
      <c r="Z269" s="24"/>
    </row>
    <row r="270" spans="1:26" ht="13.5" customHeight="1" x14ac:dyDescent="0.3">
      <c r="A270" s="24"/>
      <c r="B270" s="84">
        <v>2</v>
      </c>
      <c r="C270" s="47">
        <v>198</v>
      </c>
      <c r="D270" s="47" t="s">
        <v>2254</v>
      </c>
      <c r="E270" s="47">
        <v>130809</v>
      </c>
      <c r="F270" s="53" t="s">
        <v>1837</v>
      </c>
      <c r="G270" s="54" t="s">
        <v>1150</v>
      </c>
      <c r="H270" s="65">
        <f>ROUND(M270/SUM($M$269:$M$273),7)</f>
        <v>0.64472649999999998</v>
      </c>
      <c r="I270" s="66">
        <v>188.10556671449066</v>
      </c>
      <c r="J270" s="68">
        <v>107.20263988522237</v>
      </c>
      <c r="K270" s="68">
        <v>114.59160688665709</v>
      </c>
      <c r="L270" s="68">
        <f t="shared" si="13"/>
        <v>221.79424677187944</v>
      </c>
      <c r="M270" s="68">
        <v>210</v>
      </c>
      <c r="N270" s="68">
        <v>203.9754662840746</v>
      </c>
      <c r="O270" s="68">
        <v>187.10367288378765</v>
      </c>
      <c r="P270" s="68">
        <v>207.64249641319941</v>
      </c>
      <c r="Q270" s="65">
        <f>ROUND(M270/SUM($M$269:$M$273)*100,1)</f>
        <v>64.5</v>
      </c>
      <c r="R270" s="24"/>
      <c r="S270" s="24"/>
      <c r="T270" s="24"/>
      <c r="U270" s="24"/>
      <c r="V270" s="24"/>
      <c r="W270" s="24"/>
      <c r="X270" s="24"/>
      <c r="Y270" s="24"/>
      <c r="Z270" s="24"/>
    </row>
    <row r="271" spans="1:26" ht="13.5" customHeight="1" x14ac:dyDescent="0.3">
      <c r="A271" s="24"/>
      <c r="B271" s="84">
        <v>3</v>
      </c>
      <c r="C271" s="47">
        <v>199</v>
      </c>
      <c r="D271" s="47" t="s">
        <v>2255</v>
      </c>
      <c r="E271" s="47">
        <v>130809</v>
      </c>
      <c r="F271" s="53" t="s">
        <v>1867</v>
      </c>
      <c r="G271" s="54" t="s">
        <v>2256</v>
      </c>
      <c r="H271" s="65">
        <f>ROUND(M271/SUM($M$269:$M$273),7)</f>
        <v>0.19955819999999999</v>
      </c>
      <c r="I271" s="66">
        <v>60.150035868005737</v>
      </c>
      <c r="J271" s="68">
        <v>34.279913916786228</v>
      </c>
      <c r="K271" s="68">
        <v>36.642664992826397</v>
      </c>
      <c r="L271" s="68">
        <f t="shared" si="13"/>
        <v>70.922578909612625</v>
      </c>
      <c r="M271" s="68">
        <v>65</v>
      </c>
      <c r="N271" s="68">
        <v>65.224713055954084</v>
      </c>
      <c r="O271" s="68">
        <v>59.829662840746046</v>
      </c>
      <c r="P271" s="68">
        <v>66.397309899569578</v>
      </c>
      <c r="Q271" s="65">
        <f>ROUND(M271/SUM($M$269:$M$273)*100,1)</f>
        <v>20</v>
      </c>
      <c r="R271" s="24"/>
      <c r="S271" s="24"/>
      <c r="T271" s="24"/>
      <c r="U271" s="24"/>
      <c r="V271" s="24"/>
      <c r="W271" s="24"/>
      <c r="X271" s="24"/>
      <c r="Y271" s="24"/>
      <c r="Z271" s="24"/>
    </row>
    <row r="272" spans="1:26" ht="13.5" customHeight="1" x14ac:dyDescent="0.3">
      <c r="A272" s="24"/>
      <c r="B272" s="84">
        <v>4</v>
      </c>
      <c r="C272" s="47">
        <v>200</v>
      </c>
      <c r="D272" s="47" t="s">
        <v>2257</v>
      </c>
      <c r="E272" s="47">
        <v>130809</v>
      </c>
      <c r="F272" s="53" t="s">
        <v>1867</v>
      </c>
      <c r="G272" s="54" t="s">
        <v>2258</v>
      </c>
      <c r="H272" s="65">
        <f>ROUND(M272/SUM($M$269:$M$273),7)</f>
        <v>7.6753100000000005E-2</v>
      </c>
      <c r="I272" s="66">
        <v>22.966377331420372</v>
      </c>
      <c r="J272" s="68">
        <v>13.088694404591104</v>
      </c>
      <c r="K272" s="68">
        <v>13.990835724533715</v>
      </c>
      <c r="L272" s="68">
        <f t="shared" si="13"/>
        <v>27.079530129124819</v>
      </c>
      <c r="M272" s="68">
        <v>25</v>
      </c>
      <c r="N272" s="68">
        <v>24.903981348637018</v>
      </c>
      <c r="O272" s="68">
        <v>22.844053084648493</v>
      </c>
      <c r="P272" s="68">
        <v>25.351700143472023</v>
      </c>
      <c r="Q272" s="65">
        <f>ROUND(M272/SUM($M$269:$M$273)*100,1)</f>
        <v>7.7</v>
      </c>
      <c r="R272" s="24"/>
      <c r="S272" s="24"/>
      <c r="T272" s="24"/>
      <c r="U272" s="24"/>
      <c r="V272" s="24"/>
      <c r="W272" s="24"/>
      <c r="X272" s="24"/>
      <c r="Y272" s="24"/>
      <c r="Z272" s="24"/>
    </row>
    <row r="273" spans="1:26" ht="13.5" customHeight="1" x14ac:dyDescent="0.3">
      <c r="A273" s="24"/>
      <c r="B273" s="86"/>
      <c r="C273" s="47"/>
      <c r="D273" s="47"/>
      <c r="E273" s="47"/>
      <c r="F273" s="93" t="s">
        <v>1867</v>
      </c>
      <c r="G273" s="94" t="s">
        <v>1758</v>
      </c>
      <c r="H273" s="65">
        <f>ROUND(M273/SUM($M$269:$M$273),7)</f>
        <v>5.52623E-2</v>
      </c>
      <c r="I273" s="96"/>
      <c r="J273" s="97"/>
      <c r="K273" s="97"/>
      <c r="L273" s="97"/>
      <c r="M273" s="97">
        <v>18</v>
      </c>
      <c r="N273" s="97"/>
      <c r="O273" s="97"/>
      <c r="P273" s="97"/>
      <c r="Q273" s="65">
        <f>ROUND(M273/SUM($M$269:$M$273)*100,1)</f>
        <v>5.5</v>
      </c>
      <c r="R273" s="24"/>
      <c r="S273" s="24"/>
      <c r="T273" s="24"/>
      <c r="U273" s="24"/>
      <c r="V273" s="24"/>
      <c r="W273" s="24"/>
      <c r="X273" s="24"/>
      <c r="Y273" s="24"/>
      <c r="Z273" s="24"/>
    </row>
    <row r="274" spans="1:26" ht="13.5" customHeight="1" x14ac:dyDescent="0.3">
      <c r="A274" s="24"/>
      <c r="B274" s="86"/>
      <c r="C274" s="47"/>
      <c r="D274" s="46"/>
      <c r="E274" s="47">
        <v>130810</v>
      </c>
      <c r="F274" s="48" t="s">
        <v>2259</v>
      </c>
      <c r="G274" s="82"/>
      <c r="H274" s="83"/>
      <c r="I274" s="51">
        <v>27.405000000000001</v>
      </c>
      <c r="J274" s="52">
        <v>15.581779053084647</v>
      </c>
      <c r="K274" s="52">
        <v>16.655756814921091</v>
      </c>
      <c r="L274" s="52">
        <f t="shared" ref="L274:L301" si="15">J274+K274</f>
        <v>32.237535868005736</v>
      </c>
      <c r="M274" s="52">
        <v>32.16472381635581</v>
      </c>
      <c r="N274" s="52">
        <v>29.647596843615496</v>
      </c>
      <c r="O274" s="52">
        <v>27.195301291248207</v>
      </c>
      <c r="P274" s="52">
        <v>30.180595408895265</v>
      </c>
      <c r="Q274" s="24"/>
      <c r="R274" s="24"/>
      <c r="S274" s="24"/>
      <c r="T274" s="24"/>
      <c r="U274" s="24"/>
      <c r="V274" s="24"/>
      <c r="W274" s="24"/>
      <c r="X274" s="24"/>
      <c r="Y274" s="24"/>
      <c r="Z274" s="24"/>
    </row>
    <row r="275" spans="1:26" ht="13.5" customHeight="1" x14ac:dyDescent="0.3">
      <c r="A275" s="24"/>
      <c r="B275" s="84">
        <v>1</v>
      </c>
      <c r="C275" s="47">
        <v>201</v>
      </c>
      <c r="D275" s="47" t="s">
        <v>2260</v>
      </c>
      <c r="E275" s="47">
        <v>130810</v>
      </c>
      <c r="F275" s="53" t="s">
        <v>1867</v>
      </c>
      <c r="G275" s="70" t="s">
        <v>1158</v>
      </c>
      <c r="H275" s="65">
        <f>ROUND(M275/SUM($M$275),7)</f>
        <v>1</v>
      </c>
      <c r="I275" s="66">
        <v>27.405000000000001</v>
      </c>
      <c r="J275" s="68">
        <v>15.581779053084647</v>
      </c>
      <c r="K275" s="68">
        <v>16.655756814921091</v>
      </c>
      <c r="L275" s="68">
        <f t="shared" si="15"/>
        <v>32.237535868005736</v>
      </c>
      <c r="M275" s="68">
        <v>32.16472381635581</v>
      </c>
      <c r="N275" s="68">
        <v>29.647596843615496</v>
      </c>
      <c r="O275" s="68">
        <v>27.195301291248207</v>
      </c>
      <c r="P275" s="68">
        <v>30.180595408895265</v>
      </c>
      <c r="Q275" s="24"/>
      <c r="R275" s="24"/>
      <c r="S275" s="24"/>
      <c r="T275" s="24"/>
      <c r="U275" s="24"/>
      <c r="V275" s="24"/>
      <c r="W275" s="24"/>
      <c r="X275" s="24"/>
      <c r="Y275" s="24"/>
      <c r="Z275" s="24"/>
    </row>
    <row r="276" spans="1:26" ht="13.5" customHeight="1" x14ac:dyDescent="0.3">
      <c r="A276" s="24"/>
      <c r="B276" s="86"/>
      <c r="C276" s="47"/>
      <c r="D276" s="46"/>
      <c r="E276" s="47">
        <v>130811</v>
      </c>
      <c r="F276" s="48" t="s">
        <v>2261</v>
      </c>
      <c r="G276" s="82"/>
      <c r="H276" s="83"/>
      <c r="I276" s="51">
        <v>26.39</v>
      </c>
      <c r="J276" s="52">
        <v>14.958507890961263</v>
      </c>
      <c r="K276" s="52">
        <v>15.989526542324247</v>
      </c>
      <c r="L276" s="52">
        <f t="shared" si="15"/>
        <v>30.94803443328551</v>
      </c>
      <c r="M276" s="52">
        <v>30.878134863701579</v>
      </c>
      <c r="N276" s="52">
        <v>28.461692969870874</v>
      </c>
      <c r="O276" s="52">
        <v>26.107489239598276</v>
      </c>
      <c r="P276" s="52">
        <v>28.973371592539454</v>
      </c>
      <c r="Q276" s="24"/>
      <c r="R276" s="24"/>
      <c r="S276" s="24"/>
      <c r="T276" s="24"/>
      <c r="U276" s="24"/>
      <c r="V276" s="24"/>
      <c r="W276" s="24"/>
      <c r="X276" s="24"/>
      <c r="Y276" s="24"/>
      <c r="Z276" s="24"/>
    </row>
    <row r="277" spans="1:26" ht="13.5" customHeight="1" x14ac:dyDescent="0.3">
      <c r="A277" s="24"/>
      <c r="B277" s="84">
        <v>1</v>
      </c>
      <c r="C277" s="47">
        <v>202</v>
      </c>
      <c r="D277" s="46" t="s">
        <v>2262</v>
      </c>
      <c r="E277" s="47">
        <v>130811</v>
      </c>
      <c r="F277" s="53" t="s">
        <v>1867</v>
      </c>
      <c r="G277" s="54" t="s">
        <v>1159</v>
      </c>
      <c r="H277" s="65">
        <f>ROUND(M277/SUM($M$277:$M$278),7)</f>
        <v>0.54166669999999995</v>
      </c>
      <c r="I277" s="66">
        <v>14.21</v>
      </c>
      <c r="J277" s="68">
        <v>8.1025251076040163</v>
      </c>
      <c r="K277" s="68">
        <v>8.660993543758968</v>
      </c>
      <c r="L277" s="68">
        <f t="shared" si="15"/>
        <v>16.763518651362986</v>
      </c>
      <c r="M277" s="68">
        <v>16.725656384505019</v>
      </c>
      <c r="N277" s="68">
        <v>15.416750358680057</v>
      </c>
      <c r="O277" s="68">
        <v>14.141556671449067</v>
      </c>
      <c r="P277" s="68">
        <v>15.693909612625538</v>
      </c>
      <c r="Q277" s="24"/>
      <c r="R277" s="24"/>
      <c r="S277" s="24"/>
      <c r="T277" s="24"/>
      <c r="U277" s="24"/>
      <c r="V277" s="24"/>
      <c r="W277" s="24"/>
      <c r="X277" s="24"/>
      <c r="Y277" s="24"/>
      <c r="Z277" s="24"/>
    </row>
    <row r="278" spans="1:26" ht="13.5" customHeight="1" x14ac:dyDescent="0.3">
      <c r="A278" s="24"/>
      <c r="B278" s="84">
        <v>2</v>
      </c>
      <c r="C278" s="47">
        <v>203</v>
      </c>
      <c r="D278" s="46" t="s">
        <v>2263</v>
      </c>
      <c r="E278" s="47">
        <v>130811</v>
      </c>
      <c r="F278" s="53" t="s">
        <v>1867</v>
      </c>
      <c r="G278" s="54" t="s">
        <v>151</v>
      </c>
      <c r="H278" s="65">
        <f>ROUND(M278/SUM($M$277:$M$278),7)</f>
        <v>0.4583333</v>
      </c>
      <c r="I278" s="66">
        <v>12.18</v>
      </c>
      <c r="J278" s="68">
        <v>6.8559827833572458</v>
      </c>
      <c r="K278" s="68">
        <v>7.3285329985652794</v>
      </c>
      <c r="L278" s="68">
        <f t="shared" si="15"/>
        <v>14.184515781922524</v>
      </c>
      <c r="M278" s="68">
        <v>14.152478479196557</v>
      </c>
      <c r="N278" s="68">
        <v>13.044942611190816</v>
      </c>
      <c r="O278" s="68">
        <v>11.965932568149212</v>
      </c>
      <c r="P278" s="68">
        <v>13.279461979913915</v>
      </c>
      <c r="Q278" s="24"/>
      <c r="R278" s="24"/>
      <c r="S278" s="24"/>
      <c r="T278" s="24"/>
      <c r="U278" s="24"/>
      <c r="V278" s="24"/>
      <c r="W278" s="24"/>
      <c r="X278" s="24"/>
      <c r="Y278" s="24"/>
      <c r="Z278" s="24"/>
    </row>
    <row r="279" spans="1:26" ht="13.5" customHeight="1" x14ac:dyDescent="0.3">
      <c r="A279" s="24"/>
      <c r="B279" s="86"/>
      <c r="C279" s="47"/>
      <c r="D279" s="46"/>
      <c r="E279" s="47">
        <v>130812</v>
      </c>
      <c r="F279" s="48" t="s">
        <v>2264</v>
      </c>
      <c r="G279" s="82"/>
      <c r="H279" s="83"/>
      <c r="I279" s="51">
        <v>51.765000000000001</v>
      </c>
      <c r="J279" s="52">
        <v>29.293744619799138</v>
      </c>
      <c r="K279" s="52">
        <v>31.312822812051646</v>
      </c>
      <c r="L279" s="52">
        <f t="shared" si="15"/>
        <v>60.606567431850785</v>
      </c>
      <c r="M279" s="52">
        <v>60.469680774748916</v>
      </c>
      <c r="N279" s="52">
        <v>55.737482065997128</v>
      </c>
      <c r="O279" s="52">
        <v>51.127166427546626</v>
      </c>
      <c r="P279" s="52">
        <v>56.739519368723094</v>
      </c>
      <c r="Q279" s="24"/>
      <c r="R279" s="24"/>
      <c r="S279" s="24"/>
      <c r="T279" s="24"/>
      <c r="U279" s="24"/>
      <c r="V279" s="24"/>
      <c r="W279" s="24"/>
      <c r="X279" s="24"/>
      <c r="Y279" s="24"/>
      <c r="Z279" s="24"/>
    </row>
    <row r="280" spans="1:26" ht="13.5" customHeight="1" x14ac:dyDescent="0.3">
      <c r="A280" s="24"/>
      <c r="B280" s="84">
        <v>1</v>
      </c>
      <c r="C280" s="47">
        <v>204</v>
      </c>
      <c r="D280" s="47" t="s">
        <v>2265</v>
      </c>
      <c r="E280" s="47">
        <v>130812</v>
      </c>
      <c r="F280" s="53" t="s">
        <v>1867</v>
      </c>
      <c r="G280" s="54" t="s">
        <v>1160</v>
      </c>
      <c r="H280" s="65">
        <f>ROUND(M280/SUM($M$280),7)</f>
        <v>1</v>
      </c>
      <c r="I280" s="66">
        <v>51.765000000000001</v>
      </c>
      <c r="J280" s="68">
        <v>29.293744619799138</v>
      </c>
      <c r="K280" s="68">
        <v>31.312822812051646</v>
      </c>
      <c r="L280" s="68">
        <f t="shared" si="15"/>
        <v>60.606567431850785</v>
      </c>
      <c r="M280" s="68">
        <v>60.469680774748916</v>
      </c>
      <c r="N280" s="68">
        <v>55.737482065997128</v>
      </c>
      <c r="O280" s="68">
        <v>51.127166427546626</v>
      </c>
      <c r="P280" s="68">
        <v>56.739519368723094</v>
      </c>
      <c r="Q280" s="24"/>
      <c r="R280" s="24"/>
      <c r="S280" s="24"/>
      <c r="T280" s="24"/>
      <c r="U280" s="24"/>
      <c r="V280" s="24"/>
      <c r="W280" s="24"/>
      <c r="X280" s="24"/>
      <c r="Y280" s="24"/>
      <c r="Z280" s="24"/>
    </row>
    <row r="281" spans="1:26" ht="13.5" customHeight="1" x14ac:dyDescent="0.3">
      <c r="A281" s="24"/>
      <c r="B281" s="86"/>
      <c r="C281" s="47"/>
      <c r="D281" s="46"/>
      <c r="E281" s="47">
        <v>130813</v>
      </c>
      <c r="F281" s="48" t="s">
        <v>2266</v>
      </c>
      <c r="G281" s="82"/>
      <c r="H281" s="83"/>
      <c r="I281" s="51">
        <v>51.765000000000001</v>
      </c>
      <c r="J281" s="52">
        <v>29.760433237675716</v>
      </c>
      <c r="K281" s="52">
        <v>31.811678051954765</v>
      </c>
      <c r="L281" s="52">
        <f t="shared" si="15"/>
        <v>61.572111289630485</v>
      </c>
      <c r="M281" s="52">
        <v>61.433043844594607</v>
      </c>
      <c r="N281" s="52">
        <v>56.625454867252429</v>
      </c>
      <c r="O281" s="52">
        <v>51.941690720896631</v>
      </c>
      <c r="P281" s="52">
        <v>57.64345596736721</v>
      </c>
      <c r="Q281" s="24"/>
      <c r="R281" s="24"/>
      <c r="S281" s="24"/>
      <c r="T281" s="24"/>
      <c r="U281" s="24"/>
      <c r="V281" s="24"/>
      <c r="W281" s="24"/>
      <c r="X281" s="24"/>
      <c r="Y281" s="24"/>
      <c r="Z281" s="24"/>
    </row>
    <row r="282" spans="1:26" ht="13.5" customHeight="1" x14ac:dyDescent="0.3">
      <c r="A282" s="24"/>
      <c r="B282" s="84">
        <v>1</v>
      </c>
      <c r="C282" s="47">
        <v>205</v>
      </c>
      <c r="D282" s="47" t="s">
        <v>2267</v>
      </c>
      <c r="E282" s="47">
        <v>130813</v>
      </c>
      <c r="F282" s="53" t="s">
        <v>1867</v>
      </c>
      <c r="G282" s="54" t="s">
        <v>1162</v>
      </c>
      <c r="H282" s="65">
        <f>ROUND(M282/SUM($M$282:$M$283),7)</f>
        <v>0.52545850000000005</v>
      </c>
      <c r="I282" s="66">
        <v>27.405000000000001</v>
      </c>
      <c r="J282" s="68">
        <v>15.637873457675713</v>
      </c>
      <c r="K282" s="68">
        <v>16.715717539454761</v>
      </c>
      <c r="L282" s="68">
        <f t="shared" si="15"/>
        <v>32.353590997130475</v>
      </c>
      <c r="M282" s="68">
        <v>32.280516822094611</v>
      </c>
      <c r="N282" s="68">
        <v>29.754328192252434</v>
      </c>
      <c r="O282" s="68">
        <v>27.293204375896632</v>
      </c>
      <c r="P282" s="68">
        <v>30.289245552367213</v>
      </c>
      <c r="Q282" s="24"/>
      <c r="R282" s="24"/>
      <c r="S282" s="24"/>
      <c r="T282" s="24"/>
      <c r="U282" s="24"/>
      <c r="V282" s="24"/>
      <c r="W282" s="24"/>
      <c r="X282" s="24"/>
      <c r="Y282" s="24"/>
      <c r="Z282" s="24"/>
    </row>
    <row r="283" spans="1:26" ht="13.5" customHeight="1" x14ac:dyDescent="0.3">
      <c r="A283" s="24"/>
      <c r="B283" s="84">
        <v>2</v>
      </c>
      <c r="C283" s="47">
        <v>206</v>
      </c>
      <c r="D283" s="46" t="s">
        <v>2268</v>
      </c>
      <c r="E283" s="47">
        <v>130813</v>
      </c>
      <c r="F283" s="53" t="s">
        <v>1867</v>
      </c>
      <c r="G283" s="54" t="s">
        <v>2269</v>
      </c>
      <c r="H283" s="65">
        <f>ROUND(M283/SUM($M$282:$M$283),7)</f>
        <v>0.4745415</v>
      </c>
      <c r="I283" s="66">
        <v>24.36</v>
      </c>
      <c r="J283" s="68">
        <v>14.122559780000001</v>
      </c>
      <c r="K283" s="68">
        <v>15.095960512500001</v>
      </c>
      <c r="L283" s="68">
        <f t="shared" si="15"/>
        <v>29.218520292500003</v>
      </c>
      <c r="M283" s="68">
        <v>29.152527022500003</v>
      </c>
      <c r="N283" s="68">
        <v>26.871126674999999</v>
      </c>
      <c r="O283" s="68">
        <v>24.648486345000002</v>
      </c>
      <c r="P283" s="68">
        <v>27.354210415000001</v>
      </c>
      <c r="Q283" s="24"/>
      <c r="R283" s="24"/>
      <c r="S283" s="24"/>
      <c r="T283" s="24"/>
      <c r="U283" s="24"/>
      <c r="V283" s="24"/>
      <c r="W283" s="24"/>
      <c r="X283" s="24"/>
      <c r="Y283" s="24"/>
      <c r="Z283" s="24"/>
    </row>
    <row r="284" spans="1:26" ht="21.75" customHeight="1" x14ac:dyDescent="0.3">
      <c r="A284" s="30"/>
      <c r="B284" s="88"/>
      <c r="C284" s="40"/>
      <c r="D284" s="99"/>
      <c r="E284" s="100">
        <v>130900</v>
      </c>
      <c r="F284" s="35" t="s">
        <v>2270</v>
      </c>
      <c r="G284" s="41" t="s">
        <v>2271</v>
      </c>
      <c r="H284" s="42"/>
      <c r="I284" s="81">
        <v>3953.041249251698</v>
      </c>
      <c r="J284" s="44">
        <v>2054.7747063775596</v>
      </c>
      <c r="K284" s="44">
        <v>2196.7489630046111</v>
      </c>
      <c r="L284" s="44">
        <f t="shared" si="15"/>
        <v>4251.5236693821707</v>
      </c>
      <c r="M284" s="44">
        <v>3896.0377399981589</v>
      </c>
      <c r="N284" s="44">
        <v>3703.4424258186273</v>
      </c>
      <c r="O284" s="44">
        <v>2872.5024015240656</v>
      </c>
      <c r="P284" s="44">
        <v>2951.7438470833508</v>
      </c>
      <c r="Q284" s="30"/>
      <c r="R284" s="30"/>
      <c r="S284" s="30"/>
      <c r="T284" s="30"/>
      <c r="U284" s="30"/>
      <c r="V284" s="30"/>
      <c r="W284" s="30"/>
      <c r="X284" s="30"/>
      <c r="Y284" s="30"/>
      <c r="Z284" s="30"/>
    </row>
    <row r="285" spans="1:26" ht="13.5" customHeight="1" x14ac:dyDescent="0.3">
      <c r="A285" s="24"/>
      <c r="B285" s="86"/>
      <c r="C285" s="47"/>
      <c r="D285" s="46"/>
      <c r="E285" s="47">
        <v>130901</v>
      </c>
      <c r="F285" s="48" t="s">
        <v>2272</v>
      </c>
      <c r="G285" s="82"/>
      <c r="H285" s="83"/>
      <c r="I285" s="51">
        <v>1926.8197365424458</v>
      </c>
      <c r="J285" s="52">
        <v>1001.3200797476037</v>
      </c>
      <c r="K285" s="52">
        <v>1070.5060948988844</v>
      </c>
      <c r="L285" s="52">
        <f t="shared" si="15"/>
        <v>2071.8261746464882</v>
      </c>
      <c r="M285" s="52">
        <v>1898.5929739188632</v>
      </c>
      <c r="N285" s="52">
        <v>1804.7386186191309</v>
      </c>
      <c r="O285" s="52">
        <v>1399.8100739910262</v>
      </c>
      <c r="P285" s="52">
        <v>1438.4255243080199</v>
      </c>
      <c r="Q285" s="24"/>
      <c r="R285" s="24"/>
      <c r="S285" s="24"/>
      <c r="T285" s="24"/>
      <c r="U285" s="24"/>
      <c r="V285" s="24"/>
      <c r="W285" s="24"/>
      <c r="X285" s="24"/>
      <c r="Y285" s="24"/>
      <c r="Z285" s="24"/>
    </row>
    <row r="286" spans="1:26" ht="13.5" customHeight="1" x14ac:dyDescent="0.3">
      <c r="A286" s="24"/>
      <c r="B286" s="84">
        <v>1</v>
      </c>
      <c r="C286" s="47">
        <v>207</v>
      </c>
      <c r="D286" s="47" t="s">
        <v>2273</v>
      </c>
      <c r="E286" s="47">
        <v>130901</v>
      </c>
      <c r="F286" s="53" t="s">
        <v>2029</v>
      </c>
      <c r="G286" s="54" t="s">
        <v>508</v>
      </c>
      <c r="H286" s="65">
        <f t="shared" ref="H286:H292" si="16">ROUND(M286/SUM($M$286:$M$292),7)</f>
        <v>0.69256930000000005</v>
      </c>
      <c r="I286" s="66">
        <v>1334.7249999999999</v>
      </c>
      <c r="J286" s="68">
        <v>693.48357929515419</v>
      </c>
      <c r="K286" s="68">
        <v>741.39969162995601</v>
      </c>
      <c r="L286" s="68">
        <f t="shared" si="15"/>
        <v>1434.8832709251101</v>
      </c>
      <c r="M286" s="68">
        <v>1314.9072687224671</v>
      </c>
      <c r="N286" s="68">
        <v>1249.906620516048</v>
      </c>
      <c r="O286" s="68">
        <v>969.46552863436125</v>
      </c>
      <c r="P286" s="68">
        <v>996.20940528634367</v>
      </c>
      <c r="Q286" s="24"/>
      <c r="R286" s="24"/>
      <c r="S286" s="24"/>
      <c r="T286" s="24"/>
      <c r="U286" s="24"/>
      <c r="V286" s="24"/>
      <c r="W286" s="24"/>
      <c r="X286" s="24"/>
      <c r="Y286" s="24"/>
      <c r="Z286" s="24"/>
    </row>
    <row r="287" spans="1:26" ht="13.5" customHeight="1" x14ac:dyDescent="0.3">
      <c r="A287" s="24"/>
      <c r="B287" s="84">
        <v>2</v>
      </c>
      <c r="C287" s="47">
        <f t="shared" ref="C287:C292" si="17">+C286+1</f>
        <v>208</v>
      </c>
      <c r="D287" s="47" t="s">
        <v>2274</v>
      </c>
      <c r="E287" s="47">
        <v>130901</v>
      </c>
      <c r="F287" s="53" t="s">
        <v>1840</v>
      </c>
      <c r="G287" s="54" t="s">
        <v>2275</v>
      </c>
      <c r="H287" s="65">
        <f t="shared" si="16"/>
        <v>1.41861E-2</v>
      </c>
      <c r="I287" s="66">
        <v>27.32157773127755</v>
      </c>
      <c r="J287" s="68">
        <v>14.204785748898686</v>
      </c>
      <c r="K287" s="68">
        <v>15.186262643171816</v>
      </c>
      <c r="L287" s="68">
        <f t="shared" si="15"/>
        <v>29.391048392070502</v>
      </c>
      <c r="M287" s="68">
        <v>26.933551982378869</v>
      </c>
      <c r="N287" s="68">
        <v>25.602128558842054</v>
      </c>
      <c r="O287" s="68">
        <v>19.857788325991201</v>
      </c>
      <c r="P287" s="68">
        <v>20.405589383259926</v>
      </c>
      <c r="Q287" s="24"/>
      <c r="R287" s="24"/>
      <c r="S287" s="24"/>
      <c r="T287" s="24"/>
      <c r="U287" s="24"/>
      <c r="V287" s="24"/>
      <c r="W287" s="24"/>
      <c r="X287" s="24"/>
      <c r="Y287" s="24"/>
      <c r="Z287" s="24"/>
    </row>
    <row r="288" spans="1:26" ht="13.5" customHeight="1" x14ac:dyDescent="0.3">
      <c r="A288" s="24"/>
      <c r="B288" s="84">
        <v>3</v>
      </c>
      <c r="C288" s="47">
        <f t="shared" si="17"/>
        <v>209</v>
      </c>
      <c r="D288" s="105" t="s">
        <v>2276</v>
      </c>
      <c r="E288" s="47">
        <v>130901</v>
      </c>
      <c r="F288" s="53" t="s">
        <v>1867</v>
      </c>
      <c r="G288" s="54" t="s">
        <v>2277</v>
      </c>
      <c r="H288" s="65">
        <f t="shared" si="16"/>
        <v>6.5459000000000003E-3</v>
      </c>
      <c r="I288" s="66">
        <v>12.607077753899999</v>
      </c>
      <c r="J288" s="68">
        <v>6.5545569942999995</v>
      </c>
      <c r="K288" s="68">
        <v>7.0074428283999994</v>
      </c>
      <c r="L288" s="68">
        <f t="shared" si="15"/>
        <v>13.561999822699999</v>
      </c>
      <c r="M288" s="68">
        <v>12.428029865999999</v>
      </c>
      <c r="N288" s="68">
        <v>11.813667152799997</v>
      </c>
      <c r="O288" s="68">
        <v>9.1630389689999987</v>
      </c>
      <c r="P288" s="68">
        <v>9.4158124577999978</v>
      </c>
      <c r="Q288" s="24"/>
      <c r="R288" s="24"/>
      <c r="S288" s="24"/>
      <c r="T288" s="24"/>
      <c r="U288" s="24"/>
      <c r="V288" s="24"/>
      <c r="W288" s="24"/>
      <c r="X288" s="24"/>
      <c r="Y288" s="24"/>
      <c r="Z288" s="24"/>
    </row>
    <row r="289" spans="1:26" ht="13.5" customHeight="1" x14ac:dyDescent="0.3">
      <c r="A289" s="24"/>
      <c r="B289" s="84">
        <v>4</v>
      </c>
      <c r="C289" s="47">
        <f t="shared" si="17"/>
        <v>210</v>
      </c>
      <c r="D289" s="47" t="s">
        <v>2278</v>
      </c>
      <c r="E289" s="47">
        <v>130901</v>
      </c>
      <c r="F289" s="53" t="s">
        <v>1867</v>
      </c>
      <c r="G289" s="54" t="s">
        <v>2279</v>
      </c>
      <c r="H289" s="65">
        <f t="shared" si="16"/>
        <v>4.8831199999999998E-2</v>
      </c>
      <c r="I289" s="66">
        <v>94.046233480176213</v>
      </c>
      <c r="J289" s="68">
        <v>48.895660792951539</v>
      </c>
      <c r="K289" s="68">
        <v>52.274096916299563</v>
      </c>
      <c r="L289" s="68">
        <f t="shared" si="15"/>
        <v>101.1697577092511</v>
      </c>
      <c r="M289" s="68">
        <v>92.710572687224669</v>
      </c>
      <c r="N289" s="68">
        <v>88.127551919446191</v>
      </c>
      <c r="O289" s="68">
        <v>68.354405286343606</v>
      </c>
      <c r="P289" s="68">
        <v>70.240044052863425</v>
      </c>
      <c r="Q289" s="24"/>
      <c r="R289" s="24"/>
      <c r="S289" s="24"/>
      <c r="T289" s="24"/>
      <c r="U289" s="24"/>
      <c r="V289" s="24"/>
      <c r="W289" s="24"/>
      <c r="X289" s="24"/>
      <c r="Y289" s="24"/>
      <c r="Z289" s="24"/>
    </row>
    <row r="290" spans="1:26" ht="13.5" customHeight="1" x14ac:dyDescent="0.3">
      <c r="A290" s="24"/>
      <c r="B290" s="84">
        <v>5</v>
      </c>
      <c r="C290" s="47">
        <f t="shared" si="17"/>
        <v>211</v>
      </c>
      <c r="D290" s="47" t="s">
        <v>2280</v>
      </c>
      <c r="E290" s="47">
        <v>130901</v>
      </c>
      <c r="F290" s="53" t="s">
        <v>1867</v>
      </c>
      <c r="G290" s="54" t="s">
        <v>2281</v>
      </c>
      <c r="H290" s="65">
        <f t="shared" si="16"/>
        <v>4.5853699999999997E-2</v>
      </c>
      <c r="I290" s="66">
        <v>88.31170704845816</v>
      </c>
      <c r="J290" s="68">
        <v>45.914218061674013</v>
      </c>
      <c r="K290" s="68">
        <v>49.086651982378854</v>
      </c>
      <c r="L290" s="68">
        <f t="shared" si="15"/>
        <v>95.000870044052874</v>
      </c>
      <c r="M290" s="68">
        <v>87.057488986784151</v>
      </c>
      <c r="N290" s="68">
        <v>82.753920704845811</v>
      </c>
      <c r="O290" s="68">
        <v>64.186453744493392</v>
      </c>
      <c r="P290" s="68">
        <v>65.957114537444937</v>
      </c>
      <c r="Q290" s="24"/>
      <c r="R290" s="24"/>
      <c r="S290" s="24"/>
      <c r="T290" s="24"/>
      <c r="U290" s="24"/>
      <c r="V290" s="24"/>
      <c r="W290" s="24"/>
      <c r="X290" s="24"/>
      <c r="Y290" s="24"/>
      <c r="Z290" s="24"/>
    </row>
    <row r="291" spans="1:26" ht="13.5" customHeight="1" x14ac:dyDescent="0.3">
      <c r="A291" s="24"/>
      <c r="B291" s="84">
        <v>6</v>
      </c>
      <c r="C291" s="47">
        <f t="shared" si="17"/>
        <v>212</v>
      </c>
      <c r="D291" s="47" t="s">
        <v>2282</v>
      </c>
      <c r="E291" s="47">
        <v>130901</v>
      </c>
      <c r="F291" s="53" t="s">
        <v>1867</v>
      </c>
      <c r="G291" s="54" t="s">
        <v>2283</v>
      </c>
      <c r="H291" s="65">
        <f t="shared" si="16"/>
        <v>0.18844079999999999</v>
      </c>
      <c r="I291" s="66">
        <v>362.92670881057239</v>
      </c>
      <c r="J291" s="68">
        <v>188.68954757709236</v>
      </c>
      <c r="K291" s="68">
        <v>201.7270149779734</v>
      </c>
      <c r="L291" s="68">
        <f t="shared" si="15"/>
        <v>390.41656255506575</v>
      </c>
      <c r="M291" s="68">
        <v>357.77236123347984</v>
      </c>
      <c r="N291" s="68">
        <v>340.08637230962836</v>
      </c>
      <c r="O291" s="68">
        <v>263.7813171806165</v>
      </c>
      <c r="P291" s="68">
        <v>271.05804317180593</v>
      </c>
      <c r="Q291" s="24"/>
      <c r="R291" s="24"/>
      <c r="S291" s="24"/>
      <c r="T291" s="24"/>
      <c r="U291" s="24"/>
      <c r="V291" s="24"/>
      <c r="W291" s="24"/>
      <c r="X291" s="24"/>
      <c r="Y291" s="24"/>
      <c r="Z291" s="24"/>
    </row>
    <row r="292" spans="1:26" ht="13.5" customHeight="1" x14ac:dyDescent="0.3">
      <c r="A292" s="24"/>
      <c r="B292" s="84">
        <v>7</v>
      </c>
      <c r="C292" s="47">
        <f t="shared" si="17"/>
        <v>213</v>
      </c>
      <c r="D292" s="47" t="s">
        <v>2284</v>
      </c>
      <c r="E292" s="47">
        <v>130901</v>
      </c>
      <c r="F292" s="53" t="s">
        <v>1867</v>
      </c>
      <c r="G292" s="54" t="s">
        <v>2285</v>
      </c>
      <c r="H292" s="65">
        <f t="shared" si="16"/>
        <v>3.5729999999999998E-3</v>
      </c>
      <c r="I292" s="66">
        <v>6.8814317180616742</v>
      </c>
      <c r="J292" s="68">
        <v>3.5777312775330397</v>
      </c>
      <c r="K292" s="68">
        <v>3.8249339207048458</v>
      </c>
      <c r="L292" s="68">
        <f t="shared" si="15"/>
        <v>7.4026651982378855</v>
      </c>
      <c r="M292" s="68">
        <v>6.7837004405286336</v>
      </c>
      <c r="N292" s="68">
        <v>6.4483574575204523</v>
      </c>
      <c r="O292" s="68">
        <v>5.0015418502202644</v>
      </c>
      <c r="P292" s="68">
        <v>5.1395154185022029</v>
      </c>
      <c r="Q292" s="24"/>
      <c r="R292" s="24"/>
      <c r="S292" s="24"/>
      <c r="T292" s="24"/>
      <c r="U292" s="24"/>
      <c r="V292" s="24"/>
      <c r="W292" s="24"/>
      <c r="X292" s="24"/>
      <c r="Y292" s="24"/>
      <c r="Z292" s="24"/>
    </row>
    <row r="293" spans="1:26" ht="13.5" customHeight="1" x14ac:dyDescent="0.3">
      <c r="A293" s="24"/>
      <c r="B293" s="86"/>
      <c r="C293" s="47"/>
      <c r="D293" s="46"/>
      <c r="E293" s="47">
        <v>130902</v>
      </c>
      <c r="F293" s="48" t="s">
        <v>2286</v>
      </c>
      <c r="G293" s="82"/>
      <c r="H293" s="83"/>
      <c r="I293" s="51">
        <v>414.81958539647593</v>
      </c>
      <c r="J293" s="52">
        <v>215.66921914096918</v>
      </c>
      <c r="K293" s="52">
        <v>230.5708416740089</v>
      </c>
      <c r="L293" s="52">
        <f t="shared" si="15"/>
        <v>446.24006081497805</v>
      </c>
      <c r="M293" s="52">
        <v>408.92824625550674</v>
      </c>
      <c r="N293" s="52">
        <v>388.71343589679054</v>
      </c>
      <c r="O293" s="52">
        <v>301.49794427312781</v>
      </c>
      <c r="P293" s="52">
        <v>309.81512894273135</v>
      </c>
      <c r="Q293" s="24"/>
      <c r="R293" s="24"/>
      <c r="S293" s="24"/>
      <c r="T293" s="24"/>
      <c r="U293" s="24"/>
      <c r="V293" s="24"/>
      <c r="W293" s="24"/>
      <c r="X293" s="24"/>
      <c r="Y293" s="24"/>
      <c r="Z293" s="24"/>
    </row>
    <row r="294" spans="1:26" ht="13.5" customHeight="1" x14ac:dyDescent="0.3">
      <c r="A294" s="24"/>
      <c r="B294" s="84">
        <v>1</v>
      </c>
      <c r="C294" s="47">
        <v>214</v>
      </c>
      <c r="D294" s="46" t="s">
        <v>2287</v>
      </c>
      <c r="E294" s="47">
        <v>130902</v>
      </c>
      <c r="F294" s="53" t="s">
        <v>1867</v>
      </c>
      <c r="G294" s="54" t="s">
        <v>1164</v>
      </c>
      <c r="H294" s="65">
        <f t="shared" ref="H294:H302" si="18">ROUND(M294/SUM($M$294:$M$302),7)</f>
        <v>0.1943636</v>
      </c>
      <c r="I294" s="66">
        <v>80.613678766519882</v>
      </c>
      <c r="J294" s="68">
        <v>41.91192933920707</v>
      </c>
      <c r="K294" s="68">
        <v>44.807825903083732</v>
      </c>
      <c r="L294" s="68">
        <f t="shared" si="15"/>
        <v>86.719755242290802</v>
      </c>
      <c r="M294" s="68">
        <v>79.468789427312828</v>
      </c>
      <c r="N294" s="68">
        <v>75.540358162366317</v>
      </c>
      <c r="O294" s="68">
        <v>58.591395594713696</v>
      </c>
      <c r="P294" s="68">
        <v>60.20770995594718</v>
      </c>
      <c r="Q294" s="65">
        <f t="shared" ref="Q294:Q302" si="19">ROUND(M294/SUM($M$294:$M$301)*100,2)</f>
        <v>20.02</v>
      </c>
      <c r="R294" s="24"/>
      <c r="S294" s="24"/>
      <c r="T294" s="24"/>
      <c r="U294" s="24"/>
      <c r="V294" s="24"/>
      <c r="W294" s="24"/>
      <c r="X294" s="24"/>
      <c r="Y294" s="24"/>
      <c r="Z294" s="24"/>
    </row>
    <row r="295" spans="1:26" ht="13.5" customHeight="1" x14ac:dyDescent="0.3">
      <c r="A295" s="24"/>
      <c r="B295" s="84">
        <v>2</v>
      </c>
      <c r="C295" s="47">
        <f t="shared" ref="C295:C301" si="20">+C294+1</f>
        <v>215</v>
      </c>
      <c r="D295" s="46" t="s">
        <v>2288</v>
      </c>
      <c r="E295" s="47">
        <v>130902</v>
      </c>
      <c r="F295" s="53" t="s">
        <v>1867</v>
      </c>
      <c r="G295" s="54" t="s">
        <v>149</v>
      </c>
      <c r="H295" s="65">
        <f t="shared" si="18"/>
        <v>0.27000960000000002</v>
      </c>
      <c r="I295" s="66">
        <v>111.98841977973574</v>
      </c>
      <c r="J295" s="68">
        <v>58.223998810572716</v>
      </c>
      <c r="K295" s="68">
        <v>62.246974625550685</v>
      </c>
      <c r="L295" s="68">
        <f t="shared" si="15"/>
        <v>120.4709734361234</v>
      </c>
      <c r="M295" s="68">
        <v>110.39794096916305</v>
      </c>
      <c r="N295" s="68">
        <v>104.94056926368789</v>
      </c>
      <c r="O295" s="68">
        <v>81.395092070484623</v>
      </c>
      <c r="P295" s="68">
        <v>83.640473920704878</v>
      </c>
      <c r="Q295" s="65">
        <f t="shared" si="19"/>
        <v>27.82</v>
      </c>
      <c r="R295" s="24"/>
      <c r="S295" s="24"/>
      <c r="T295" s="24"/>
      <c r="U295" s="24"/>
      <c r="V295" s="24"/>
      <c r="W295" s="24"/>
      <c r="X295" s="24"/>
      <c r="Y295" s="24"/>
      <c r="Z295" s="24"/>
    </row>
    <row r="296" spans="1:26" ht="13.5" customHeight="1" x14ac:dyDescent="0.3">
      <c r="A296" s="24"/>
      <c r="B296" s="84">
        <v>3</v>
      </c>
      <c r="C296" s="47">
        <f t="shared" si="20"/>
        <v>216</v>
      </c>
      <c r="D296" s="46" t="s">
        <v>2289</v>
      </c>
      <c r="E296" s="47">
        <v>130902</v>
      </c>
      <c r="F296" s="53" t="s">
        <v>1867</v>
      </c>
      <c r="G296" s="54" t="s">
        <v>2290</v>
      </c>
      <c r="H296" s="65">
        <f t="shared" si="18"/>
        <v>6.11446E-2</v>
      </c>
      <c r="I296" s="66">
        <v>26.378821585903083</v>
      </c>
      <c r="J296" s="68">
        <v>13.714636563876653</v>
      </c>
      <c r="K296" s="68">
        <v>14.662246696035242</v>
      </c>
      <c r="L296" s="68">
        <f t="shared" si="15"/>
        <v>28.376883259911892</v>
      </c>
      <c r="M296" s="68">
        <v>25</v>
      </c>
      <c r="N296" s="68">
        <v>24.718703587161741</v>
      </c>
      <c r="O296" s="68">
        <v>19.172577092511016</v>
      </c>
      <c r="P296" s="68">
        <v>19.701475770925111</v>
      </c>
      <c r="Q296" s="65">
        <f t="shared" si="19"/>
        <v>6.3</v>
      </c>
      <c r="R296" s="24"/>
      <c r="S296" s="24"/>
      <c r="T296" s="24"/>
      <c r="U296" s="24"/>
      <c r="V296" s="24"/>
      <c r="W296" s="24"/>
      <c r="X296" s="24"/>
      <c r="Y296" s="24"/>
      <c r="Z296" s="24"/>
    </row>
    <row r="297" spans="1:26" ht="13.5" customHeight="1" x14ac:dyDescent="0.3">
      <c r="A297" s="24"/>
      <c r="B297" s="84">
        <v>4</v>
      </c>
      <c r="C297" s="47">
        <f t="shared" si="20"/>
        <v>217</v>
      </c>
      <c r="D297" s="46" t="s">
        <v>2291</v>
      </c>
      <c r="E297" s="47">
        <v>130902</v>
      </c>
      <c r="F297" s="53" t="s">
        <v>1867</v>
      </c>
      <c r="G297" s="54" t="s">
        <v>2292</v>
      </c>
      <c r="H297" s="65">
        <f t="shared" si="18"/>
        <v>0.1614218</v>
      </c>
      <c r="I297" s="66">
        <v>68.406018898678482</v>
      </c>
      <c r="J297" s="68">
        <v>35.565034052863481</v>
      </c>
      <c r="K297" s="68">
        <v>38.022393127753347</v>
      </c>
      <c r="L297" s="68">
        <f t="shared" si="15"/>
        <v>73.587427180616828</v>
      </c>
      <c r="M297" s="68">
        <v>66</v>
      </c>
      <c r="N297" s="68">
        <v>64.100972032725053</v>
      </c>
      <c r="O297" s="68">
        <v>49.718660352422965</v>
      </c>
      <c r="P297" s="68">
        <v>51.090209603524279</v>
      </c>
      <c r="Q297" s="65">
        <f t="shared" si="19"/>
        <v>16.63</v>
      </c>
      <c r="R297" s="24"/>
      <c r="S297" s="24"/>
      <c r="T297" s="24"/>
      <c r="U297" s="24"/>
      <c r="V297" s="24"/>
      <c r="W297" s="24"/>
      <c r="X297" s="24"/>
      <c r="Y297" s="24"/>
      <c r="Z297" s="24"/>
    </row>
    <row r="298" spans="1:26" ht="13.5" customHeight="1" x14ac:dyDescent="0.3">
      <c r="A298" s="24"/>
      <c r="B298" s="84">
        <v>5</v>
      </c>
      <c r="C298" s="47">
        <f t="shared" si="20"/>
        <v>218</v>
      </c>
      <c r="D298" s="46" t="s">
        <v>2293</v>
      </c>
      <c r="E298" s="47">
        <v>130902</v>
      </c>
      <c r="F298" s="53" t="s">
        <v>1867</v>
      </c>
      <c r="G298" s="54" t="s">
        <v>2294</v>
      </c>
      <c r="H298" s="65">
        <f t="shared" si="18"/>
        <v>0.1222892</v>
      </c>
      <c r="I298" s="66">
        <v>54.6431554625551</v>
      </c>
      <c r="J298" s="68">
        <v>28.409571497797373</v>
      </c>
      <c r="K298" s="68">
        <v>30.372525286343631</v>
      </c>
      <c r="L298" s="68">
        <f t="shared" si="15"/>
        <v>58.782096784141004</v>
      </c>
      <c r="M298" s="68">
        <v>50</v>
      </c>
      <c r="N298" s="68">
        <v>51.204257117684108</v>
      </c>
      <c r="O298" s="68">
        <v>39.715576651982403</v>
      </c>
      <c r="P298" s="68">
        <v>40.811178766519852</v>
      </c>
      <c r="Q298" s="65">
        <f t="shared" si="19"/>
        <v>12.6</v>
      </c>
      <c r="R298" s="24"/>
      <c r="S298" s="24"/>
      <c r="T298" s="24"/>
      <c r="U298" s="24"/>
      <c r="V298" s="24"/>
      <c r="W298" s="24"/>
      <c r="X298" s="24"/>
      <c r="Y298" s="24"/>
      <c r="Z298" s="24"/>
    </row>
    <row r="299" spans="1:26" ht="13.5" customHeight="1" x14ac:dyDescent="0.3">
      <c r="A299" s="24"/>
      <c r="B299" s="84">
        <v>6</v>
      </c>
      <c r="C299" s="47">
        <f t="shared" si="20"/>
        <v>219</v>
      </c>
      <c r="D299" s="46" t="s">
        <v>2295</v>
      </c>
      <c r="E299" s="47">
        <v>130902</v>
      </c>
      <c r="F299" s="53" t="s">
        <v>1867</v>
      </c>
      <c r="G299" s="54" t="s">
        <v>2296</v>
      </c>
      <c r="H299" s="65">
        <f t="shared" si="18"/>
        <v>4.8915699999999999E-2</v>
      </c>
      <c r="I299" s="66">
        <v>22.733956585903083</v>
      </c>
      <c r="J299" s="68">
        <v>11.819631563876651</v>
      </c>
      <c r="K299" s="68">
        <v>12.636306696035241</v>
      </c>
      <c r="L299" s="68">
        <f t="shared" si="15"/>
        <v>24.455938259911893</v>
      </c>
      <c r="M299" s="68">
        <v>20</v>
      </c>
      <c r="N299" s="68">
        <v>21.303223587161739</v>
      </c>
      <c r="O299" s="68">
        <v>16.52342709251101</v>
      </c>
      <c r="P299" s="68">
        <v>16.979245770925111</v>
      </c>
      <c r="Q299" s="65">
        <f t="shared" si="19"/>
        <v>5.04</v>
      </c>
      <c r="R299" s="24"/>
      <c r="S299" s="24"/>
      <c r="T299" s="24"/>
      <c r="U299" s="24"/>
      <c r="V299" s="24"/>
      <c r="W299" s="24"/>
      <c r="X299" s="24"/>
      <c r="Y299" s="24"/>
      <c r="Z299" s="24"/>
    </row>
    <row r="300" spans="1:26" ht="13.5" customHeight="1" x14ac:dyDescent="0.3">
      <c r="A300" s="24"/>
      <c r="B300" s="84">
        <v>7</v>
      </c>
      <c r="C300" s="47">
        <f t="shared" si="20"/>
        <v>220</v>
      </c>
      <c r="D300" s="46" t="s">
        <v>2297</v>
      </c>
      <c r="E300" s="47">
        <v>130902</v>
      </c>
      <c r="F300" s="53" t="s">
        <v>1867</v>
      </c>
      <c r="G300" s="54" t="s">
        <v>2298</v>
      </c>
      <c r="H300" s="65">
        <f t="shared" si="18"/>
        <v>1.71205E-2</v>
      </c>
      <c r="I300" s="66">
        <v>8.0283370044052873</v>
      </c>
      <c r="J300" s="68">
        <v>4.1740198237885471</v>
      </c>
      <c r="K300" s="68">
        <v>4.4624229074889872</v>
      </c>
      <c r="L300" s="68">
        <f t="shared" si="15"/>
        <v>8.6364427312775334</v>
      </c>
      <c r="M300" s="68">
        <v>7</v>
      </c>
      <c r="N300" s="68">
        <v>7.5230837004405293</v>
      </c>
      <c r="O300" s="68">
        <v>5.8351321585903095</v>
      </c>
      <c r="P300" s="68">
        <v>5.9961013215859031</v>
      </c>
      <c r="Q300" s="65">
        <f t="shared" si="19"/>
        <v>1.76</v>
      </c>
      <c r="R300" s="24"/>
      <c r="S300" s="24"/>
      <c r="T300" s="24"/>
      <c r="U300" s="24"/>
      <c r="V300" s="24"/>
      <c r="W300" s="24"/>
      <c r="X300" s="24"/>
      <c r="Y300" s="24"/>
      <c r="Z300" s="24"/>
    </row>
    <row r="301" spans="1:26" ht="13.5" customHeight="1" x14ac:dyDescent="0.3">
      <c r="A301" s="24"/>
      <c r="B301" s="84">
        <v>8</v>
      </c>
      <c r="C301" s="47">
        <f t="shared" si="20"/>
        <v>221</v>
      </c>
      <c r="D301" s="46" t="s">
        <v>2299</v>
      </c>
      <c r="E301" s="47">
        <v>130902</v>
      </c>
      <c r="F301" s="53" t="s">
        <v>1867</v>
      </c>
      <c r="G301" s="54" t="s">
        <v>2300</v>
      </c>
      <c r="H301" s="65">
        <f t="shared" si="18"/>
        <v>9.5385600000000001E-2</v>
      </c>
      <c r="I301" s="66">
        <v>42.027197312775229</v>
      </c>
      <c r="J301" s="68">
        <v>21.850397488986733</v>
      </c>
      <c r="K301" s="68">
        <v>23.360146431718004</v>
      </c>
      <c r="L301" s="68">
        <f t="shared" si="15"/>
        <v>45.210543920704737</v>
      </c>
      <c r="M301" s="68">
        <v>39</v>
      </c>
      <c r="N301" s="68">
        <v>39.382268445563163</v>
      </c>
      <c r="O301" s="68">
        <v>30.546083259911821</v>
      </c>
      <c r="P301" s="68">
        <v>31.388733832599044</v>
      </c>
      <c r="Q301" s="65">
        <f t="shared" si="19"/>
        <v>9.83</v>
      </c>
      <c r="R301" s="24"/>
      <c r="S301" s="24"/>
      <c r="T301" s="24"/>
      <c r="U301" s="24"/>
      <c r="V301" s="24"/>
      <c r="W301" s="24"/>
      <c r="X301" s="24"/>
      <c r="Y301" s="24"/>
      <c r="Z301" s="24"/>
    </row>
    <row r="302" spans="1:26" ht="13.5" customHeight="1" x14ac:dyDescent="0.3">
      <c r="A302" s="24"/>
      <c r="B302" s="86"/>
      <c r="C302" s="47"/>
      <c r="D302" s="46"/>
      <c r="E302" s="47"/>
      <c r="F302" s="53" t="s">
        <v>1867</v>
      </c>
      <c r="G302" s="106" t="s">
        <v>2301</v>
      </c>
      <c r="H302" s="65">
        <f t="shared" si="18"/>
        <v>2.9349400000000001E-2</v>
      </c>
      <c r="I302" s="107"/>
      <c r="J302" s="108"/>
      <c r="K302" s="108"/>
      <c r="L302" s="108"/>
      <c r="M302" s="108">
        <v>12</v>
      </c>
      <c r="N302" s="108"/>
      <c r="O302" s="108"/>
      <c r="P302" s="108"/>
      <c r="Q302" s="65">
        <f t="shared" si="19"/>
        <v>3.02</v>
      </c>
      <c r="R302" s="24"/>
      <c r="S302" s="24"/>
      <c r="T302" s="24"/>
      <c r="U302" s="24"/>
      <c r="V302" s="24"/>
      <c r="W302" s="24"/>
      <c r="X302" s="24"/>
      <c r="Y302" s="24"/>
      <c r="Z302" s="24"/>
    </row>
    <row r="303" spans="1:26" ht="13.5" customHeight="1" x14ac:dyDescent="0.3">
      <c r="A303" s="24"/>
      <c r="B303" s="86"/>
      <c r="C303" s="47"/>
      <c r="D303" s="46"/>
      <c r="E303" s="47">
        <v>130903</v>
      </c>
      <c r="F303" s="48" t="s">
        <v>2302</v>
      </c>
      <c r="G303" s="82"/>
      <c r="H303" s="65"/>
      <c r="I303" s="51">
        <v>244.29082599118945</v>
      </c>
      <c r="J303" s="52">
        <v>127.00946035242291</v>
      </c>
      <c r="K303" s="52">
        <v>135.78515418502204</v>
      </c>
      <c r="L303" s="52">
        <f t="shared" ref="L303:L416" si="21">J303+K303</f>
        <v>262.79461453744494</v>
      </c>
      <c r="M303" s="52">
        <v>240.82136563876657</v>
      </c>
      <c r="N303" s="52">
        <v>228.91668974197611</v>
      </c>
      <c r="O303" s="52">
        <v>177.5547356828194</v>
      </c>
      <c r="P303" s="52">
        <v>182.45279735682817</v>
      </c>
      <c r="Q303" s="24"/>
      <c r="R303" s="24"/>
      <c r="S303" s="24"/>
      <c r="T303" s="24"/>
      <c r="U303" s="24"/>
      <c r="V303" s="24"/>
      <c r="W303" s="24"/>
      <c r="X303" s="24"/>
      <c r="Y303" s="24"/>
      <c r="Z303" s="24"/>
    </row>
    <row r="304" spans="1:26" ht="13.5" customHeight="1" x14ac:dyDescent="0.3">
      <c r="A304" s="24"/>
      <c r="B304" s="84">
        <v>1</v>
      </c>
      <c r="C304" s="47">
        <v>222</v>
      </c>
      <c r="D304" s="47" t="s">
        <v>2303</v>
      </c>
      <c r="E304" s="47">
        <v>130903</v>
      </c>
      <c r="F304" s="53" t="s">
        <v>1867</v>
      </c>
      <c r="G304" s="54" t="s">
        <v>2304</v>
      </c>
      <c r="H304" s="65">
        <f>ROUND(M304/SUM($M$304:$M$308),7)</f>
        <v>0.51173709999999994</v>
      </c>
      <c r="I304" s="66">
        <v>125.01267621145375</v>
      </c>
      <c r="J304" s="68">
        <v>64.995451541850215</v>
      </c>
      <c r="K304" s="68">
        <v>69.486299559471362</v>
      </c>
      <c r="L304" s="68">
        <f t="shared" si="21"/>
        <v>134.48175110132158</v>
      </c>
      <c r="M304" s="68">
        <v>123.23722466960352</v>
      </c>
      <c r="N304" s="68">
        <v>117.14516047828823</v>
      </c>
      <c r="O304" s="68">
        <v>90.861343612334807</v>
      </c>
      <c r="P304" s="68">
        <v>93.367863436123358</v>
      </c>
      <c r="Q304" s="24"/>
      <c r="R304" s="24"/>
      <c r="S304" s="24"/>
      <c r="T304" s="24"/>
      <c r="U304" s="24"/>
      <c r="V304" s="24"/>
      <c r="W304" s="24"/>
      <c r="X304" s="24"/>
      <c r="Y304" s="24"/>
      <c r="Z304" s="24"/>
    </row>
    <row r="305" spans="1:26" ht="13.5" customHeight="1" x14ac:dyDescent="0.3">
      <c r="A305" s="24"/>
      <c r="B305" s="84">
        <v>2</v>
      </c>
      <c r="C305" s="47">
        <f>+C304+1</f>
        <v>223</v>
      </c>
      <c r="D305" s="89" t="s">
        <v>2305</v>
      </c>
      <c r="E305" s="47">
        <v>130903</v>
      </c>
      <c r="F305" s="53" t="s">
        <v>1867</v>
      </c>
      <c r="G305" s="54" t="s">
        <v>2306</v>
      </c>
      <c r="H305" s="65">
        <f>ROUND(M305/SUM($M$304:$M$308),7)</f>
        <v>0.1267606</v>
      </c>
      <c r="I305" s="66">
        <v>30.966442731277535</v>
      </c>
      <c r="J305" s="68">
        <v>16.09979074889868</v>
      </c>
      <c r="K305" s="68">
        <v>17.212202643171807</v>
      </c>
      <c r="L305" s="68">
        <f t="shared" si="21"/>
        <v>33.311993392070491</v>
      </c>
      <c r="M305" s="68">
        <v>30.526651982378858</v>
      </c>
      <c r="N305" s="68">
        <v>29.017608558842042</v>
      </c>
      <c r="O305" s="68">
        <v>22.506938325991189</v>
      </c>
      <c r="P305" s="68">
        <v>23.127819383259915</v>
      </c>
      <c r="Q305" s="24"/>
      <c r="R305" s="24"/>
      <c r="S305" s="24"/>
      <c r="T305" s="24"/>
      <c r="U305" s="24"/>
      <c r="V305" s="24"/>
      <c r="W305" s="24"/>
      <c r="X305" s="24"/>
      <c r="Y305" s="24"/>
      <c r="Z305" s="24"/>
    </row>
    <row r="306" spans="1:26" ht="13.5" customHeight="1" x14ac:dyDescent="0.3">
      <c r="A306" s="24"/>
      <c r="B306" s="84">
        <v>3</v>
      </c>
      <c r="C306" s="47">
        <f>+C305+1</f>
        <v>224</v>
      </c>
      <c r="D306" s="89" t="s">
        <v>2307</v>
      </c>
      <c r="E306" s="47">
        <v>130903</v>
      </c>
      <c r="F306" s="53" t="s">
        <v>1867</v>
      </c>
      <c r="G306" s="54" t="s">
        <v>2308</v>
      </c>
      <c r="H306" s="65">
        <f>ROUND(M306/SUM($M$304:$M$308),7)</f>
        <v>0.1455399</v>
      </c>
      <c r="I306" s="66">
        <v>35.554063876651988</v>
      </c>
      <c r="J306" s="68">
        <v>18.484944933920705</v>
      </c>
      <c r="K306" s="68">
        <v>19.762158590308374</v>
      </c>
      <c r="L306" s="68">
        <f t="shared" si="21"/>
        <v>38.247103524229075</v>
      </c>
      <c r="M306" s="68">
        <v>35.049118942731283</v>
      </c>
      <c r="N306" s="68">
        <v>33.31651353052235</v>
      </c>
      <c r="O306" s="68">
        <v>25.841299559471366</v>
      </c>
      <c r="P306" s="68">
        <v>26.554162995594716</v>
      </c>
      <c r="Q306" s="24"/>
      <c r="R306" s="24"/>
      <c r="S306" s="24"/>
      <c r="T306" s="24"/>
      <c r="U306" s="24"/>
      <c r="V306" s="24"/>
      <c r="W306" s="24"/>
      <c r="X306" s="24"/>
      <c r="Y306" s="24"/>
      <c r="Z306" s="24"/>
    </row>
    <row r="307" spans="1:26" ht="13.5" customHeight="1" x14ac:dyDescent="0.3">
      <c r="A307" s="24"/>
      <c r="B307" s="84">
        <v>4</v>
      </c>
      <c r="C307" s="47">
        <f>+C306+1</f>
        <v>225</v>
      </c>
      <c r="D307" s="89" t="s">
        <v>2309</v>
      </c>
      <c r="E307" s="47">
        <v>130903</v>
      </c>
      <c r="F307" s="53" t="s">
        <v>1867</v>
      </c>
      <c r="G307" s="54" t="s">
        <v>2310</v>
      </c>
      <c r="H307" s="65">
        <f>ROUND(M307/SUM($M$304:$M$308),7)</f>
        <v>0.1126761</v>
      </c>
      <c r="I307" s="66">
        <v>27.525726872246697</v>
      </c>
      <c r="J307" s="68">
        <v>14.310925110132159</v>
      </c>
      <c r="K307" s="68">
        <v>15.299735682819383</v>
      </c>
      <c r="L307" s="68">
        <f t="shared" si="21"/>
        <v>29.610660792951542</v>
      </c>
      <c r="M307" s="68">
        <v>27.134801762114535</v>
      </c>
      <c r="N307" s="68">
        <v>25.793429830081809</v>
      </c>
      <c r="O307" s="68">
        <v>20.006167400881058</v>
      </c>
      <c r="P307" s="68">
        <v>20.558061674008812</v>
      </c>
      <c r="Q307" s="24"/>
      <c r="R307" s="24"/>
      <c r="S307" s="24"/>
      <c r="T307" s="24"/>
      <c r="U307" s="24"/>
      <c r="V307" s="24"/>
      <c r="W307" s="24"/>
      <c r="X307" s="24"/>
      <c r="Y307" s="24"/>
      <c r="Z307" s="24"/>
    </row>
    <row r="308" spans="1:26" ht="13.5" customHeight="1" x14ac:dyDescent="0.3">
      <c r="A308" s="24"/>
      <c r="B308" s="84">
        <v>5</v>
      </c>
      <c r="C308" s="47">
        <f>+C307+1</f>
        <v>226</v>
      </c>
      <c r="D308" s="89" t="s">
        <v>2311</v>
      </c>
      <c r="E308" s="47">
        <v>130903</v>
      </c>
      <c r="F308" s="53" t="s">
        <v>1867</v>
      </c>
      <c r="G308" s="54" t="s">
        <v>2312</v>
      </c>
      <c r="H308" s="65">
        <f>ROUND(M308/SUM($M$304:$M$308),7)</f>
        <v>0.1032864</v>
      </c>
      <c r="I308" s="66">
        <v>25.231916299559469</v>
      </c>
      <c r="J308" s="68">
        <v>13.118348017621145</v>
      </c>
      <c r="K308" s="68">
        <v>14.024757709251102</v>
      </c>
      <c r="L308" s="68">
        <f t="shared" si="21"/>
        <v>27.143105726872246</v>
      </c>
      <c r="M308" s="68">
        <v>24.873568281938326</v>
      </c>
      <c r="N308" s="68">
        <v>23.643977344241662</v>
      </c>
      <c r="O308" s="68">
        <v>18.338986784140968</v>
      </c>
      <c r="P308" s="68">
        <v>18.84488986784141</v>
      </c>
      <c r="Q308" s="24"/>
      <c r="R308" s="24"/>
      <c r="S308" s="24"/>
      <c r="T308" s="24"/>
      <c r="U308" s="24"/>
      <c r="V308" s="24"/>
      <c r="W308" s="24"/>
      <c r="X308" s="24"/>
      <c r="Y308" s="24"/>
      <c r="Z308" s="24"/>
    </row>
    <row r="309" spans="1:26" ht="13.5" customHeight="1" x14ac:dyDescent="0.3">
      <c r="A309" s="24"/>
      <c r="B309" s="86"/>
      <c r="C309" s="47"/>
      <c r="D309" s="46"/>
      <c r="E309" s="47">
        <v>130904</v>
      </c>
      <c r="F309" s="48" t="s">
        <v>2313</v>
      </c>
      <c r="G309" s="109"/>
      <c r="H309" s="110"/>
      <c r="I309" s="51">
        <v>182.35794052863437</v>
      </c>
      <c r="J309" s="52">
        <v>94.809878854625552</v>
      </c>
      <c r="K309" s="52">
        <v>101.36074889867842</v>
      </c>
      <c r="L309" s="52">
        <f t="shared" si="21"/>
        <v>196.17062775330396</v>
      </c>
      <c r="M309" s="52">
        <v>179.76806167400881</v>
      </c>
      <c r="N309" s="52">
        <v>170.88147262429203</v>
      </c>
      <c r="O309" s="52">
        <v>132.540859030837</v>
      </c>
      <c r="P309" s="52">
        <v>136.19715859030839</v>
      </c>
      <c r="Q309" s="24"/>
      <c r="R309" s="24"/>
      <c r="S309" s="24"/>
      <c r="T309" s="24"/>
      <c r="U309" s="24"/>
      <c r="V309" s="24"/>
      <c r="W309" s="24"/>
      <c r="X309" s="24"/>
      <c r="Y309" s="24"/>
      <c r="Z309" s="24"/>
    </row>
    <row r="310" spans="1:26" ht="13.5" customHeight="1" x14ac:dyDescent="0.3">
      <c r="A310" s="24"/>
      <c r="B310" s="84">
        <v>1</v>
      </c>
      <c r="C310" s="47">
        <v>227</v>
      </c>
      <c r="D310" s="47" t="s">
        <v>2314</v>
      </c>
      <c r="E310" s="47">
        <v>130904</v>
      </c>
      <c r="F310" s="53" t="s">
        <v>1840</v>
      </c>
      <c r="G310" s="54" t="s">
        <v>2315</v>
      </c>
      <c r="H310" s="65">
        <f>ROUND(M310/SUM($M$310:$M$312),7)</f>
        <v>0.73584910000000003</v>
      </c>
      <c r="I310" s="66">
        <v>134.18791850220265</v>
      </c>
      <c r="J310" s="68">
        <v>69.765759911894264</v>
      </c>
      <c r="K310" s="68">
        <v>74.586211453744497</v>
      </c>
      <c r="L310" s="68">
        <f t="shared" si="21"/>
        <v>144.35197136563875</v>
      </c>
      <c r="M310" s="68">
        <v>132.28215859030837</v>
      </c>
      <c r="N310" s="68">
        <v>125.74297042164885</v>
      </c>
      <c r="O310" s="68">
        <v>97.530066079295153</v>
      </c>
      <c r="P310" s="68">
        <v>100.22055066079295</v>
      </c>
      <c r="Q310" s="24"/>
      <c r="R310" s="24"/>
      <c r="S310" s="24"/>
      <c r="T310" s="24"/>
      <c r="U310" s="24"/>
      <c r="V310" s="24"/>
      <c r="W310" s="24"/>
      <c r="X310" s="24"/>
      <c r="Y310" s="24"/>
      <c r="Z310" s="24"/>
    </row>
    <row r="311" spans="1:26" ht="13.5" customHeight="1" x14ac:dyDescent="0.3">
      <c r="A311" s="24"/>
      <c r="B311" s="84">
        <v>2</v>
      </c>
      <c r="C311" s="47">
        <f>+C310+1</f>
        <v>228</v>
      </c>
      <c r="D311" s="89" t="s">
        <v>2316</v>
      </c>
      <c r="E311" s="47">
        <v>130904</v>
      </c>
      <c r="F311" s="53" t="s">
        <v>1867</v>
      </c>
      <c r="G311" s="54" t="s">
        <v>2317</v>
      </c>
      <c r="H311" s="65">
        <f>ROUND(M311/SUM($M$310:$M$312),7)</f>
        <v>0.1698113</v>
      </c>
      <c r="I311" s="66">
        <v>30.966442731277535</v>
      </c>
      <c r="J311" s="68">
        <v>16.09979074889868</v>
      </c>
      <c r="K311" s="68">
        <v>17.212202643171807</v>
      </c>
      <c r="L311" s="68">
        <f t="shared" si="21"/>
        <v>33.311993392070491</v>
      </c>
      <c r="M311" s="68">
        <v>30.526651982378858</v>
      </c>
      <c r="N311" s="68">
        <v>29.017608558842042</v>
      </c>
      <c r="O311" s="68">
        <v>22.506938325991189</v>
      </c>
      <c r="P311" s="68">
        <v>23.127819383259915</v>
      </c>
      <c r="Q311" s="24"/>
      <c r="R311" s="24"/>
      <c r="S311" s="24"/>
      <c r="T311" s="24"/>
      <c r="U311" s="24"/>
      <c r="V311" s="24"/>
      <c r="W311" s="24"/>
      <c r="X311" s="24"/>
      <c r="Y311" s="24"/>
      <c r="Z311" s="24"/>
    </row>
    <row r="312" spans="1:26" ht="13.5" customHeight="1" x14ac:dyDescent="0.3">
      <c r="A312" s="24"/>
      <c r="B312" s="84">
        <v>3</v>
      </c>
      <c r="C312" s="47">
        <f>+C311+1</f>
        <v>229</v>
      </c>
      <c r="D312" s="89" t="s">
        <v>2318</v>
      </c>
      <c r="E312" s="47">
        <v>130904</v>
      </c>
      <c r="F312" s="53" t="s">
        <v>1867</v>
      </c>
      <c r="G312" s="111" t="s">
        <v>2319</v>
      </c>
      <c r="H312" s="65">
        <f>ROUND(M312/SUM($M$310:$M$312),7)</f>
        <v>9.4339599999999996E-2</v>
      </c>
      <c r="I312" s="66">
        <v>17.203579295154189</v>
      </c>
      <c r="J312" s="68">
        <v>8.9443281938326002</v>
      </c>
      <c r="K312" s="68">
        <v>9.5623348017621161</v>
      </c>
      <c r="L312" s="68">
        <f t="shared" si="21"/>
        <v>18.506662995594716</v>
      </c>
      <c r="M312" s="68">
        <v>16.959251101321588</v>
      </c>
      <c r="N312" s="68">
        <v>16.120893643801136</v>
      </c>
      <c r="O312" s="68">
        <v>12.503854625550662</v>
      </c>
      <c r="P312" s="68">
        <v>12.848788546255509</v>
      </c>
      <c r="Q312" s="24"/>
      <c r="R312" s="24"/>
      <c r="S312" s="24"/>
      <c r="T312" s="24"/>
      <c r="U312" s="24"/>
      <c r="V312" s="24"/>
      <c r="W312" s="24"/>
      <c r="X312" s="24"/>
      <c r="Y312" s="24"/>
      <c r="Z312" s="24"/>
    </row>
    <row r="313" spans="1:26" ht="13.5" customHeight="1" x14ac:dyDescent="0.3">
      <c r="A313" s="24"/>
      <c r="B313" s="86"/>
      <c r="C313" s="47"/>
      <c r="D313" s="46"/>
      <c r="E313" s="47">
        <v>130905</v>
      </c>
      <c r="F313" s="48" t="s">
        <v>2320</v>
      </c>
      <c r="G313" s="82"/>
      <c r="H313" s="83"/>
      <c r="I313" s="51">
        <v>250.02535242290753</v>
      </c>
      <c r="J313" s="52">
        <v>129.99090308370043</v>
      </c>
      <c r="K313" s="52">
        <v>138.97259911894272</v>
      </c>
      <c r="L313" s="52">
        <f t="shared" si="21"/>
        <v>268.96350220264316</v>
      </c>
      <c r="M313" s="52">
        <v>246.47444933920704</v>
      </c>
      <c r="N313" s="52">
        <v>234.29032095657644</v>
      </c>
      <c r="O313" s="52">
        <v>181.72268722466964</v>
      </c>
      <c r="P313" s="52">
        <v>186.73572687224669</v>
      </c>
      <c r="Q313" s="24"/>
      <c r="R313" s="24"/>
      <c r="S313" s="24"/>
      <c r="T313" s="24"/>
      <c r="U313" s="24"/>
      <c r="V313" s="24"/>
      <c r="W313" s="24"/>
      <c r="X313" s="24"/>
      <c r="Y313" s="24"/>
      <c r="Z313" s="24"/>
    </row>
    <row r="314" spans="1:26" ht="13.5" customHeight="1" x14ac:dyDescent="0.3">
      <c r="A314" s="24"/>
      <c r="B314" s="84">
        <v>1</v>
      </c>
      <c r="C314" s="47">
        <v>230</v>
      </c>
      <c r="D314" s="47" t="s">
        <v>2321</v>
      </c>
      <c r="E314" s="47">
        <v>130905</v>
      </c>
      <c r="F314" s="53" t="s">
        <v>1837</v>
      </c>
      <c r="G314" s="54" t="s">
        <v>2322</v>
      </c>
      <c r="H314" s="65">
        <f t="shared" ref="H314:H319" si="22">ROUND(M314/SUM($M$314:$M$319),7)</f>
        <v>0.3119266</v>
      </c>
      <c r="I314" s="66">
        <v>77.989559471365652</v>
      </c>
      <c r="J314" s="68">
        <v>40.54762114537445</v>
      </c>
      <c r="K314" s="68">
        <v>43.349251101321585</v>
      </c>
      <c r="L314" s="68">
        <f t="shared" si="21"/>
        <v>83.896872246696034</v>
      </c>
      <c r="M314" s="68">
        <v>76.881938325991186</v>
      </c>
      <c r="N314" s="68">
        <v>73.08138451856513</v>
      </c>
      <c r="O314" s="68">
        <v>56.684140969162996</v>
      </c>
      <c r="P314" s="68">
        <v>58.247841409691631</v>
      </c>
      <c r="Q314" s="24"/>
      <c r="R314" s="24"/>
      <c r="S314" s="24"/>
      <c r="T314" s="24"/>
      <c r="U314" s="24"/>
      <c r="V314" s="24"/>
      <c r="W314" s="24"/>
      <c r="X314" s="24"/>
      <c r="Y314" s="24"/>
      <c r="Z314" s="24"/>
    </row>
    <row r="315" spans="1:26" ht="13.5" customHeight="1" x14ac:dyDescent="0.3">
      <c r="A315" s="24"/>
      <c r="B315" s="84">
        <v>2</v>
      </c>
      <c r="C315" s="47">
        <f>+C314+1</f>
        <v>231</v>
      </c>
      <c r="D315" s="47" t="s">
        <v>2323</v>
      </c>
      <c r="E315" s="47">
        <v>130905</v>
      </c>
      <c r="F315" s="53" t="s">
        <v>1867</v>
      </c>
      <c r="G315" s="54" t="s">
        <v>2324</v>
      </c>
      <c r="H315" s="65">
        <f t="shared" si="22"/>
        <v>0.1880734</v>
      </c>
      <c r="I315" s="66">
        <v>47.023116740088106</v>
      </c>
      <c r="J315" s="68">
        <v>24.447830396475769</v>
      </c>
      <c r="K315" s="68">
        <v>26.137048458149781</v>
      </c>
      <c r="L315" s="68">
        <f t="shared" si="21"/>
        <v>50.584878854625551</v>
      </c>
      <c r="M315" s="68">
        <v>46.355286343612335</v>
      </c>
      <c r="N315" s="68">
        <v>44.063775959723095</v>
      </c>
      <c r="O315" s="68">
        <v>34.177202643171803</v>
      </c>
      <c r="P315" s="68">
        <v>35.120022026431712</v>
      </c>
      <c r="Q315" s="24"/>
      <c r="R315" s="24"/>
      <c r="S315" s="24"/>
      <c r="T315" s="24"/>
      <c r="U315" s="24"/>
      <c r="V315" s="24"/>
      <c r="W315" s="24"/>
      <c r="X315" s="24"/>
      <c r="Y315" s="24"/>
      <c r="Z315" s="24"/>
    </row>
    <row r="316" spans="1:26" ht="13.5" customHeight="1" x14ac:dyDescent="0.3">
      <c r="A316" s="24"/>
      <c r="B316" s="84">
        <v>3</v>
      </c>
      <c r="C316" s="47">
        <f>+C315+1</f>
        <v>232</v>
      </c>
      <c r="D316" s="47" t="s">
        <v>2325</v>
      </c>
      <c r="E316" s="47">
        <v>130905</v>
      </c>
      <c r="F316" s="53" t="s">
        <v>1867</v>
      </c>
      <c r="G316" s="54" t="s">
        <v>2223</v>
      </c>
      <c r="H316" s="65">
        <f t="shared" si="22"/>
        <v>0.1651376</v>
      </c>
      <c r="I316" s="66">
        <v>41.288590308370047</v>
      </c>
      <c r="J316" s="68">
        <v>21.466387665198241</v>
      </c>
      <c r="K316" s="68">
        <v>22.949603524229076</v>
      </c>
      <c r="L316" s="68">
        <f t="shared" si="21"/>
        <v>44.415991189427316</v>
      </c>
      <c r="M316" s="68">
        <v>40.702202643171809</v>
      </c>
      <c r="N316" s="68">
        <v>38.690144745122716</v>
      </c>
      <c r="O316" s="68">
        <v>30.009251101321588</v>
      </c>
      <c r="P316" s="68">
        <v>30.837092511013218</v>
      </c>
      <c r="Q316" s="24"/>
      <c r="R316" s="24"/>
      <c r="S316" s="24"/>
      <c r="T316" s="24"/>
      <c r="U316" s="24"/>
      <c r="V316" s="24"/>
      <c r="W316" s="24"/>
      <c r="X316" s="24"/>
      <c r="Y316" s="24"/>
      <c r="Z316" s="24"/>
    </row>
    <row r="317" spans="1:26" ht="13.5" customHeight="1" x14ac:dyDescent="0.3">
      <c r="A317" s="24"/>
      <c r="B317" s="84">
        <v>4</v>
      </c>
      <c r="C317" s="47">
        <f>+C316+1</f>
        <v>233</v>
      </c>
      <c r="D317" s="47" t="s">
        <v>2326</v>
      </c>
      <c r="E317" s="47">
        <v>130905</v>
      </c>
      <c r="F317" s="53" t="s">
        <v>1867</v>
      </c>
      <c r="G317" s="54" t="s">
        <v>2327</v>
      </c>
      <c r="H317" s="65">
        <f t="shared" si="22"/>
        <v>0.20183490000000001</v>
      </c>
      <c r="I317" s="66">
        <v>50.463832599118938</v>
      </c>
      <c r="J317" s="68">
        <v>26.236696035242289</v>
      </c>
      <c r="K317" s="68">
        <v>28.049515418502203</v>
      </c>
      <c r="L317" s="68">
        <f t="shared" si="21"/>
        <v>54.286211453744492</v>
      </c>
      <c r="M317" s="68">
        <v>49.747136563876651</v>
      </c>
      <c r="N317" s="68">
        <v>47.287954688483325</v>
      </c>
      <c r="O317" s="68">
        <v>36.677973568281935</v>
      </c>
      <c r="P317" s="68">
        <v>37.689779735682819</v>
      </c>
      <c r="Q317" s="24"/>
      <c r="R317" s="24"/>
      <c r="S317" s="24"/>
      <c r="T317" s="24"/>
      <c r="U317" s="24"/>
      <c r="V317" s="24"/>
      <c r="W317" s="24"/>
      <c r="X317" s="24"/>
      <c r="Y317" s="24"/>
      <c r="Z317" s="24"/>
    </row>
    <row r="318" spans="1:26" ht="13.5" customHeight="1" x14ac:dyDescent="0.3">
      <c r="A318" s="24"/>
      <c r="B318" s="84">
        <v>5</v>
      </c>
      <c r="C318" s="47">
        <f>+C317+1</f>
        <v>234</v>
      </c>
      <c r="D318" s="89" t="s">
        <v>2328</v>
      </c>
      <c r="E318" s="47">
        <v>130905</v>
      </c>
      <c r="F318" s="53" t="s">
        <v>1867</v>
      </c>
      <c r="G318" s="54" t="s">
        <v>2329</v>
      </c>
      <c r="H318" s="65">
        <f t="shared" si="22"/>
        <v>8.7155999999999997E-2</v>
      </c>
      <c r="I318" s="66">
        <v>21.791200440528634</v>
      </c>
      <c r="J318" s="68">
        <v>11.329482378854626</v>
      </c>
      <c r="K318" s="68">
        <v>12.112290748898678</v>
      </c>
      <c r="L318" s="68">
        <f t="shared" si="21"/>
        <v>23.441773127753304</v>
      </c>
      <c r="M318" s="68">
        <v>21.481718061674012</v>
      </c>
      <c r="N318" s="68">
        <v>20.419798615481433</v>
      </c>
      <c r="O318" s="68">
        <v>15.838215859030838</v>
      </c>
      <c r="P318" s="68">
        <v>16.275132158590306</v>
      </c>
      <c r="Q318" s="24"/>
      <c r="R318" s="24"/>
      <c r="S318" s="24"/>
      <c r="T318" s="24"/>
      <c r="U318" s="24"/>
      <c r="V318" s="24"/>
      <c r="W318" s="24"/>
      <c r="X318" s="24"/>
      <c r="Y318" s="24"/>
      <c r="Z318" s="24"/>
    </row>
    <row r="319" spans="1:26" ht="13.5" customHeight="1" x14ac:dyDescent="0.3">
      <c r="A319" s="24"/>
      <c r="B319" s="84">
        <v>6</v>
      </c>
      <c r="C319" s="47">
        <f>+C318+1</f>
        <v>235</v>
      </c>
      <c r="D319" s="89" t="s">
        <v>2330</v>
      </c>
      <c r="E319" s="47">
        <v>130905</v>
      </c>
      <c r="F319" s="53" t="s">
        <v>1867</v>
      </c>
      <c r="G319" s="54" t="s">
        <v>2331</v>
      </c>
      <c r="H319" s="65">
        <f t="shared" si="22"/>
        <v>4.5871599999999998E-2</v>
      </c>
      <c r="I319" s="66">
        <v>11.469052863436122</v>
      </c>
      <c r="J319" s="68">
        <v>5.9628854625550662</v>
      </c>
      <c r="K319" s="68">
        <v>6.3748898678414099</v>
      </c>
      <c r="L319" s="68">
        <f t="shared" si="21"/>
        <v>12.337775330396475</v>
      </c>
      <c r="M319" s="68">
        <v>11.306167400881058</v>
      </c>
      <c r="N319" s="68">
        <v>10.747262429200756</v>
      </c>
      <c r="O319" s="68">
        <v>8.3359030837004404</v>
      </c>
      <c r="P319" s="68">
        <v>8.5658590308370037</v>
      </c>
      <c r="Q319" s="24"/>
      <c r="R319" s="24"/>
      <c r="S319" s="24"/>
      <c r="T319" s="24"/>
      <c r="U319" s="24"/>
      <c r="V319" s="24"/>
      <c r="W319" s="24"/>
      <c r="X319" s="24"/>
      <c r="Y319" s="24"/>
      <c r="Z319" s="24"/>
    </row>
    <row r="320" spans="1:26" ht="13.5" customHeight="1" x14ac:dyDescent="0.3">
      <c r="A320" s="24"/>
      <c r="B320" s="86"/>
      <c r="C320" s="47"/>
      <c r="D320" s="46"/>
      <c r="E320" s="47">
        <v>130906</v>
      </c>
      <c r="F320" s="48" t="s">
        <v>2332</v>
      </c>
      <c r="G320" s="82"/>
      <c r="H320" s="83"/>
      <c r="I320" s="51">
        <v>305.07680616740089</v>
      </c>
      <c r="J320" s="52">
        <v>158.61275330396475</v>
      </c>
      <c r="K320" s="52">
        <v>169.5720704845815</v>
      </c>
      <c r="L320" s="52">
        <f t="shared" si="21"/>
        <v>328.18482378854628</v>
      </c>
      <c r="M320" s="52">
        <v>300.7440528634362</v>
      </c>
      <c r="N320" s="52">
        <v>285.87718061674013</v>
      </c>
      <c r="O320" s="52">
        <v>221.73502202643172</v>
      </c>
      <c r="P320" s="52">
        <v>227.85185022026434</v>
      </c>
      <c r="Q320" s="24"/>
      <c r="R320" s="24"/>
      <c r="S320" s="24"/>
      <c r="T320" s="24"/>
      <c r="U320" s="24"/>
      <c r="V320" s="24"/>
      <c r="W320" s="24"/>
      <c r="X320" s="24"/>
      <c r="Y320" s="24"/>
      <c r="Z320" s="24"/>
    </row>
    <row r="321" spans="1:26" ht="13.5" customHeight="1" x14ac:dyDescent="0.3">
      <c r="A321" s="24"/>
      <c r="B321" s="84">
        <v>1</v>
      </c>
      <c r="C321" s="47">
        <v>236</v>
      </c>
      <c r="D321" s="47" t="s">
        <v>2333</v>
      </c>
      <c r="E321" s="47">
        <v>130906</v>
      </c>
      <c r="F321" s="53" t="s">
        <v>1867</v>
      </c>
      <c r="G321" s="54" t="s">
        <v>1169</v>
      </c>
      <c r="H321" s="65">
        <f>ROUND(M321/SUM($M$321:$M$325),7)</f>
        <v>0.37593979999999999</v>
      </c>
      <c r="I321" s="66">
        <v>114.69052863436121</v>
      </c>
      <c r="J321" s="68">
        <v>59.628854625550652</v>
      </c>
      <c r="K321" s="68">
        <v>63.748898678414086</v>
      </c>
      <c r="L321" s="68">
        <f t="shared" si="21"/>
        <v>123.37775330396474</v>
      </c>
      <c r="M321" s="68">
        <v>113.06167400881057</v>
      </c>
      <c r="N321" s="68">
        <v>107.47262429200754</v>
      </c>
      <c r="O321" s="68">
        <v>83.359030837004383</v>
      </c>
      <c r="P321" s="68">
        <v>85.658590308370037</v>
      </c>
      <c r="Q321" s="24"/>
      <c r="R321" s="24"/>
      <c r="S321" s="24"/>
      <c r="T321" s="24"/>
      <c r="U321" s="24"/>
      <c r="V321" s="24"/>
      <c r="W321" s="24"/>
      <c r="X321" s="24"/>
      <c r="Y321" s="24"/>
      <c r="Z321" s="24"/>
    </row>
    <row r="322" spans="1:26" ht="13.5" customHeight="1" x14ac:dyDescent="0.3">
      <c r="A322" s="24"/>
      <c r="B322" s="84">
        <v>2</v>
      </c>
      <c r="C322" s="47">
        <f>+C321+1</f>
        <v>237</v>
      </c>
      <c r="D322" s="47" t="s">
        <v>2334</v>
      </c>
      <c r="E322" s="47">
        <v>130906</v>
      </c>
      <c r="F322" s="53" t="s">
        <v>1867</v>
      </c>
      <c r="G322" s="54" t="s">
        <v>2335</v>
      </c>
      <c r="H322" s="65">
        <f>ROUND(M322/SUM($M$321:$M$325),7)</f>
        <v>0.21804509999999999</v>
      </c>
      <c r="I322" s="66">
        <v>66.520506607929519</v>
      </c>
      <c r="J322" s="68">
        <v>34.584735682819385</v>
      </c>
      <c r="K322" s="68">
        <v>36.974361233480181</v>
      </c>
      <c r="L322" s="68">
        <f t="shared" si="21"/>
        <v>71.559096916299566</v>
      </c>
      <c r="M322" s="68">
        <v>65.575770925110149</v>
      </c>
      <c r="N322" s="68">
        <v>62.334122089364392</v>
      </c>
      <c r="O322" s="68">
        <v>48.348237885462559</v>
      </c>
      <c r="P322" s="68">
        <v>49.681982378854627</v>
      </c>
      <c r="Q322" s="24"/>
      <c r="R322" s="24"/>
      <c r="S322" s="24"/>
      <c r="T322" s="24"/>
      <c r="U322" s="24"/>
      <c r="V322" s="24"/>
      <c r="W322" s="24"/>
      <c r="X322" s="24"/>
      <c r="Y322" s="24"/>
      <c r="Z322" s="24"/>
    </row>
    <row r="323" spans="1:26" ht="13.5" customHeight="1" x14ac:dyDescent="0.3">
      <c r="A323" s="24"/>
      <c r="B323" s="84">
        <v>3</v>
      </c>
      <c r="C323" s="47">
        <f>+C322+1</f>
        <v>238</v>
      </c>
      <c r="D323" s="105" t="s">
        <v>2336</v>
      </c>
      <c r="E323" s="47">
        <v>130906</v>
      </c>
      <c r="F323" s="53" t="s">
        <v>1867</v>
      </c>
      <c r="G323" s="54" t="s">
        <v>2337</v>
      </c>
      <c r="H323" s="65">
        <f>ROUND(M323/SUM($M$321:$M$325),7)</f>
        <v>4.1353399999999998E-2</v>
      </c>
      <c r="I323" s="66">
        <v>12.615958149779734</v>
      </c>
      <c r="J323" s="68">
        <v>6.5591740088105723</v>
      </c>
      <c r="K323" s="68">
        <v>7.0123788546255508</v>
      </c>
      <c r="L323" s="68">
        <f t="shared" si="21"/>
        <v>13.571552863436123</v>
      </c>
      <c r="M323" s="68">
        <v>12.436784140969163</v>
      </c>
      <c r="N323" s="68">
        <v>11.821988672120831</v>
      </c>
      <c r="O323" s="68">
        <v>9.1694933920704838</v>
      </c>
      <c r="P323" s="68">
        <v>9.4224449339207048</v>
      </c>
      <c r="Q323" s="24"/>
      <c r="R323" s="24"/>
      <c r="S323" s="24"/>
      <c r="T323" s="24"/>
      <c r="U323" s="24"/>
      <c r="V323" s="24"/>
      <c r="W323" s="24"/>
      <c r="X323" s="24"/>
      <c r="Y323" s="24"/>
      <c r="Z323" s="24"/>
    </row>
    <row r="324" spans="1:26" ht="13.5" customHeight="1" x14ac:dyDescent="0.3">
      <c r="A324" s="24"/>
      <c r="B324" s="84">
        <v>4</v>
      </c>
      <c r="C324" s="47">
        <f>+C323+1</f>
        <v>239</v>
      </c>
      <c r="D324" s="47" t="s">
        <v>2338</v>
      </c>
      <c r="E324" s="47">
        <v>130906</v>
      </c>
      <c r="F324" s="53" t="s">
        <v>1867</v>
      </c>
      <c r="G324" s="54" t="s">
        <v>2339</v>
      </c>
      <c r="H324" s="65">
        <f>ROUND(M324/SUM($M$321:$M$325),7)</f>
        <v>0.2067669</v>
      </c>
      <c r="I324" s="66">
        <v>63.079790748898688</v>
      </c>
      <c r="J324" s="68">
        <v>32.795870044052869</v>
      </c>
      <c r="K324" s="68">
        <v>35.061894273127756</v>
      </c>
      <c r="L324" s="68">
        <f t="shared" si="21"/>
        <v>67.857764317180624</v>
      </c>
      <c r="M324" s="68">
        <v>62.183920704845818</v>
      </c>
      <c r="N324" s="68">
        <v>59.109943360604163</v>
      </c>
      <c r="O324" s="68">
        <v>45.847466960352428</v>
      </c>
      <c r="P324" s="68">
        <v>47.112224669603528</v>
      </c>
      <c r="Q324" s="24"/>
      <c r="R324" s="24"/>
      <c r="S324" s="24"/>
      <c r="T324" s="24"/>
      <c r="U324" s="24"/>
      <c r="V324" s="24"/>
      <c r="W324" s="24"/>
      <c r="X324" s="24"/>
      <c r="Y324" s="24"/>
      <c r="Z324" s="24"/>
    </row>
    <row r="325" spans="1:26" ht="13.5" customHeight="1" x14ac:dyDescent="0.3">
      <c r="A325" s="24"/>
      <c r="B325" s="84">
        <v>5</v>
      </c>
      <c r="C325" s="47">
        <f>+C324+1</f>
        <v>240</v>
      </c>
      <c r="D325" s="47" t="s">
        <v>2340</v>
      </c>
      <c r="E325" s="47">
        <v>130906</v>
      </c>
      <c r="F325" s="53" t="s">
        <v>1867</v>
      </c>
      <c r="G325" s="54" t="s">
        <v>2341</v>
      </c>
      <c r="H325" s="65">
        <f>ROUND(M325/SUM($M$321:$M$325),7)</f>
        <v>0.1578947</v>
      </c>
      <c r="I325" s="66">
        <v>48.170022026431717</v>
      </c>
      <c r="J325" s="68">
        <v>25.044118942731277</v>
      </c>
      <c r="K325" s="68">
        <v>26.774537444933923</v>
      </c>
      <c r="L325" s="68">
        <f t="shared" si="21"/>
        <v>51.8186563876652</v>
      </c>
      <c r="M325" s="68">
        <v>47.485903083700443</v>
      </c>
      <c r="N325" s="68">
        <v>45.138502202643174</v>
      </c>
      <c r="O325" s="68">
        <v>35.010792951541852</v>
      </c>
      <c r="P325" s="68">
        <v>35.976607929515424</v>
      </c>
      <c r="Q325" s="24"/>
      <c r="R325" s="24"/>
      <c r="S325" s="24"/>
      <c r="T325" s="24"/>
      <c r="U325" s="24"/>
      <c r="V325" s="24"/>
      <c r="W325" s="24"/>
      <c r="X325" s="24"/>
      <c r="Y325" s="24"/>
      <c r="Z325" s="24"/>
    </row>
    <row r="326" spans="1:26" ht="13.5" customHeight="1" x14ac:dyDescent="0.3">
      <c r="A326" s="24"/>
      <c r="B326" s="86"/>
      <c r="C326" s="47"/>
      <c r="D326" s="46"/>
      <c r="E326" s="47">
        <v>130907</v>
      </c>
      <c r="F326" s="48" t="s">
        <v>2342</v>
      </c>
      <c r="G326" s="82"/>
      <c r="H326" s="83"/>
      <c r="I326" s="51">
        <v>275.25726872246702</v>
      </c>
      <c r="J326" s="52">
        <v>143.10925110132158</v>
      </c>
      <c r="K326" s="52">
        <v>152.99735682819383</v>
      </c>
      <c r="L326" s="52">
        <f t="shared" si="21"/>
        <v>296.10660792951541</v>
      </c>
      <c r="M326" s="52">
        <v>271.3480176211454</v>
      </c>
      <c r="N326" s="52">
        <v>257.93429830081811</v>
      </c>
      <c r="O326" s="52">
        <v>200.06167400881057</v>
      </c>
      <c r="P326" s="52">
        <v>205.58061674008812</v>
      </c>
      <c r="Q326" s="24"/>
      <c r="R326" s="24"/>
      <c r="S326" s="24"/>
      <c r="T326" s="24"/>
      <c r="U326" s="24"/>
      <c r="V326" s="24"/>
      <c r="W326" s="24"/>
      <c r="X326" s="24"/>
      <c r="Y326" s="24"/>
      <c r="Z326" s="24"/>
    </row>
    <row r="327" spans="1:26" ht="13.5" customHeight="1" x14ac:dyDescent="0.3">
      <c r="A327" s="24"/>
      <c r="B327" s="84">
        <v>1</v>
      </c>
      <c r="C327" s="47">
        <f>+C325+1</f>
        <v>241</v>
      </c>
      <c r="D327" s="47" t="s">
        <v>2343</v>
      </c>
      <c r="E327" s="47">
        <v>130907</v>
      </c>
      <c r="F327" s="53" t="s">
        <v>1840</v>
      </c>
      <c r="G327" s="54" t="s">
        <v>1170</v>
      </c>
      <c r="H327" s="65">
        <f>ROUND(M327/SUM($M$327:$M$331),7)</f>
        <v>0.30416670000000001</v>
      </c>
      <c r="I327" s="66">
        <v>83.724085903083704</v>
      </c>
      <c r="J327" s="68">
        <v>43.529063876651982</v>
      </c>
      <c r="K327" s="68">
        <v>46.536696035242294</v>
      </c>
      <c r="L327" s="68">
        <f t="shared" si="21"/>
        <v>90.065759911894276</v>
      </c>
      <c r="M327" s="68">
        <v>82.535022026431719</v>
      </c>
      <c r="N327" s="68">
        <v>78.45501573316551</v>
      </c>
      <c r="O327" s="68">
        <v>60.852092511013218</v>
      </c>
      <c r="P327" s="68">
        <v>62.530770925110133</v>
      </c>
      <c r="Q327" s="24"/>
      <c r="R327" s="24"/>
      <c r="S327" s="24"/>
      <c r="T327" s="24"/>
      <c r="U327" s="24"/>
      <c r="V327" s="24"/>
      <c r="W327" s="24"/>
      <c r="X327" s="24"/>
      <c r="Y327" s="24"/>
      <c r="Z327" s="24"/>
    </row>
    <row r="328" spans="1:26" ht="13.5" customHeight="1" x14ac:dyDescent="0.3">
      <c r="A328" s="24"/>
      <c r="B328" s="84">
        <v>2</v>
      </c>
      <c r="C328" s="47">
        <f>+C327+1</f>
        <v>242</v>
      </c>
      <c r="D328" s="47" t="s">
        <v>2344</v>
      </c>
      <c r="E328" s="47">
        <v>130907</v>
      </c>
      <c r="F328" s="53" t="s">
        <v>1867</v>
      </c>
      <c r="G328" s="54" t="s">
        <v>2345</v>
      </c>
      <c r="H328" s="65">
        <f>ROUND(M328/SUM($M$327:$M$331),7)</f>
        <v>0.28749999999999998</v>
      </c>
      <c r="I328" s="66">
        <v>79.136464757709263</v>
      </c>
      <c r="J328" s="68">
        <v>41.143909691629958</v>
      </c>
      <c r="K328" s="68">
        <v>43.986740088105726</v>
      </c>
      <c r="L328" s="68">
        <f t="shared" si="21"/>
        <v>85.130649779735677</v>
      </c>
      <c r="M328" s="68">
        <v>78.012555066079301</v>
      </c>
      <c r="N328" s="68">
        <v>74.156110761485209</v>
      </c>
      <c r="O328" s="68">
        <v>57.517731277533045</v>
      </c>
      <c r="P328" s="68">
        <v>59.104427312775336</v>
      </c>
      <c r="Q328" s="24"/>
      <c r="R328" s="24"/>
      <c r="S328" s="24"/>
      <c r="T328" s="24"/>
      <c r="U328" s="24"/>
      <c r="V328" s="24"/>
      <c r="W328" s="24"/>
      <c r="X328" s="24"/>
      <c r="Y328" s="24"/>
      <c r="Z328" s="24"/>
    </row>
    <row r="329" spans="1:26" ht="13.5" customHeight="1" x14ac:dyDescent="0.3">
      <c r="A329" s="24"/>
      <c r="B329" s="84">
        <v>3</v>
      </c>
      <c r="C329" s="47">
        <f>+C328+1</f>
        <v>243</v>
      </c>
      <c r="D329" s="47" t="s">
        <v>2346</v>
      </c>
      <c r="E329" s="47">
        <v>130907</v>
      </c>
      <c r="F329" s="53" t="s">
        <v>1867</v>
      </c>
      <c r="G329" s="54" t="s">
        <v>2347</v>
      </c>
      <c r="H329" s="65">
        <f>ROUND(M329/SUM($M$327:$M$331),7)</f>
        <v>0.17083329999999999</v>
      </c>
      <c r="I329" s="66">
        <v>47.023116740088106</v>
      </c>
      <c r="J329" s="68">
        <v>24.447830396475769</v>
      </c>
      <c r="K329" s="68">
        <v>26.137048458149781</v>
      </c>
      <c r="L329" s="68">
        <f t="shared" si="21"/>
        <v>50.584878854625551</v>
      </c>
      <c r="M329" s="68">
        <v>46.355286343612335</v>
      </c>
      <c r="N329" s="68">
        <v>44.063775959723095</v>
      </c>
      <c r="O329" s="68">
        <v>34.177202643171803</v>
      </c>
      <c r="P329" s="68">
        <v>35.120022026431712</v>
      </c>
      <c r="Q329" s="24"/>
      <c r="R329" s="24"/>
      <c r="S329" s="24"/>
      <c r="T329" s="24"/>
      <c r="U329" s="24"/>
      <c r="V329" s="24"/>
      <c r="W329" s="24"/>
      <c r="X329" s="24"/>
      <c r="Y329" s="24"/>
      <c r="Z329" s="24"/>
    </row>
    <row r="330" spans="1:26" ht="13.5" customHeight="1" x14ac:dyDescent="0.3">
      <c r="A330" s="24"/>
      <c r="B330" s="84">
        <v>4</v>
      </c>
      <c r="C330" s="47">
        <f>+C329+1</f>
        <v>244</v>
      </c>
      <c r="D330" s="47" t="s">
        <v>2348</v>
      </c>
      <c r="E330" s="47">
        <v>130907</v>
      </c>
      <c r="F330" s="53" t="s">
        <v>1867</v>
      </c>
      <c r="G330" s="54" t="s">
        <v>2349</v>
      </c>
      <c r="H330" s="65">
        <f>ROUND(M330/SUM($M$327:$M$331),7)</f>
        <v>0.1291667</v>
      </c>
      <c r="I330" s="66">
        <v>35.554063876651988</v>
      </c>
      <c r="J330" s="68">
        <v>18.484944933920705</v>
      </c>
      <c r="K330" s="68">
        <v>19.762158590308374</v>
      </c>
      <c r="L330" s="68">
        <f t="shared" si="21"/>
        <v>38.247103524229075</v>
      </c>
      <c r="M330" s="68">
        <v>35.049118942731283</v>
      </c>
      <c r="N330" s="68">
        <v>33.31651353052235</v>
      </c>
      <c r="O330" s="68">
        <v>25.841299559471366</v>
      </c>
      <c r="P330" s="68">
        <v>26.554162995594716</v>
      </c>
      <c r="Q330" s="24"/>
      <c r="R330" s="24"/>
      <c r="S330" s="24"/>
      <c r="T330" s="24"/>
      <c r="U330" s="24"/>
      <c r="V330" s="24"/>
      <c r="W330" s="24"/>
      <c r="X330" s="24"/>
      <c r="Y330" s="24"/>
      <c r="Z330" s="24"/>
    </row>
    <row r="331" spans="1:26" ht="13.5" customHeight="1" x14ac:dyDescent="0.3">
      <c r="A331" s="24"/>
      <c r="B331" s="84">
        <v>5</v>
      </c>
      <c r="C331" s="47">
        <f>+C330+1</f>
        <v>245</v>
      </c>
      <c r="D331" s="47" t="s">
        <v>2350</v>
      </c>
      <c r="E331" s="47">
        <v>130907</v>
      </c>
      <c r="F331" s="53" t="s">
        <v>1867</v>
      </c>
      <c r="G331" s="54" t="s">
        <v>2351</v>
      </c>
      <c r="H331" s="65">
        <f>ROUND(M331/SUM($M$327:$M$331),7)</f>
        <v>0.10833329999999999</v>
      </c>
      <c r="I331" s="66">
        <v>29.819537444933918</v>
      </c>
      <c r="J331" s="68">
        <v>15.503502202643169</v>
      </c>
      <c r="K331" s="68">
        <v>16.574713656387662</v>
      </c>
      <c r="L331" s="68">
        <f t="shared" si="21"/>
        <v>32.078215859030834</v>
      </c>
      <c r="M331" s="68">
        <v>29.396035242290747</v>
      </c>
      <c r="N331" s="68">
        <v>27.94288231592196</v>
      </c>
      <c r="O331" s="68">
        <v>21.673348017621144</v>
      </c>
      <c r="P331" s="68">
        <v>22.27123348017621</v>
      </c>
      <c r="Q331" s="24"/>
      <c r="R331" s="24"/>
      <c r="S331" s="24"/>
      <c r="T331" s="24"/>
      <c r="U331" s="24"/>
      <c r="V331" s="24"/>
      <c r="W331" s="24"/>
      <c r="X331" s="24"/>
      <c r="Y331" s="24"/>
      <c r="Z331" s="24"/>
    </row>
    <row r="332" spans="1:26" ht="13.5" customHeight="1" x14ac:dyDescent="0.3">
      <c r="A332" s="24"/>
      <c r="B332" s="86"/>
      <c r="C332" s="47"/>
      <c r="D332" s="46"/>
      <c r="E332" s="47">
        <v>130908</v>
      </c>
      <c r="F332" s="48" t="s">
        <v>2352</v>
      </c>
      <c r="G332" s="82"/>
      <c r="H332" s="83"/>
      <c r="I332" s="51">
        <v>354.39373348017625</v>
      </c>
      <c r="J332" s="52">
        <v>184.25316079295152</v>
      </c>
      <c r="K332" s="52">
        <v>196.98409691629956</v>
      </c>
      <c r="L332" s="52">
        <f t="shared" si="21"/>
        <v>381.23725770925108</v>
      </c>
      <c r="M332" s="52">
        <v>349.3605726872247</v>
      </c>
      <c r="N332" s="52">
        <v>332.09040906230331</v>
      </c>
      <c r="O332" s="52">
        <v>257.57940528634361</v>
      </c>
      <c r="P332" s="52">
        <v>264.68504405286342</v>
      </c>
      <c r="Q332" s="24"/>
      <c r="R332" s="24"/>
      <c r="S332" s="24"/>
      <c r="T332" s="24"/>
      <c r="U332" s="24"/>
      <c r="V332" s="24"/>
      <c r="W332" s="24"/>
      <c r="X332" s="24"/>
      <c r="Y332" s="24"/>
      <c r="Z332" s="24"/>
    </row>
    <row r="333" spans="1:26" ht="13.5" customHeight="1" x14ac:dyDescent="0.3">
      <c r="A333" s="24"/>
      <c r="B333" s="84">
        <v>1</v>
      </c>
      <c r="C333" s="47">
        <f>+C331+1</f>
        <v>246</v>
      </c>
      <c r="D333" s="47" t="s">
        <v>2353</v>
      </c>
      <c r="E333" s="47">
        <v>130908</v>
      </c>
      <c r="F333" s="53" t="s">
        <v>1837</v>
      </c>
      <c r="G333" s="54" t="s">
        <v>1171</v>
      </c>
      <c r="H333" s="65">
        <f>ROUND(M333/SUM($M$333:$M$336),7)</f>
        <v>0.34627829999999998</v>
      </c>
      <c r="I333" s="66">
        <v>122.71886563876652</v>
      </c>
      <c r="J333" s="68">
        <v>63.802874449339207</v>
      </c>
      <c r="K333" s="68">
        <v>68.211321585903079</v>
      </c>
      <c r="L333" s="68">
        <f t="shared" si="21"/>
        <v>132.01419603524229</v>
      </c>
      <c r="M333" s="68">
        <v>120.97599118942732</v>
      </c>
      <c r="N333" s="68">
        <v>114.99570799244808</v>
      </c>
      <c r="O333" s="68">
        <v>89.194162995594709</v>
      </c>
      <c r="P333" s="68">
        <v>91.654691629955948</v>
      </c>
      <c r="Q333" s="24"/>
      <c r="R333" s="24"/>
      <c r="S333" s="24"/>
      <c r="T333" s="24"/>
      <c r="U333" s="24"/>
      <c r="V333" s="24"/>
      <c r="W333" s="24"/>
      <c r="X333" s="24"/>
      <c r="Y333" s="24"/>
      <c r="Z333" s="24"/>
    </row>
    <row r="334" spans="1:26" ht="13.5" customHeight="1" x14ac:dyDescent="0.3">
      <c r="A334" s="24"/>
      <c r="B334" s="84">
        <v>2</v>
      </c>
      <c r="C334" s="47">
        <f>+C333+1</f>
        <v>247</v>
      </c>
      <c r="D334" s="47" t="s">
        <v>2354</v>
      </c>
      <c r="E334" s="47">
        <v>130908</v>
      </c>
      <c r="F334" s="53" t="s">
        <v>1867</v>
      </c>
      <c r="G334" s="54" t="s">
        <v>2355</v>
      </c>
      <c r="H334" s="65">
        <f>ROUND(M334/SUM($M$333:$M$336),7)</f>
        <v>0.34304210000000002</v>
      </c>
      <c r="I334" s="66">
        <v>121.57196035242292</v>
      </c>
      <c r="J334" s="68">
        <v>63.206585903083706</v>
      </c>
      <c r="K334" s="68">
        <v>67.573832599118944</v>
      </c>
      <c r="L334" s="68">
        <f t="shared" si="21"/>
        <v>130.78041850220265</v>
      </c>
      <c r="M334" s="68">
        <v>119.84537444933922</v>
      </c>
      <c r="N334" s="68">
        <v>113.92098174952801</v>
      </c>
      <c r="O334" s="68">
        <v>88.360572687224689</v>
      </c>
      <c r="P334" s="68">
        <v>90.798105726872251</v>
      </c>
      <c r="Q334" s="24"/>
      <c r="R334" s="24"/>
      <c r="S334" s="24"/>
      <c r="T334" s="24"/>
      <c r="U334" s="24"/>
      <c r="V334" s="24"/>
      <c r="W334" s="24"/>
      <c r="X334" s="24"/>
      <c r="Y334" s="24"/>
      <c r="Z334" s="24"/>
    </row>
    <row r="335" spans="1:26" ht="13.5" customHeight="1" x14ac:dyDescent="0.3">
      <c r="A335" s="24"/>
      <c r="B335" s="84">
        <v>3</v>
      </c>
      <c r="C335" s="47">
        <f>+C334+1</f>
        <v>248</v>
      </c>
      <c r="D335" s="46" t="s">
        <v>2356</v>
      </c>
      <c r="E335" s="47">
        <v>130908</v>
      </c>
      <c r="F335" s="53" t="s">
        <v>1867</v>
      </c>
      <c r="G335" s="54" t="s">
        <v>2357</v>
      </c>
      <c r="H335" s="65">
        <f>ROUND(M335/SUM($M$333:$M$336),7)</f>
        <v>0.16828480000000001</v>
      </c>
      <c r="I335" s="66">
        <v>59.639074889867835</v>
      </c>
      <c r="J335" s="68">
        <v>31.007004405286338</v>
      </c>
      <c r="K335" s="68">
        <v>33.149427312775323</v>
      </c>
      <c r="L335" s="68">
        <f t="shared" si="21"/>
        <v>64.156431718061668</v>
      </c>
      <c r="M335" s="68">
        <v>58.792070484581494</v>
      </c>
      <c r="N335" s="68">
        <v>55.885764631843919</v>
      </c>
      <c r="O335" s="68">
        <v>43.346696035242289</v>
      </c>
      <c r="P335" s="68">
        <v>44.542466960352421</v>
      </c>
      <c r="Q335" s="24"/>
      <c r="R335" s="24"/>
      <c r="S335" s="24"/>
      <c r="T335" s="24"/>
      <c r="U335" s="24"/>
      <c r="V335" s="24"/>
      <c r="W335" s="24"/>
      <c r="X335" s="24"/>
      <c r="Y335" s="24"/>
      <c r="Z335" s="24"/>
    </row>
    <row r="336" spans="1:26" ht="13.5" customHeight="1" x14ac:dyDescent="0.3">
      <c r="A336" s="24"/>
      <c r="B336" s="84">
        <v>4</v>
      </c>
      <c r="C336" s="47">
        <f>+C335+1</f>
        <v>249</v>
      </c>
      <c r="D336" s="90" t="s">
        <v>2358</v>
      </c>
      <c r="E336" s="47">
        <v>130908</v>
      </c>
      <c r="F336" s="53" t="s">
        <v>1867</v>
      </c>
      <c r="G336" s="54" t="s">
        <v>1198</v>
      </c>
      <c r="H336" s="65">
        <f>ROUND(M336/SUM($M$333:$M$336),7)</f>
        <v>0.14239479999999999</v>
      </c>
      <c r="I336" s="66">
        <v>50.463832599118938</v>
      </c>
      <c r="J336" s="68">
        <v>26.236696035242289</v>
      </c>
      <c r="K336" s="68">
        <v>28.049515418502203</v>
      </c>
      <c r="L336" s="68">
        <f t="shared" si="21"/>
        <v>54.286211453744492</v>
      </c>
      <c r="M336" s="68">
        <v>49.747136563876651</v>
      </c>
      <c r="N336" s="68">
        <v>47.287954688483325</v>
      </c>
      <c r="O336" s="68">
        <v>36.677973568281935</v>
      </c>
      <c r="P336" s="68">
        <v>37.689779735682819</v>
      </c>
      <c r="Q336" s="24"/>
      <c r="R336" s="24"/>
      <c r="S336" s="24"/>
      <c r="T336" s="24"/>
      <c r="U336" s="24"/>
      <c r="V336" s="24"/>
      <c r="W336" s="24"/>
      <c r="X336" s="24"/>
      <c r="Y336" s="24"/>
      <c r="Z336" s="24"/>
    </row>
    <row r="337" spans="1:26" ht="20.25" customHeight="1" x14ac:dyDescent="0.3">
      <c r="A337" s="30"/>
      <c r="B337" s="88"/>
      <c r="C337" s="40"/>
      <c r="D337" s="46"/>
      <c r="E337" s="47">
        <v>131000</v>
      </c>
      <c r="F337" s="35" t="s">
        <v>2359</v>
      </c>
      <c r="G337" s="41" t="s">
        <v>2360</v>
      </c>
      <c r="H337" s="42"/>
      <c r="I337" s="81">
        <v>1208.3080616302184</v>
      </c>
      <c r="J337" s="37">
        <v>443.02025925646132</v>
      </c>
      <c r="K337" s="37">
        <v>492.59447780815117</v>
      </c>
      <c r="L337" s="44">
        <f t="shared" si="21"/>
        <v>935.61473706461243</v>
      </c>
      <c r="M337" s="44">
        <v>951.07411711133193</v>
      </c>
      <c r="N337" s="44">
        <v>914.36560800000007</v>
      </c>
      <c r="O337" s="44">
        <v>807.69761800000003</v>
      </c>
      <c r="P337" s="44">
        <v>879.74099850000005</v>
      </c>
      <c r="Q337" s="30"/>
      <c r="R337" s="30"/>
      <c r="S337" s="30"/>
      <c r="T337" s="30"/>
      <c r="U337" s="30"/>
      <c r="V337" s="30"/>
      <c r="W337" s="30"/>
      <c r="X337" s="30"/>
      <c r="Y337" s="30"/>
      <c r="Z337" s="30"/>
    </row>
    <row r="338" spans="1:26" ht="13.5" customHeight="1" x14ac:dyDescent="0.3">
      <c r="A338" s="24"/>
      <c r="B338" s="86"/>
      <c r="C338" s="47"/>
      <c r="D338" s="46"/>
      <c r="E338" s="47">
        <v>131001</v>
      </c>
      <c r="F338" s="48" t="s">
        <v>2361</v>
      </c>
      <c r="G338" s="82"/>
      <c r="H338" s="83"/>
      <c r="I338" s="51">
        <v>466.24014910536778</v>
      </c>
      <c r="J338" s="52">
        <v>165.86068588469183</v>
      </c>
      <c r="K338" s="52">
        <v>196.08367296222664</v>
      </c>
      <c r="L338" s="52">
        <f t="shared" si="21"/>
        <v>361.94435884691848</v>
      </c>
      <c r="M338" s="52">
        <v>378.02797216699798</v>
      </c>
      <c r="N338" s="52">
        <v>351.85455268389666</v>
      </c>
      <c r="O338" s="52">
        <v>310.80793240556665</v>
      </c>
      <c r="P338" s="52">
        <v>338.53075049701789</v>
      </c>
      <c r="Q338" s="24"/>
      <c r="R338" s="24"/>
      <c r="S338" s="24"/>
      <c r="T338" s="24"/>
      <c r="U338" s="24"/>
      <c r="V338" s="24"/>
      <c r="W338" s="24"/>
      <c r="X338" s="24"/>
      <c r="Y338" s="24"/>
      <c r="Z338" s="24"/>
    </row>
    <row r="339" spans="1:26" ht="13.5" customHeight="1" x14ac:dyDescent="0.3">
      <c r="A339" s="24"/>
      <c r="B339" s="84">
        <v>1</v>
      </c>
      <c r="C339" s="47">
        <v>250</v>
      </c>
      <c r="D339" s="90" t="s">
        <v>2362</v>
      </c>
      <c r="E339" s="47">
        <v>131001</v>
      </c>
      <c r="F339" s="53" t="s">
        <v>1829</v>
      </c>
      <c r="G339" s="54" t="s">
        <v>2363</v>
      </c>
      <c r="H339" s="65">
        <f t="shared" ref="H339:H347" si="23">ROUND(M339/SUM($M$339:$M$347),7)</f>
        <v>0.62023189999999995</v>
      </c>
      <c r="I339" s="66">
        <v>280.14</v>
      </c>
      <c r="J339" s="67">
        <v>96.424999999999997</v>
      </c>
      <c r="K339" s="68">
        <v>121.8</v>
      </c>
      <c r="L339" s="68">
        <f t="shared" si="21"/>
        <v>218.22499999999999</v>
      </c>
      <c r="M339" s="68">
        <v>234.465</v>
      </c>
      <c r="N339" s="68">
        <v>210.93089463220679</v>
      </c>
      <c r="O339" s="68">
        <v>186.32413518886679</v>
      </c>
      <c r="P339" s="68">
        <v>202.94349900596421</v>
      </c>
      <c r="Q339" s="24"/>
      <c r="R339" s="24"/>
      <c r="S339" s="24"/>
      <c r="T339" s="24"/>
      <c r="U339" s="24"/>
      <c r="V339" s="24"/>
      <c r="W339" s="24"/>
      <c r="X339" s="24"/>
      <c r="Y339" s="24"/>
      <c r="Z339" s="24"/>
    </row>
    <row r="340" spans="1:26" ht="13.5" customHeight="1" x14ac:dyDescent="0.3">
      <c r="A340" s="24"/>
      <c r="B340" s="84">
        <v>2</v>
      </c>
      <c r="C340" s="47">
        <f t="shared" ref="C340:C347" si="24">+C339+1</f>
        <v>251</v>
      </c>
      <c r="D340" s="90" t="s">
        <v>2364</v>
      </c>
      <c r="E340" s="47">
        <v>131001</v>
      </c>
      <c r="F340" s="53" t="s">
        <v>1840</v>
      </c>
      <c r="G340" s="54" t="s">
        <v>2365</v>
      </c>
      <c r="H340" s="65">
        <f t="shared" si="23"/>
        <v>6.8603300000000006E-2</v>
      </c>
      <c r="I340" s="66">
        <v>33.618091451292244</v>
      </c>
      <c r="J340" s="67">
        <v>12.543220675944335</v>
      </c>
      <c r="K340" s="68">
        <v>13.418986083499005</v>
      </c>
      <c r="L340" s="68">
        <f t="shared" si="21"/>
        <v>25.96220675944334</v>
      </c>
      <c r="M340" s="68">
        <v>25.93395626242545</v>
      </c>
      <c r="N340" s="68">
        <v>25.457176938369784</v>
      </c>
      <c r="O340" s="68">
        <v>22.487395626242545</v>
      </c>
      <c r="P340" s="68">
        <v>24.493180914512923</v>
      </c>
      <c r="Q340" s="24"/>
      <c r="R340" s="24"/>
      <c r="S340" s="24"/>
      <c r="T340" s="24"/>
      <c r="U340" s="24"/>
      <c r="V340" s="24"/>
      <c r="W340" s="24"/>
      <c r="X340" s="24"/>
      <c r="Y340" s="24"/>
      <c r="Z340" s="24"/>
    </row>
    <row r="341" spans="1:26" ht="13.5" customHeight="1" x14ac:dyDescent="0.3">
      <c r="A341" s="24"/>
      <c r="B341" s="84">
        <v>3</v>
      </c>
      <c r="C341" s="47">
        <f t="shared" si="24"/>
        <v>252</v>
      </c>
      <c r="D341" s="90" t="s">
        <v>2366</v>
      </c>
      <c r="E341" s="47">
        <v>131001</v>
      </c>
      <c r="F341" s="53" t="s">
        <v>1867</v>
      </c>
      <c r="G341" s="54" t="s">
        <v>1341</v>
      </c>
      <c r="H341" s="65">
        <f t="shared" si="23"/>
        <v>3.1851499999999998E-2</v>
      </c>
      <c r="I341" s="66">
        <v>15.608399602385687</v>
      </c>
      <c r="J341" s="67">
        <v>5.8236381709741547</v>
      </c>
      <c r="K341" s="68">
        <v>6.2302435387673958</v>
      </c>
      <c r="L341" s="68">
        <f t="shared" si="21"/>
        <v>12.05388170974155</v>
      </c>
      <c r="M341" s="68">
        <v>12.040765407554673</v>
      </c>
      <c r="N341" s="68">
        <v>11.819403578528826</v>
      </c>
      <c r="O341" s="68">
        <v>10.440576540755467</v>
      </c>
      <c r="P341" s="68">
        <v>11.371833996023858</v>
      </c>
      <c r="Q341" s="24"/>
      <c r="R341" s="24"/>
      <c r="S341" s="24"/>
      <c r="T341" s="24"/>
      <c r="U341" s="24"/>
      <c r="V341" s="24"/>
      <c r="W341" s="24"/>
      <c r="X341" s="24"/>
      <c r="Y341" s="24"/>
      <c r="Z341" s="24"/>
    </row>
    <row r="342" spans="1:26" ht="13.5" customHeight="1" x14ac:dyDescent="0.3">
      <c r="A342" s="24"/>
      <c r="B342" s="84">
        <v>4</v>
      </c>
      <c r="C342" s="47">
        <f t="shared" si="24"/>
        <v>253</v>
      </c>
      <c r="D342" s="90" t="s">
        <v>2367</v>
      </c>
      <c r="E342" s="47">
        <v>131001</v>
      </c>
      <c r="F342" s="53" t="s">
        <v>1867</v>
      </c>
      <c r="G342" s="54" t="s">
        <v>2368</v>
      </c>
      <c r="H342" s="65">
        <f t="shared" si="23"/>
        <v>3.9201899999999998E-2</v>
      </c>
      <c r="I342" s="66">
        <v>19.210337972166997</v>
      </c>
      <c r="J342" s="67">
        <v>7.1675546719681904</v>
      </c>
      <c r="K342" s="68">
        <v>7.6679920477137173</v>
      </c>
      <c r="L342" s="68">
        <f t="shared" si="21"/>
        <v>14.835546719681908</v>
      </c>
      <c r="M342" s="68">
        <v>14.819403578528824</v>
      </c>
      <c r="N342" s="68">
        <v>14.546958250497017</v>
      </c>
      <c r="O342" s="68">
        <v>12.849940357852882</v>
      </c>
      <c r="P342" s="68">
        <v>13.996103379721669</v>
      </c>
      <c r="Q342" s="24"/>
      <c r="R342" s="24"/>
      <c r="S342" s="24"/>
      <c r="T342" s="24"/>
      <c r="U342" s="24"/>
      <c r="V342" s="24"/>
      <c r="W342" s="24"/>
      <c r="X342" s="24"/>
      <c r="Y342" s="24"/>
      <c r="Z342" s="24"/>
    </row>
    <row r="343" spans="1:26" ht="13.5" customHeight="1" x14ac:dyDescent="0.3">
      <c r="A343" s="24"/>
      <c r="B343" s="84">
        <v>5</v>
      </c>
      <c r="C343" s="47">
        <f t="shared" si="24"/>
        <v>254</v>
      </c>
      <c r="D343" s="90" t="s">
        <v>2369</v>
      </c>
      <c r="E343" s="47">
        <v>131001</v>
      </c>
      <c r="F343" s="53" t="s">
        <v>1867</v>
      </c>
      <c r="G343" s="54" t="s">
        <v>2370</v>
      </c>
      <c r="H343" s="65">
        <f t="shared" si="23"/>
        <v>6.8603300000000006E-2</v>
      </c>
      <c r="I343" s="66">
        <v>33.618091451292244</v>
      </c>
      <c r="J343" s="67">
        <v>12.543220675944335</v>
      </c>
      <c r="K343" s="68">
        <v>13.418986083499005</v>
      </c>
      <c r="L343" s="68">
        <f t="shared" si="21"/>
        <v>25.96220675944334</v>
      </c>
      <c r="M343" s="68">
        <v>25.93395626242545</v>
      </c>
      <c r="N343" s="68">
        <v>25.457176938369784</v>
      </c>
      <c r="O343" s="68">
        <v>22.487395626242545</v>
      </c>
      <c r="P343" s="68">
        <v>24.493180914512923</v>
      </c>
      <c r="Q343" s="24"/>
      <c r="R343" s="24"/>
      <c r="S343" s="24"/>
      <c r="T343" s="24"/>
      <c r="U343" s="24"/>
      <c r="V343" s="24"/>
      <c r="W343" s="24"/>
      <c r="X343" s="24"/>
      <c r="Y343" s="24"/>
      <c r="Z343" s="24"/>
    </row>
    <row r="344" spans="1:26" ht="13.5" customHeight="1" x14ac:dyDescent="0.3">
      <c r="A344" s="24"/>
      <c r="B344" s="84">
        <v>6</v>
      </c>
      <c r="C344" s="47">
        <f t="shared" si="24"/>
        <v>255</v>
      </c>
      <c r="D344" s="90" t="s">
        <v>2371</v>
      </c>
      <c r="E344" s="47">
        <v>131001</v>
      </c>
      <c r="F344" s="53" t="s">
        <v>1867</v>
      </c>
      <c r="G344" s="54" t="s">
        <v>2372</v>
      </c>
      <c r="H344" s="65">
        <f t="shared" si="23"/>
        <v>6.6153199999999995E-2</v>
      </c>
      <c r="I344" s="66">
        <v>32.41744532803181</v>
      </c>
      <c r="J344" s="67">
        <v>12.095248508946321</v>
      </c>
      <c r="K344" s="68">
        <v>12.939736580516898</v>
      </c>
      <c r="L344" s="68">
        <f t="shared" si="21"/>
        <v>25.03498508946322</v>
      </c>
      <c r="M344" s="68">
        <v>25.007743538767397</v>
      </c>
      <c r="N344" s="68">
        <v>24.547992047713716</v>
      </c>
      <c r="O344" s="68">
        <v>21.684274353876738</v>
      </c>
      <c r="P344" s="68">
        <v>23.618424453280319</v>
      </c>
      <c r="Q344" s="24"/>
      <c r="R344" s="24"/>
      <c r="S344" s="24"/>
      <c r="T344" s="24"/>
      <c r="U344" s="24"/>
      <c r="V344" s="24"/>
      <c r="W344" s="24"/>
      <c r="X344" s="24"/>
      <c r="Y344" s="24"/>
      <c r="Z344" s="24"/>
    </row>
    <row r="345" spans="1:26" ht="13.5" customHeight="1" x14ac:dyDescent="0.3">
      <c r="A345" s="24"/>
      <c r="B345" s="84">
        <v>7</v>
      </c>
      <c r="C345" s="47">
        <f t="shared" si="24"/>
        <v>256</v>
      </c>
      <c r="D345" s="90" t="s">
        <v>2373</v>
      </c>
      <c r="E345" s="47">
        <v>131001</v>
      </c>
      <c r="F345" s="53" t="s">
        <v>1867</v>
      </c>
      <c r="G345" s="54" t="s">
        <v>2374</v>
      </c>
      <c r="H345" s="65">
        <f t="shared" si="23"/>
        <v>3.1851499999999998E-2</v>
      </c>
      <c r="I345" s="66">
        <v>15.608399602385687</v>
      </c>
      <c r="J345" s="67">
        <v>5.8236381709741547</v>
      </c>
      <c r="K345" s="68">
        <v>6.2302435387673958</v>
      </c>
      <c r="L345" s="68">
        <f t="shared" si="21"/>
        <v>12.05388170974155</v>
      </c>
      <c r="M345" s="68">
        <v>12.040765407554673</v>
      </c>
      <c r="N345" s="68">
        <v>11.819403578528826</v>
      </c>
      <c r="O345" s="68">
        <v>10.440576540755467</v>
      </c>
      <c r="P345" s="68">
        <v>11.371833996023858</v>
      </c>
      <c r="Q345" s="24"/>
      <c r="R345" s="24"/>
      <c r="S345" s="24"/>
      <c r="T345" s="24"/>
      <c r="U345" s="24"/>
      <c r="V345" s="24"/>
      <c r="W345" s="24"/>
      <c r="X345" s="24"/>
      <c r="Y345" s="24"/>
      <c r="Z345" s="24"/>
    </row>
    <row r="346" spans="1:26" ht="13.5" customHeight="1" x14ac:dyDescent="0.3">
      <c r="A346" s="24"/>
      <c r="B346" s="84">
        <v>8</v>
      </c>
      <c r="C346" s="47">
        <f t="shared" si="24"/>
        <v>257</v>
      </c>
      <c r="D346" s="90" t="s">
        <v>2375</v>
      </c>
      <c r="E346" s="47">
        <v>131001</v>
      </c>
      <c r="F346" s="53" t="s">
        <v>1867</v>
      </c>
      <c r="G346" s="54" t="s">
        <v>2376</v>
      </c>
      <c r="H346" s="65">
        <f t="shared" si="23"/>
        <v>2.9401400000000001E-2</v>
      </c>
      <c r="I346" s="66">
        <v>14.407753479125248</v>
      </c>
      <c r="J346" s="67">
        <v>5.3756660039761437</v>
      </c>
      <c r="K346" s="68">
        <v>5.750994035785288</v>
      </c>
      <c r="L346" s="68">
        <f t="shared" si="21"/>
        <v>11.126660039761433</v>
      </c>
      <c r="M346" s="68">
        <v>11.114552683896619</v>
      </c>
      <c r="N346" s="68">
        <v>10.910218687872765</v>
      </c>
      <c r="O346" s="68">
        <v>9.6374552683896617</v>
      </c>
      <c r="P346" s="68">
        <v>10.497077534791252</v>
      </c>
      <c r="Q346" s="24"/>
      <c r="R346" s="24"/>
      <c r="S346" s="24"/>
      <c r="T346" s="24"/>
      <c r="U346" s="24"/>
      <c r="V346" s="24"/>
      <c r="W346" s="24"/>
      <c r="X346" s="24"/>
      <c r="Y346" s="24"/>
      <c r="Z346" s="24"/>
    </row>
    <row r="347" spans="1:26" ht="13.5" customHeight="1" x14ac:dyDescent="0.3">
      <c r="A347" s="24"/>
      <c r="B347" s="84">
        <v>9</v>
      </c>
      <c r="C347" s="47">
        <f t="shared" si="24"/>
        <v>258</v>
      </c>
      <c r="D347" s="90" t="s">
        <v>2377</v>
      </c>
      <c r="E347" s="47">
        <v>131001</v>
      </c>
      <c r="F347" s="53" t="s">
        <v>1867</v>
      </c>
      <c r="G347" s="54" t="s">
        <v>2378</v>
      </c>
      <c r="H347" s="65">
        <f t="shared" si="23"/>
        <v>4.4102099999999998E-2</v>
      </c>
      <c r="I347" s="66">
        <v>21.611630218687871</v>
      </c>
      <c r="J347" s="67">
        <v>8.0634990059642142</v>
      </c>
      <c r="K347" s="68">
        <v>8.6264910536779329</v>
      </c>
      <c r="L347" s="68">
        <f t="shared" si="21"/>
        <v>16.689990059642149</v>
      </c>
      <c r="M347" s="68">
        <v>16.671829025844932</v>
      </c>
      <c r="N347" s="68">
        <v>16.365328031809145</v>
      </c>
      <c r="O347" s="68">
        <v>14.456182902584493</v>
      </c>
      <c r="P347" s="68">
        <v>15.745616302186878</v>
      </c>
      <c r="Q347" s="24"/>
      <c r="R347" s="24"/>
      <c r="S347" s="24"/>
      <c r="T347" s="24"/>
      <c r="U347" s="24"/>
      <c r="V347" s="24"/>
      <c r="W347" s="24"/>
      <c r="X347" s="24"/>
      <c r="Y347" s="24"/>
      <c r="Z347" s="24"/>
    </row>
    <row r="348" spans="1:26" ht="13.5" customHeight="1" x14ac:dyDescent="0.3">
      <c r="A348" s="24"/>
      <c r="B348" s="86"/>
      <c r="C348" s="47"/>
      <c r="D348" s="90"/>
      <c r="E348" s="47">
        <v>131002</v>
      </c>
      <c r="F348" s="48" t="s">
        <v>2379</v>
      </c>
      <c r="G348" s="112"/>
      <c r="H348" s="113"/>
      <c r="I348" s="51">
        <v>142.1</v>
      </c>
      <c r="J348" s="52">
        <v>52.860715705765408</v>
      </c>
      <c r="K348" s="52">
        <v>56.55144135188867</v>
      </c>
      <c r="L348" s="52">
        <f t="shared" si="21"/>
        <v>109.41215705765407</v>
      </c>
      <c r="M348" s="52">
        <v>109.2931013916501</v>
      </c>
      <c r="N348" s="52">
        <v>107.28381709741551</v>
      </c>
      <c r="O348" s="52">
        <v>94.76831013916501</v>
      </c>
      <c r="P348" s="52">
        <v>103.22126242544731</v>
      </c>
      <c r="Q348" s="24"/>
      <c r="R348" s="24"/>
      <c r="S348" s="24"/>
      <c r="T348" s="24"/>
      <c r="U348" s="24"/>
      <c r="V348" s="24"/>
      <c r="W348" s="24"/>
      <c r="X348" s="24"/>
      <c r="Y348" s="24"/>
      <c r="Z348" s="24"/>
    </row>
    <row r="349" spans="1:26" ht="13.5" customHeight="1" x14ac:dyDescent="0.3">
      <c r="A349" s="24"/>
      <c r="B349" s="84">
        <v>1</v>
      </c>
      <c r="C349" s="47">
        <v>259</v>
      </c>
      <c r="D349" s="90" t="s">
        <v>2380</v>
      </c>
      <c r="E349" s="47">
        <v>131002</v>
      </c>
      <c r="F349" s="53" t="s">
        <v>1837</v>
      </c>
      <c r="G349" s="54" t="s">
        <v>1173</v>
      </c>
      <c r="H349" s="65">
        <f>ROUND(M349/SUM($M$349),7)</f>
        <v>1</v>
      </c>
      <c r="I349" s="66">
        <v>142.1</v>
      </c>
      <c r="J349" s="67">
        <v>52.860715705765408</v>
      </c>
      <c r="K349" s="68">
        <v>56.55144135188867</v>
      </c>
      <c r="L349" s="68">
        <f t="shared" si="21"/>
        <v>109.41215705765407</v>
      </c>
      <c r="M349" s="68">
        <v>109.2931013916501</v>
      </c>
      <c r="N349" s="68">
        <v>107.28381709741551</v>
      </c>
      <c r="O349" s="68">
        <v>94.76831013916501</v>
      </c>
      <c r="P349" s="68">
        <v>103.22126242544731</v>
      </c>
      <c r="Q349" s="24"/>
      <c r="R349" s="24"/>
      <c r="S349" s="24"/>
      <c r="T349" s="24"/>
      <c r="U349" s="24"/>
      <c r="V349" s="24"/>
      <c r="W349" s="24"/>
      <c r="X349" s="24"/>
      <c r="Y349" s="24"/>
      <c r="Z349" s="24"/>
    </row>
    <row r="350" spans="1:26" ht="13.5" customHeight="1" x14ac:dyDescent="0.3">
      <c r="A350" s="24"/>
      <c r="B350" s="86"/>
      <c r="C350" s="47"/>
      <c r="D350" s="90"/>
      <c r="E350" s="47">
        <v>131003</v>
      </c>
      <c r="F350" s="48" t="s">
        <v>2381</v>
      </c>
      <c r="G350" s="112"/>
      <c r="H350" s="113"/>
      <c r="I350" s="51">
        <v>124.845</v>
      </c>
      <c r="J350" s="52">
        <v>46.589105367793238</v>
      </c>
      <c r="K350" s="52">
        <v>49.841948310139166</v>
      </c>
      <c r="L350" s="52">
        <f t="shared" si="21"/>
        <v>96.431053677932397</v>
      </c>
      <c r="M350" s="52">
        <v>96.326123260437384</v>
      </c>
      <c r="N350" s="52">
        <v>94.555228628230608</v>
      </c>
      <c r="O350" s="52">
        <v>83.524612326043737</v>
      </c>
      <c r="P350" s="52">
        <v>90.974671968190862</v>
      </c>
      <c r="Q350" s="24"/>
      <c r="R350" s="24"/>
      <c r="S350" s="24"/>
      <c r="T350" s="24"/>
      <c r="U350" s="24"/>
      <c r="V350" s="24"/>
      <c r="W350" s="24"/>
      <c r="X350" s="24"/>
      <c r="Y350" s="24"/>
      <c r="Z350" s="24"/>
    </row>
    <row r="351" spans="1:26" ht="13.5" customHeight="1" x14ac:dyDescent="0.3">
      <c r="A351" s="24"/>
      <c r="B351" s="84">
        <v>1</v>
      </c>
      <c r="C351" s="47">
        <v>260</v>
      </c>
      <c r="D351" s="90" t="s">
        <v>2382</v>
      </c>
      <c r="E351" s="47">
        <v>131003</v>
      </c>
      <c r="F351" s="53" t="s">
        <v>1837</v>
      </c>
      <c r="G351" s="54" t="s">
        <v>1174</v>
      </c>
      <c r="H351" s="65">
        <f>ROUND(M351/SUM($M$351),7)</f>
        <v>1</v>
      </c>
      <c r="I351" s="66">
        <v>124.845</v>
      </c>
      <c r="J351" s="67">
        <v>46.589105367793238</v>
      </c>
      <c r="K351" s="68">
        <v>49.841948310139166</v>
      </c>
      <c r="L351" s="68">
        <f t="shared" si="21"/>
        <v>96.431053677932397</v>
      </c>
      <c r="M351" s="68">
        <v>96.326123260437384</v>
      </c>
      <c r="N351" s="68">
        <v>94.555228628230608</v>
      </c>
      <c r="O351" s="68">
        <v>83.524612326043737</v>
      </c>
      <c r="P351" s="68">
        <v>90.974671968190862</v>
      </c>
      <c r="Q351" s="24"/>
      <c r="R351" s="24"/>
      <c r="S351" s="24"/>
      <c r="T351" s="24"/>
      <c r="U351" s="24"/>
      <c r="V351" s="24"/>
      <c r="W351" s="24"/>
      <c r="X351" s="24"/>
      <c r="Y351" s="24"/>
      <c r="Z351" s="24"/>
    </row>
    <row r="352" spans="1:26" ht="13.5" customHeight="1" x14ac:dyDescent="0.3">
      <c r="A352" s="24"/>
      <c r="B352" s="86"/>
      <c r="C352" s="47"/>
      <c r="D352" s="90"/>
      <c r="E352" s="47">
        <v>131004</v>
      </c>
      <c r="F352" s="48" t="s">
        <v>2383</v>
      </c>
      <c r="G352" s="112"/>
      <c r="H352" s="113"/>
      <c r="I352" s="51">
        <v>17.254999999999999</v>
      </c>
      <c r="J352" s="52">
        <v>6.5843845049701786</v>
      </c>
      <c r="K352" s="52">
        <v>7.0441050447316105</v>
      </c>
      <c r="L352" s="52">
        <f t="shared" si="21"/>
        <v>13.62848954970179</v>
      </c>
      <c r="M352" s="52">
        <v>13.613659854870773</v>
      </c>
      <c r="N352" s="52">
        <v>13.363381359840954</v>
      </c>
      <c r="O352" s="52">
        <v>11.804437085487077</v>
      </c>
      <c r="P352" s="52">
        <v>12.857345418489064</v>
      </c>
      <c r="Q352" s="24"/>
      <c r="R352" s="24"/>
      <c r="S352" s="24"/>
      <c r="T352" s="24"/>
      <c r="U352" s="24"/>
      <c r="V352" s="24"/>
      <c r="W352" s="24"/>
      <c r="X352" s="24"/>
      <c r="Y352" s="24"/>
      <c r="Z352" s="24"/>
    </row>
    <row r="353" spans="1:26" ht="13.5" customHeight="1" x14ac:dyDescent="0.3">
      <c r="A353" s="24"/>
      <c r="B353" s="84">
        <v>1</v>
      </c>
      <c r="C353" s="47">
        <v>261</v>
      </c>
      <c r="D353" s="90" t="s">
        <v>2384</v>
      </c>
      <c r="E353" s="47">
        <v>131004</v>
      </c>
      <c r="F353" s="53" t="s">
        <v>1867</v>
      </c>
      <c r="G353" s="54" t="s">
        <v>1175</v>
      </c>
      <c r="H353" s="65">
        <f>ROUND(M353/SUM($M$353:$M$354),7)</f>
        <v>0.25160900000000003</v>
      </c>
      <c r="I353" s="66">
        <v>4.0599999999999996</v>
      </c>
      <c r="J353" s="67">
        <v>1.656690667992047</v>
      </c>
      <c r="K353" s="68">
        <v>1.7723605119284285</v>
      </c>
      <c r="L353" s="68">
        <f t="shared" si="21"/>
        <v>3.4290511799204753</v>
      </c>
      <c r="M353" s="68">
        <v>3.4253198946322052</v>
      </c>
      <c r="N353" s="68">
        <v>3.3623475626242532</v>
      </c>
      <c r="O353" s="68">
        <v>2.9701030894632194</v>
      </c>
      <c r="P353" s="68">
        <v>3.2350243449304159</v>
      </c>
      <c r="Q353" s="24"/>
      <c r="R353" s="24"/>
      <c r="S353" s="24"/>
      <c r="T353" s="24"/>
      <c r="U353" s="24"/>
      <c r="V353" s="24"/>
      <c r="W353" s="24"/>
      <c r="X353" s="24"/>
      <c r="Y353" s="24"/>
      <c r="Z353" s="24"/>
    </row>
    <row r="354" spans="1:26" ht="13.5" customHeight="1" x14ac:dyDescent="0.3">
      <c r="A354" s="24"/>
      <c r="B354" s="84">
        <v>2</v>
      </c>
      <c r="C354" s="47">
        <v>262</v>
      </c>
      <c r="D354" s="90" t="s">
        <v>2385</v>
      </c>
      <c r="E354" s="47">
        <v>131004</v>
      </c>
      <c r="F354" s="53" t="s">
        <v>1867</v>
      </c>
      <c r="G354" s="54" t="s">
        <v>2386</v>
      </c>
      <c r="H354" s="65">
        <f>ROUND(M354/SUM($M$353:$M$354),7)</f>
        <v>0.74839100000000003</v>
      </c>
      <c r="I354" s="66">
        <v>13.195</v>
      </c>
      <c r="J354" s="67">
        <v>4.9276938369781318</v>
      </c>
      <c r="K354" s="68">
        <v>5.271744532803182</v>
      </c>
      <c r="L354" s="68">
        <f t="shared" si="21"/>
        <v>10.199438369781314</v>
      </c>
      <c r="M354" s="68">
        <v>10.188339960238569</v>
      </c>
      <c r="N354" s="68">
        <v>10.001033797216701</v>
      </c>
      <c r="O354" s="68">
        <v>8.834333996023858</v>
      </c>
      <c r="P354" s="68">
        <v>9.6223210735586484</v>
      </c>
      <c r="Q354" s="24"/>
      <c r="R354" s="24"/>
      <c r="S354" s="24"/>
      <c r="T354" s="24"/>
      <c r="U354" s="24"/>
      <c r="V354" s="24"/>
      <c r="W354" s="24"/>
      <c r="X354" s="24"/>
      <c r="Y354" s="24"/>
      <c r="Z354" s="24"/>
    </row>
    <row r="355" spans="1:26" ht="13.5" customHeight="1" x14ac:dyDescent="0.3">
      <c r="A355" s="24"/>
      <c r="B355" s="86"/>
      <c r="C355" s="47"/>
      <c r="D355" s="90"/>
      <c r="E355" s="47">
        <v>131005</v>
      </c>
      <c r="F355" s="48" t="s">
        <v>2387</v>
      </c>
      <c r="G355" s="112"/>
      <c r="H355" s="113"/>
      <c r="I355" s="51">
        <v>43.645000000000003</v>
      </c>
      <c r="J355" s="52">
        <v>16.574970178926442</v>
      </c>
      <c r="K355" s="52">
        <v>17.732231610337973</v>
      </c>
      <c r="L355" s="52">
        <f t="shared" si="21"/>
        <v>34.307201789264411</v>
      </c>
      <c r="M355" s="52">
        <v>34.269870775347911</v>
      </c>
      <c r="N355" s="52">
        <v>33.639840954274355</v>
      </c>
      <c r="O355" s="52">
        <v>29.715487077534792</v>
      </c>
      <c r="P355" s="52">
        <v>32.365989065606364</v>
      </c>
      <c r="Q355" s="24"/>
      <c r="R355" s="24"/>
      <c r="S355" s="24"/>
      <c r="T355" s="24"/>
      <c r="U355" s="24"/>
      <c r="V355" s="24"/>
      <c r="W355" s="24"/>
      <c r="X355" s="24"/>
      <c r="Y355" s="24"/>
      <c r="Z355" s="24"/>
    </row>
    <row r="356" spans="1:26" ht="13.5" customHeight="1" x14ac:dyDescent="0.3">
      <c r="A356" s="24"/>
      <c r="B356" s="84">
        <v>1</v>
      </c>
      <c r="C356" s="47">
        <v>263</v>
      </c>
      <c r="D356" s="90" t="s">
        <v>2388</v>
      </c>
      <c r="E356" s="47">
        <v>131005</v>
      </c>
      <c r="F356" s="53" t="s">
        <v>1867</v>
      </c>
      <c r="G356" s="54" t="s">
        <v>703</v>
      </c>
      <c r="H356" s="65">
        <f>ROUND(M356/SUM($M$356:$M$357),7)</f>
        <v>0.64864860000000002</v>
      </c>
      <c r="I356" s="66">
        <v>28.42</v>
      </c>
      <c r="J356" s="67">
        <v>10.751332007952287</v>
      </c>
      <c r="K356" s="68">
        <v>11.501988071570576</v>
      </c>
      <c r="L356" s="68">
        <f t="shared" si="21"/>
        <v>22.253320079522865</v>
      </c>
      <c r="M356" s="68">
        <v>22.229105367793238</v>
      </c>
      <c r="N356" s="68">
        <v>21.820437375745531</v>
      </c>
      <c r="O356" s="68">
        <v>19.274910536779323</v>
      </c>
      <c r="P356" s="68">
        <v>20.994155069582504</v>
      </c>
      <c r="Q356" s="24"/>
      <c r="R356" s="24"/>
      <c r="S356" s="24"/>
      <c r="T356" s="24"/>
      <c r="U356" s="24"/>
      <c r="V356" s="24"/>
      <c r="W356" s="24"/>
      <c r="X356" s="24"/>
      <c r="Y356" s="24"/>
      <c r="Z356" s="24"/>
    </row>
    <row r="357" spans="1:26" ht="13.5" customHeight="1" x14ac:dyDescent="0.3">
      <c r="A357" s="24"/>
      <c r="B357" s="84">
        <v>2</v>
      </c>
      <c r="C357" s="47">
        <v>264</v>
      </c>
      <c r="D357" s="90" t="s">
        <v>2389</v>
      </c>
      <c r="E357" s="47">
        <v>131005</v>
      </c>
      <c r="F357" s="53" t="s">
        <v>1867</v>
      </c>
      <c r="G357" s="54" t="s">
        <v>2390</v>
      </c>
      <c r="H357" s="65">
        <f>ROUND(M357/SUM($M$356:$M$357),7)</f>
        <v>0.35135139999999998</v>
      </c>
      <c r="I357" s="66">
        <v>15.225</v>
      </c>
      <c r="J357" s="67">
        <v>5.8236381709741547</v>
      </c>
      <c r="K357" s="68">
        <v>6.2302435387673958</v>
      </c>
      <c r="L357" s="68">
        <f t="shared" si="21"/>
        <v>12.05388170974155</v>
      </c>
      <c r="M357" s="68">
        <v>12.040765407554673</v>
      </c>
      <c r="N357" s="68">
        <v>11.819403578528826</v>
      </c>
      <c r="O357" s="68">
        <v>10.440576540755467</v>
      </c>
      <c r="P357" s="68">
        <v>11.371833996023858</v>
      </c>
      <c r="Q357" s="24"/>
      <c r="R357" s="24"/>
      <c r="S357" s="24"/>
      <c r="T357" s="24"/>
      <c r="U357" s="24"/>
      <c r="V357" s="24"/>
      <c r="W357" s="24"/>
      <c r="X357" s="24"/>
      <c r="Y357" s="24"/>
      <c r="Z357" s="24"/>
    </row>
    <row r="358" spans="1:26" ht="13.5" customHeight="1" x14ac:dyDescent="0.3">
      <c r="A358" s="24"/>
      <c r="B358" s="86"/>
      <c r="C358" s="47"/>
      <c r="D358" s="90"/>
      <c r="E358" s="47">
        <v>131006</v>
      </c>
      <c r="F358" s="48" t="s">
        <v>2391</v>
      </c>
      <c r="G358" s="112"/>
      <c r="H358" s="113"/>
      <c r="I358" s="51">
        <v>273.74731610337972</v>
      </c>
      <c r="J358" s="52">
        <v>102.13765407554673</v>
      </c>
      <c r="K358" s="52">
        <v>109.26888667992048</v>
      </c>
      <c r="L358" s="52">
        <f t="shared" si="21"/>
        <v>211.40654075546723</v>
      </c>
      <c r="M358" s="52">
        <v>211.17650099403582</v>
      </c>
      <c r="N358" s="52">
        <v>207.29415506958253</v>
      </c>
      <c r="O358" s="52">
        <v>183.11165009940359</v>
      </c>
      <c r="P358" s="52">
        <v>199.44447316103378</v>
      </c>
      <c r="Q358" s="24"/>
      <c r="R358" s="24"/>
      <c r="S358" s="24"/>
      <c r="T358" s="24"/>
      <c r="U358" s="24"/>
      <c r="V358" s="24"/>
      <c r="W358" s="24"/>
      <c r="X358" s="24"/>
      <c r="Y358" s="24"/>
      <c r="Z358" s="24"/>
    </row>
    <row r="359" spans="1:26" ht="13.5" customHeight="1" x14ac:dyDescent="0.3">
      <c r="A359" s="24"/>
      <c r="B359" s="84">
        <v>1</v>
      </c>
      <c r="C359" s="47">
        <v>265</v>
      </c>
      <c r="D359" s="90" t="s">
        <v>2392</v>
      </c>
      <c r="E359" s="47">
        <v>131006</v>
      </c>
      <c r="F359" s="53" t="s">
        <v>1837</v>
      </c>
      <c r="G359" s="54" t="s">
        <v>1176</v>
      </c>
      <c r="H359" s="65">
        <f t="shared" ref="H359:H365" si="25">ROUND(M359/SUM($M$359:$M$365),7)</f>
        <v>0.53947369999999994</v>
      </c>
      <c r="I359" s="66">
        <v>147.67947316103383</v>
      </c>
      <c r="J359" s="67">
        <v>55.100576540755469</v>
      </c>
      <c r="K359" s="68">
        <v>58.947688866799204</v>
      </c>
      <c r="L359" s="68">
        <f t="shared" si="21"/>
        <v>114.04826540755468</v>
      </c>
      <c r="M359" s="68">
        <v>113.92416500994037</v>
      </c>
      <c r="N359" s="68">
        <v>111.82974155069583</v>
      </c>
      <c r="O359" s="68">
        <v>98.783916500994039</v>
      </c>
      <c r="P359" s="68">
        <v>107.59504473161034</v>
      </c>
      <c r="Q359" s="24"/>
      <c r="R359" s="24"/>
      <c r="S359" s="24"/>
      <c r="T359" s="24"/>
      <c r="U359" s="24"/>
      <c r="V359" s="24"/>
      <c r="W359" s="24"/>
      <c r="X359" s="24"/>
      <c r="Y359" s="24"/>
      <c r="Z359" s="24"/>
    </row>
    <row r="360" spans="1:26" ht="13.5" customHeight="1" x14ac:dyDescent="0.3">
      <c r="A360" s="24"/>
      <c r="B360" s="84">
        <v>2</v>
      </c>
      <c r="C360" s="47">
        <f t="shared" ref="C360:C365" si="26">+C359+1</f>
        <v>266</v>
      </c>
      <c r="D360" s="90" t="s">
        <v>2393</v>
      </c>
      <c r="E360" s="47">
        <v>131006</v>
      </c>
      <c r="F360" s="53" t="s">
        <v>1867</v>
      </c>
      <c r="G360" s="54" t="s">
        <v>2394</v>
      </c>
      <c r="H360" s="65">
        <f t="shared" si="25"/>
        <v>7.0175399999999999E-2</v>
      </c>
      <c r="I360" s="66">
        <v>19.210337972166997</v>
      </c>
      <c r="J360" s="67">
        <v>7.1675546719681904</v>
      </c>
      <c r="K360" s="68">
        <v>7.6679920477137173</v>
      </c>
      <c r="L360" s="68">
        <f t="shared" si="21"/>
        <v>14.835546719681908</v>
      </c>
      <c r="M360" s="68">
        <v>14.819403578528824</v>
      </c>
      <c r="N360" s="68">
        <v>14.546958250497017</v>
      </c>
      <c r="O360" s="68">
        <v>12.849940357852882</v>
      </c>
      <c r="P360" s="68">
        <v>13.996103379721669</v>
      </c>
      <c r="Q360" s="24"/>
      <c r="R360" s="24"/>
      <c r="S360" s="24"/>
      <c r="T360" s="24"/>
      <c r="U360" s="24"/>
      <c r="V360" s="24"/>
      <c r="W360" s="24"/>
      <c r="X360" s="24"/>
      <c r="Y360" s="24"/>
      <c r="Z360" s="24"/>
    </row>
    <row r="361" spans="1:26" ht="13.5" customHeight="1" x14ac:dyDescent="0.3">
      <c r="A361" s="24"/>
      <c r="B361" s="84">
        <v>3</v>
      </c>
      <c r="C361" s="47">
        <f t="shared" si="26"/>
        <v>267</v>
      </c>
      <c r="D361" s="90" t="s">
        <v>2395</v>
      </c>
      <c r="E361" s="47">
        <v>131006</v>
      </c>
      <c r="F361" s="53" t="s">
        <v>1867</v>
      </c>
      <c r="G361" s="54" t="s">
        <v>2396</v>
      </c>
      <c r="H361" s="65">
        <f t="shared" si="25"/>
        <v>8.77193E-2</v>
      </c>
      <c r="I361" s="66">
        <v>24.012922465208749</v>
      </c>
      <c r="J361" s="67">
        <v>8.959443339960238</v>
      </c>
      <c r="K361" s="68">
        <v>9.5849900596421485</v>
      </c>
      <c r="L361" s="68">
        <f t="shared" si="21"/>
        <v>18.544433399602386</v>
      </c>
      <c r="M361" s="68">
        <v>18.524254473161033</v>
      </c>
      <c r="N361" s="68">
        <v>18.18369781312127</v>
      </c>
      <c r="O361" s="68">
        <v>16.062425447316105</v>
      </c>
      <c r="P361" s="68">
        <v>17.495129224652089</v>
      </c>
      <c r="Q361" s="24"/>
      <c r="R361" s="24"/>
      <c r="S361" s="24"/>
      <c r="T361" s="24"/>
      <c r="U361" s="24"/>
      <c r="V361" s="24"/>
      <c r="W361" s="24"/>
      <c r="X361" s="24"/>
      <c r="Y361" s="24"/>
      <c r="Z361" s="24"/>
    </row>
    <row r="362" spans="1:26" ht="13.5" customHeight="1" x14ac:dyDescent="0.3">
      <c r="A362" s="24"/>
      <c r="B362" s="84">
        <v>4</v>
      </c>
      <c r="C362" s="47">
        <f t="shared" si="26"/>
        <v>268</v>
      </c>
      <c r="D362" s="90" t="s">
        <v>2397</v>
      </c>
      <c r="E362" s="47">
        <v>131006</v>
      </c>
      <c r="F362" s="53" t="s">
        <v>1867</v>
      </c>
      <c r="G362" s="54" t="s">
        <v>2398</v>
      </c>
      <c r="H362" s="65">
        <f t="shared" si="25"/>
        <v>8.77193E-2</v>
      </c>
      <c r="I362" s="66">
        <v>24.012922465208749</v>
      </c>
      <c r="J362" s="67">
        <v>8.959443339960238</v>
      </c>
      <c r="K362" s="68">
        <v>9.5849900596421485</v>
      </c>
      <c r="L362" s="68">
        <f t="shared" si="21"/>
        <v>18.544433399602386</v>
      </c>
      <c r="M362" s="68">
        <v>18.524254473161033</v>
      </c>
      <c r="N362" s="68">
        <v>18.18369781312127</v>
      </c>
      <c r="O362" s="68">
        <v>16.062425447316105</v>
      </c>
      <c r="P362" s="68">
        <v>17.495129224652089</v>
      </c>
      <c r="Q362" s="24"/>
      <c r="R362" s="24"/>
      <c r="S362" s="24"/>
      <c r="T362" s="24"/>
      <c r="U362" s="24"/>
      <c r="V362" s="24"/>
      <c r="W362" s="24"/>
      <c r="X362" s="24"/>
      <c r="Y362" s="24"/>
      <c r="Z362" s="24"/>
    </row>
    <row r="363" spans="1:26" ht="13.5" customHeight="1" x14ac:dyDescent="0.3">
      <c r="A363" s="24"/>
      <c r="B363" s="84">
        <v>5</v>
      </c>
      <c r="C363" s="47">
        <f t="shared" si="26"/>
        <v>269</v>
      </c>
      <c r="D363" s="90" t="s">
        <v>2399</v>
      </c>
      <c r="E363" s="47">
        <v>131006</v>
      </c>
      <c r="F363" s="53" t="s">
        <v>1867</v>
      </c>
      <c r="G363" s="54" t="s">
        <v>2400</v>
      </c>
      <c r="H363" s="65">
        <f t="shared" si="25"/>
        <v>4.82456E-2</v>
      </c>
      <c r="I363" s="66">
        <v>13.207107355864812</v>
      </c>
      <c r="J363" s="67">
        <v>4.9276938369781318</v>
      </c>
      <c r="K363" s="68">
        <v>5.271744532803182</v>
      </c>
      <c r="L363" s="68">
        <f t="shared" si="21"/>
        <v>10.199438369781314</v>
      </c>
      <c r="M363" s="68">
        <v>10.188339960238569</v>
      </c>
      <c r="N363" s="68">
        <v>10.001033797216701</v>
      </c>
      <c r="O363" s="68">
        <v>8.834333996023858</v>
      </c>
      <c r="P363" s="68">
        <v>9.6223210735586484</v>
      </c>
      <c r="Q363" s="24"/>
      <c r="R363" s="24"/>
      <c r="S363" s="24"/>
      <c r="T363" s="24"/>
      <c r="U363" s="24"/>
      <c r="V363" s="24"/>
      <c r="W363" s="24"/>
      <c r="X363" s="24"/>
      <c r="Y363" s="24"/>
      <c r="Z363" s="24"/>
    </row>
    <row r="364" spans="1:26" ht="13.5" customHeight="1" x14ac:dyDescent="0.3">
      <c r="A364" s="24"/>
      <c r="B364" s="84">
        <v>6</v>
      </c>
      <c r="C364" s="47">
        <f t="shared" si="26"/>
        <v>270</v>
      </c>
      <c r="D364" s="90" t="s">
        <v>2401</v>
      </c>
      <c r="E364" s="47">
        <v>131006</v>
      </c>
      <c r="F364" s="53" t="s">
        <v>1867</v>
      </c>
      <c r="G364" s="54" t="s">
        <v>2402</v>
      </c>
      <c r="H364" s="65">
        <f t="shared" si="25"/>
        <v>5.7017499999999999E-2</v>
      </c>
      <c r="I364" s="66">
        <v>15.608399602385687</v>
      </c>
      <c r="J364" s="67">
        <v>5.8236381709741547</v>
      </c>
      <c r="K364" s="68">
        <v>6.2302435387673958</v>
      </c>
      <c r="L364" s="68">
        <f t="shared" si="21"/>
        <v>12.05388170974155</v>
      </c>
      <c r="M364" s="68">
        <v>12.040765407554673</v>
      </c>
      <c r="N364" s="68">
        <v>11.819403578528826</v>
      </c>
      <c r="O364" s="68">
        <v>10.440576540755467</v>
      </c>
      <c r="P364" s="68">
        <v>11.371833996023858</v>
      </c>
      <c r="Q364" s="24"/>
      <c r="R364" s="24"/>
      <c r="S364" s="24"/>
      <c r="T364" s="24"/>
      <c r="U364" s="24"/>
      <c r="V364" s="24"/>
      <c r="W364" s="24"/>
      <c r="X364" s="24"/>
      <c r="Y364" s="24"/>
      <c r="Z364" s="24"/>
    </row>
    <row r="365" spans="1:26" ht="13.5" customHeight="1" x14ac:dyDescent="0.3">
      <c r="A365" s="24"/>
      <c r="B365" s="84">
        <v>7</v>
      </c>
      <c r="C365" s="47">
        <f t="shared" si="26"/>
        <v>271</v>
      </c>
      <c r="D365" s="90" t="s">
        <v>2403</v>
      </c>
      <c r="E365" s="47">
        <v>131006</v>
      </c>
      <c r="F365" s="53" t="s">
        <v>1867</v>
      </c>
      <c r="G365" s="54" t="s">
        <v>2404</v>
      </c>
      <c r="H365" s="65">
        <f t="shared" si="25"/>
        <v>0.1096491</v>
      </c>
      <c r="I365" s="66">
        <v>30.016153081510936</v>
      </c>
      <c r="J365" s="67">
        <v>11.199304174950298</v>
      </c>
      <c r="K365" s="68">
        <v>11.981237574552685</v>
      </c>
      <c r="L365" s="68">
        <f t="shared" si="21"/>
        <v>23.180541749502982</v>
      </c>
      <c r="M365" s="68">
        <v>23.155318091451292</v>
      </c>
      <c r="N365" s="68">
        <v>22.729622266401588</v>
      </c>
      <c r="O365" s="68">
        <v>20.078031809145131</v>
      </c>
      <c r="P365" s="68">
        <v>21.868911530815112</v>
      </c>
      <c r="Q365" s="24"/>
      <c r="R365" s="24"/>
      <c r="S365" s="24"/>
      <c r="T365" s="24"/>
      <c r="U365" s="24"/>
      <c r="V365" s="24"/>
      <c r="W365" s="24"/>
      <c r="X365" s="24"/>
      <c r="Y365" s="24"/>
      <c r="Z365" s="24"/>
    </row>
    <row r="366" spans="1:26" ht="13.5" customHeight="1" x14ac:dyDescent="0.3">
      <c r="A366" s="24"/>
      <c r="B366" s="86"/>
      <c r="C366" s="47"/>
      <c r="D366" s="90"/>
      <c r="E366" s="47">
        <v>131007</v>
      </c>
      <c r="F366" s="48" t="s">
        <v>2405</v>
      </c>
      <c r="G366" s="112"/>
      <c r="H366" s="113"/>
      <c r="I366" s="51">
        <v>37.220029821073553</v>
      </c>
      <c r="J366" s="52">
        <v>13.887137176938369</v>
      </c>
      <c r="K366" s="52">
        <v>14.856734592445331</v>
      </c>
      <c r="L366" s="52">
        <f t="shared" si="21"/>
        <v>28.743871769383702</v>
      </c>
      <c r="M366" s="52">
        <v>28.712594433399605</v>
      </c>
      <c r="N366" s="52">
        <v>28.18473161033797</v>
      </c>
      <c r="O366" s="52">
        <v>24.89675944333996</v>
      </c>
      <c r="P366" s="52">
        <v>27.117450298210738</v>
      </c>
      <c r="Q366" s="24"/>
      <c r="R366" s="24"/>
      <c r="S366" s="24"/>
      <c r="T366" s="24"/>
      <c r="U366" s="24"/>
      <c r="V366" s="24"/>
      <c r="W366" s="24"/>
      <c r="X366" s="24"/>
      <c r="Y366" s="24"/>
      <c r="Z366" s="24"/>
    </row>
    <row r="367" spans="1:26" ht="13.5" customHeight="1" x14ac:dyDescent="0.3">
      <c r="A367" s="24"/>
      <c r="B367" s="84">
        <v>1</v>
      </c>
      <c r="C367" s="47">
        <v>272</v>
      </c>
      <c r="D367" s="90" t="s">
        <v>2406</v>
      </c>
      <c r="E367" s="47">
        <v>131007</v>
      </c>
      <c r="F367" s="53" t="s">
        <v>1867</v>
      </c>
      <c r="G367" s="112" t="s">
        <v>1177</v>
      </c>
      <c r="H367" s="65">
        <f>ROUND(M367/SUM($M$367:$M$369),7)</f>
        <v>0.35483870000000001</v>
      </c>
      <c r="I367" s="66">
        <v>13.207107355864812</v>
      </c>
      <c r="J367" s="67">
        <v>4.9276938369781318</v>
      </c>
      <c r="K367" s="68">
        <v>5.271744532803182</v>
      </c>
      <c r="L367" s="68">
        <f t="shared" si="21"/>
        <v>10.199438369781314</v>
      </c>
      <c r="M367" s="68">
        <v>10.188339960238569</v>
      </c>
      <c r="N367" s="68">
        <v>10.001033797216701</v>
      </c>
      <c r="O367" s="68">
        <v>8.834333996023858</v>
      </c>
      <c r="P367" s="68">
        <v>9.6223210735586484</v>
      </c>
      <c r="Q367" s="24"/>
      <c r="R367" s="24"/>
      <c r="S367" s="24"/>
      <c r="T367" s="24"/>
      <c r="U367" s="24"/>
      <c r="V367" s="24"/>
      <c r="W367" s="24"/>
      <c r="X367" s="24"/>
      <c r="Y367" s="24"/>
      <c r="Z367" s="24"/>
    </row>
    <row r="368" spans="1:26" ht="13.5" customHeight="1" x14ac:dyDescent="0.3">
      <c r="A368" s="24"/>
      <c r="B368" s="84">
        <v>2</v>
      </c>
      <c r="C368" s="47">
        <f>+C367+1</f>
        <v>273</v>
      </c>
      <c r="D368" s="90" t="s">
        <v>2407</v>
      </c>
      <c r="E368" s="47">
        <v>131007</v>
      </c>
      <c r="F368" s="53" t="s">
        <v>1867</v>
      </c>
      <c r="G368" s="112" t="s">
        <v>2408</v>
      </c>
      <c r="H368" s="65">
        <f>ROUND(M368/SUM($M$367:$M$369),7)</f>
        <v>0.29032259999999999</v>
      </c>
      <c r="I368" s="66">
        <v>10.805815109343936</v>
      </c>
      <c r="J368" s="67">
        <v>4.0317495029821071</v>
      </c>
      <c r="K368" s="68">
        <v>4.3132455268389664</v>
      </c>
      <c r="L368" s="68">
        <f t="shared" si="21"/>
        <v>8.3449950298210744</v>
      </c>
      <c r="M368" s="68">
        <v>8.3359145129224661</v>
      </c>
      <c r="N368" s="68">
        <v>8.1826640159045727</v>
      </c>
      <c r="O368" s="68">
        <v>7.2280914512922463</v>
      </c>
      <c r="P368" s="68">
        <v>7.8728081510934391</v>
      </c>
      <c r="Q368" s="24"/>
      <c r="R368" s="24"/>
      <c r="S368" s="24"/>
      <c r="T368" s="24"/>
      <c r="U368" s="24"/>
      <c r="V368" s="24"/>
      <c r="W368" s="24"/>
      <c r="X368" s="24"/>
      <c r="Y368" s="24"/>
      <c r="Z368" s="24"/>
    </row>
    <row r="369" spans="1:26" ht="13.5" customHeight="1" x14ac:dyDescent="0.3">
      <c r="A369" s="24"/>
      <c r="B369" s="84">
        <v>3</v>
      </c>
      <c r="C369" s="47">
        <f>+C368+1</f>
        <v>274</v>
      </c>
      <c r="D369" s="90" t="s">
        <v>2409</v>
      </c>
      <c r="E369" s="47">
        <v>131007</v>
      </c>
      <c r="F369" s="53" t="s">
        <v>1867</v>
      </c>
      <c r="G369" s="112" t="s">
        <v>2410</v>
      </c>
      <c r="H369" s="65">
        <f>ROUND(M369/SUM($M$367:$M$369),7)</f>
        <v>0.35483870000000001</v>
      </c>
      <c r="I369" s="66">
        <v>13.207107355864812</v>
      </c>
      <c r="J369" s="67">
        <v>4.9276938369781318</v>
      </c>
      <c r="K369" s="68">
        <v>5.271744532803182</v>
      </c>
      <c r="L369" s="68">
        <f t="shared" si="21"/>
        <v>10.199438369781314</v>
      </c>
      <c r="M369" s="68">
        <v>10.188339960238569</v>
      </c>
      <c r="N369" s="68">
        <v>10.001033797216701</v>
      </c>
      <c r="O369" s="68">
        <v>8.834333996023858</v>
      </c>
      <c r="P369" s="68">
        <v>9.6223210735586484</v>
      </c>
      <c r="Q369" s="24"/>
      <c r="R369" s="24"/>
      <c r="S369" s="24"/>
      <c r="T369" s="24"/>
      <c r="U369" s="24"/>
      <c r="V369" s="24"/>
      <c r="W369" s="24"/>
      <c r="X369" s="24"/>
      <c r="Y369" s="24"/>
      <c r="Z369" s="24"/>
    </row>
    <row r="370" spans="1:26" ht="13.5" customHeight="1" x14ac:dyDescent="0.3">
      <c r="A370" s="24"/>
      <c r="B370" s="86"/>
      <c r="C370" s="47"/>
      <c r="D370" s="90"/>
      <c r="E370" s="47">
        <v>131008</v>
      </c>
      <c r="F370" s="48" t="s">
        <v>2411</v>
      </c>
      <c r="G370" s="112"/>
      <c r="H370" s="113"/>
      <c r="I370" s="51">
        <v>103.25556660039761</v>
      </c>
      <c r="J370" s="52">
        <v>38.525606361829027</v>
      </c>
      <c r="K370" s="52">
        <v>41.215457256461228</v>
      </c>
      <c r="L370" s="52">
        <f t="shared" si="21"/>
        <v>79.741063618290255</v>
      </c>
      <c r="M370" s="52">
        <v>79.654294234592427</v>
      </c>
      <c r="N370" s="52">
        <v>78.189900596421467</v>
      </c>
      <c r="O370" s="52">
        <v>69.06842942345925</v>
      </c>
      <c r="P370" s="52">
        <v>75.229055666003973</v>
      </c>
      <c r="Q370" s="24"/>
      <c r="R370" s="24"/>
      <c r="S370" s="24"/>
      <c r="T370" s="24"/>
      <c r="U370" s="24"/>
      <c r="V370" s="24"/>
      <c r="W370" s="24"/>
      <c r="X370" s="24"/>
      <c r="Y370" s="24"/>
      <c r="Z370" s="24"/>
    </row>
    <row r="371" spans="1:26" ht="13.5" customHeight="1" x14ac:dyDescent="0.3">
      <c r="A371" s="24"/>
      <c r="B371" s="84">
        <v>1</v>
      </c>
      <c r="C371" s="47">
        <v>275</v>
      </c>
      <c r="D371" s="90" t="s">
        <v>2412</v>
      </c>
      <c r="E371" s="47">
        <v>131008</v>
      </c>
      <c r="F371" s="53" t="s">
        <v>1840</v>
      </c>
      <c r="G371" s="54" t="s">
        <v>1178</v>
      </c>
      <c r="H371" s="65">
        <f>ROUND(M371/SUM($M$371:$M$374),7)</f>
        <v>0.3953488</v>
      </c>
      <c r="I371" s="66">
        <v>40.821968190854868</v>
      </c>
      <c r="J371" s="67">
        <v>15.231053677932406</v>
      </c>
      <c r="K371" s="68">
        <v>16.294483101391648</v>
      </c>
      <c r="L371" s="68">
        <f t="shared" si="21"/>
        <v>31.525536779324057</v>
      </c>
      <c r="M371" s="68">
        <v>31.491232604373756</v>
      </c>
      <c r="N371" s="68">
        <v>30.912286282306166</v>
      </c>
      <c r="O371" s="68">
        <v>27.306123260437378</v>
      </c>
      <c r="P371" s="68">
        <v>29.741719681908549</v>
      </c>
      <c r="Q371" s="24"/>
      <c r="R371" s="24"/>
      <c r="S371" s="24"/>
      <c r="T371" s="24"/>
      <c r="U371" s="24"/>
      <c r="V371" s="24"/>
      <c r="W371" s="24"/>
      <c r="X371" s="24"/>
      <c r="Y371" s="24"/>
      <c r="Z371" s="24"/>
    </row>
    <row r="372" spans="1:26" ht="13.5" customHeight="1" x14ac:dyDescent="0.3">
      <c r="A372" s="24"/>
      <c r="B372" s="84">
        <v>2</v>
      </c>
      <c r="C372" s="47">
        <f>+C371+1</f>
        <v>276</v>
      </c>
      <c r="D372" s="90" t="s">
        <v>2413</v>
      </c>
      <c r="E372" s="47">
        <v>131008</v>
      </c>
      <c r="F372" s="53" t="s">
        <v>1867</v>
      </c>
      <c r="G372" s="54" t="s">
        <v>2414</v>
      </c>
      <c r="H372" s="65">
        <f>ROUND(M372/SUM($M$371:$M$374),7)</f>
        <v>0.13953489999999999</v>
      </c>
      <c r="I372" s="66">
        <v>14.407753479125248</v>
      </c>
      <c r="J372" s="67">
        <v>5.3756660039761437</v>
      </c>
      <c r="K372" s="68">
        <v>5.750994035785288</v>
      </c>
      <c r="L372" s="68">
        <f t="shared" si="21"/>
        <v>11.126660039761433</v>
      </c>
      <c r="M372" s="68">
        <v>11.114552683896619</v>
      </c>
      <c r="N372" s="68">
        <v>10.910218687872765</v>
      </c>
      <c r="O372" s="68">
        <v>9.6374552683896617</v>
      </c>
      <c r="P372" s="68">
        <v>10.497077534791252</v>
      </c>
      <c r="Q372" s="24"/>
      <c r="R372" s="24"/>
      <c r="S372" s="24"/>
      <c r="T372" s="24"/>
      <c r="U372" s="24"/>
      <c r="V372" s="24"/>
      <c r="W372" s="24"/>
      <c r="X372" s="24"/>
      <c r="Y372" s="24"/>
      <c r="Z372" s="24"/>
    </row>
    <row r="373" spans="1:26" ht="13.5" customHeight="1" x14ac:dyDescent="0.3">
      <c r="A373" s="24"/>
      <c r="B373" s="84">
        <v>3</v>
      </c>
      <c r="C373" s="47">
        <f>+C372+1</f>
        <v>277</v>
      </c>
      <c r="D373" s="90" t="s">
        <v>2415</v>
      </c>
      <c r="E373" s="47">
        <v>131008</v>
      </c>
      <c r="F373" s="53" t="s">
        <v>1867</v>
      </c>
      <c r="G373" s="54" t="s">
        <v>2416</v>
      </c>
      <c r="H373" s="65">
        <f>ROUND(M373/SUM($M$371:$M$374),7)</f>
        <v>0.22093019999999999</v>
      </c>
      <c r="I373" s="66">
        <v>22.812276341948309</v>
      </c>
      <c r="J373" s="67">
        <v>8.5114711729622243</v>
      </c>
      <c r="K373" s="68">
        <v>9.105740556660038</v>
      </c>
      <c r="L373" s="68">
        <f t="shared" si="21"/>
        <v>17.617211729622262</v>
      </c>
      <c r="M373" s="68">
        <v>17.598041749502983</v>
      </c>
      <c r="N373" s="68">
        <v>17.274512922465203</v>
      </c>
      <c r="O373" s="68">
        <v>15.259304174950296</v>
      </c>
      <c r="P373" s="68">
        <v>16.620372763419482</v>
      </c>
      <c r="Q373" s="24"/>
      <c r="R373" s="24"/>
      <c r="S373" s="24"/>
      <c r="T373" s="24"/>
      <c r="U373" s="24"/>
      <c r="V373" s="24"/>
      <c r="W373" s="24"/>
      <c r="X373" s="24"/>
      <c r="Y373" s="24"/>
      <c r="Z373" s="24"/>
    </row>
    <row r="374" spans="1:26" ht="13.5" customHeight="1" x14ac:dyDescent="0.3">
      <c r="A374" s="24"/>
      <c r="B374" s="84">
        <v>4</v>
      </c>
      <c r="C374" s="47">
        <f>+C373+1</f>
        <v>278</v>
      </c>
      <c r="D374" s="90" t="s">
        <v>2417</v>
      </c>
      <c r="E374" s="47">
        <v>131008</v>
      </c>
      <c r="F374" s="53" t="s">
        <v>1867</v>
      </c>
      <c r="G374" s="54" t="s">
        <v>2418</v>
      </c>
      <c r="H374" s="65">
        <f>ROUND(M374/SUM($M$371:$M$374),7)</f>
        <v>0.24418599999999999</v>
      </c>
      <c r="I374" s="66">
        <v>25.213568588469183</v>
      </c>
      <c r="J374" s="67">
        <v>9.4074155069582499</v>
      </c>
      <c r="K374" s="68">
        <v>10.064239562624254</v>
      </c>
      <c r="L374" s="68">
        <f t="shared" si="21"/>
        <v>19.471655069582503</v>
      </c>
      <c r="M374" s="68">
        <v>19.450467196819083</v>
      </c>
      <c r="N374" s="68">
        <v>19.092882703777335</v>
      </c>
      <c r="O374" s="68">
        <v>16.865546719681909</v>
      </c>
      <c r="P374" s="68">
        <v>18.369885685884693</v>
      </c>
      <c r="Q374" s="24"/>
      <c r="R374" s="24"/>
      <c r="S374" s="24"/>
      <c r="T374" s="24"/>
      <c r="U374" s="24"/>
      <c r="V374" s="24"/>
      <c r="W374" s="24"/>
      <c r="X374" s="24"/>
      <c r="Y374" s="24"/>
      <c r="Z374" s="24"/>
    </row>
    <row r="375" spans="1:26" ht="13.5" customHeight="1" x14ac:dyDescent="0.3">
      <c r="A375" s="30"/>
      <c r="B375" s="88"/>
      <c r="C375" s="40"/>
      <c r="D375" s="46"/>
      <c r="E375" s="47">
        <v>131100</v>
      </c>
      <c r="F375" s="35" t="s">
        <v>2419</v>
      </c>
      <c r="G375" s="41" t="s">
        <v>2420</v>
      </c>
      <c r="H375" s="42"/>
      <c r="I375" s="81">
        <v>460.81</v>
      </c>
      <c r="J375" s="44">
        <v>226.345</v>
      </c>
      <c r="K375" s="44">
        <v>242.58500000000001</v>
      </c>
      <c r="L375" s="44">
        <f t="shared" si="21"/>
        <v>468.93</v>
      </c>
      <c r="M375" s="44">
        <v>402.95499999999998</v>
      </c>
      <c r="N375" s="44">
        <v>372.86</v>
      </c>
      <c r="O375" s="44">
        <v>355.25</v>
      </c>
      <c r="P375" s="44">
        <v>357.28</v>
      </c>
      <c r="Q375" s="30"/>
      <c r="R375" s="30"/>
      <c r="S375" s="30"/>
      <c r="T375" s="30"/>
      <c r="U375" s="30"/>
      <c r="V375" s="30"/>
      <c r="W375" s="30"/>
      <c r="X375" s="30"/>
      <c r="Y375" s="30"/>
      <c r="Z375" s="30"/>
    </row>
    <row r="376" spans="1:26" ht="13.5" customHeight="1" x14ac:dyDescent="0.3">
      <c r="A376" s="24"/>
      <c r="B376" s="86"/>
      <c r="C376" s="47"/>
      <c r="D376" s="46"/>
      <c r="E376" s="47">
        <v>131101</v>
      </c>
      <c r="F376" s="48" t="s">
        <v>2421</v>
      </c>
      <c r="G376" s="82"/>
      <c r="H376" s="83"/>
      <c r="I376" s="51">
        <v>190.45353919239903</v>
      </c>
      <c r="J376" s="52">
        <v>93.548764845605717</v>
      </c>
      <c r="K376" s="52">
        <v>100.26078384798099</v>
      </c>
      <c r="L376" s="52">
        <f t="shared" si="21"/>
        <v>193.80954869358669</v>
      </c>
      <c r="M376" s="52">
        <v>166.54197149643707</v>
      </c>
      <c r="N376" s="52">
        <v>154.10365795724465</v>
      </c>
      <c r="O376" s="52">
        <v>146.82541567695964</v>
      </c>
      <c r="P376" s="52">
        <v>147.66441805225654</v>
      </c>
      <c r="Q376" s="24"/>
      <c r="R376" s="24"/>
      <c r="S376" s="24"/>
      <c r="T376" s="24"/>
      <c r="U376" s="24"/>
      <c r="V376" s="24"/>
      <c r="W376" s="24"/>
      <c r="X376" s="24"/>
      <c r="Y376" s="24"/>
      <c r="Z376" s="24"/>
    </row>
    <row r="377" spans="1:26" ht="13.5" customHeight="1" x14ac:dyDescent="0.3">
      <c r="A377" s="24"/>
      <c r="B377" s="84">
        <v>1</v>
      </c>
      <c r="C377" s="47">
        <v>279</v>
      </c>
      <c r="D377" s="47" t="s">
        <v>2422</v>
      </c>
      <c r="E377" s="47">
        <v>131101</v>
      </c>
      <c r="F377" s="53" t="s">
        <v>1829</v>
      </c>
      <c r="G377" s="54" t="s">
        <v>1129</v>
      </c>
      <c r="H377" s="65">
        <f>ROUND(M377/SUM($M$377:$M$380),7)</f>
        <v>0.58620689999999998</v>
      </c>
      <c r="I377" s="66">
        <v>111.64517814726841</v>
      </c>
      <c r="J377" s="67">
        <v>54.838931116389546</v>
      </c>
      <c r="K377" s="68">
        <v>58.77356294536817</v>
      </c>
      <c r="L377" s="68">
        <f t="shared" si="21"/>
        <v>113.61249406175772</v>
      </c>
      <c r="M377" s="68">
        <v>97.628052256532072</v>
      </c>
      <c r="N377" s="68">
        <v>90.336627078384794</v>
      </c>
      <c r="O377" s="68">
        <v>86.070071258907376</v>
      </c>
      <c r="P377" s="68">
        <v>86.561900237529684</v>
      </c>
      <c r="Q377" s="24"/>
      <c r="R377" s="24"/>
      <c r="S377" s="24"/>
      <c r="T377" s="24"/>
      <c r="U377" s="24"/>
      <c r="V377" s="24"/>
      <c r="W377" s="24"/>
      <c r="X377" s="24"/>
      <c r="Y377" s="24"/>
      <c r="Z377" s="24"/>
    </row>
    <row r="378" spans="1:26" ht="13.5" customHeight="1" x14ac:dyDescent="0.3">
      <c r="A378" s="24"/>
      <c r="B378" s="84">
        <v>2</v>
      </c>
      <c r="C378" s="47">
        <f>+C377+1</f>
        <v>280</v>
      </c>
      <c r="D378" s="47" t="s">
        <v>2423</v>
      </c>
      <c r="E378" s="47">
        <v>131101</v>
      </c>
      <c r="F378" s="53" t="s">
        <v>1840</v>
      </c>
      <c r="G378" s="54" t="s">
        <v>2424</v>
      </c>
      <c r="H378" s="65">
        <f>ROUND(M378/SUM($M$377:$M$380),7)</f>
        <v>0.30459770000000003</v>
      </c>
      <c r="I378" s="66">
        <v>58.011710213776723</v>
      </c>
      <c r="J378" s="67">
        <v>28.494738717339668</v>
      </c>
      <c r="K378" s="68">
        <v>30.539204275534441</v>
      </c>
      <c r="L378" s="68">
        <f t="shared" si="21"/>
        <v>59.03394299287411</v>
      </c>
      <c r="M378" s="68">
        <v>50.728301662707835</v>
      </c>
      <c r="N378" s="68">
        <v>46.939619952494063</v>
      </c>
      <c r="O378" s="68">
        <v>44.722684085510693</v>
      </c>
      <c r="P378" s="68">
        <v>44.978242280285031</v>
      </c>
      <c r="Q378" s="24"/>
      <c r="R378" s="24"/>
      <c r="S378" s="24"/>
      <c r="T378" s="24"/>
      <c r="U378" s="24"/>
      <c r="V378" s="24"/>
      <c r="W378" s="24"/>
      <c r="X378" s="24"/>
      <c r="Y378" s="24"/>
      <c r="Z378" s="24"/>
    </row>
    <row r="379" spans="1:26" ht="13.5" customHeight="1" x14ac:dyDescent="0.3">
      <c r="A379" s="24"/>
      <c r="B379" s="84">
        <v>3</v>
      </c>
      <c r="C379" s="47">
        <f>+C378+1</f>
        <v>281</v>
      </c>
      <c r="D379" s="47" t="s">
        <v>2425</v>
      </c>
      <c r="E379" s="47">
        <v>131101</v>
      </c>
      <c r="F379" s="53" t="s">
        <v>1867</v>
      </c>
      <c r="G379" s="54" t="s">
        <v>2426</v>
      </c>
      <c r="H379" s="65">
        <f>ROUND(M379/SUM($M$377:$M$380),7)</f>
        <v>4.5976999999999997E-2</v>
      </c>
      <c r="I379" s="66">
        <v>8.7564845605700707</v>
      </c>
      <c r="J379" s="67">
        <v>4.3010926365795727</v>
      </c>
      <c r="K379" s="68">
        <v>4.609691211401425</v>
      </c>
      <c r="L379" s="68">
        <f t="shared" si="21"/>
        <v>8.9107838479809978</v>
      </c>
      <c r="M379" s="68">
        <v>7.6571021377672208</v>
      </c>
      <c r="N379" s="68">
        <v>7.0852256532066518</v>
      </c>
      <c r="O379" s="68">
        <v>6.7505938242280283</v>
      </c>
      <c r="P379" s="68">
        <v>6.7891686460807605</v>
      </c>
      <c r="Q379" s="24"/>
      <c r="R379" s="24"/>
      <c r="S379" s="24"/>
      <c r="T379" s="24"/>
      <c r="U379" s="24"/>
      <c r="V379" s="24"/>
      <c r="W379" s="24"/>
      <c r="X379" s="24"/>
      <c r="Y379" s="24"/>
      <c r="Z379" s="24"/>
    </row>
    <row r="380" spans="1:26" ht="13.5" customHeight="1" x14ac:dyDescent="0.3">
      <c r="A380" s="24"/>
      <c r="B380" s="84">
        <v>4</v>
      </c>
      <c r="C380" s="47">
        <f>+C379+1</f>
        <v>282</v>
      </c>
      <c r="D380" s="47" t="s">
        <v>2427</v>
      </c>
      <c r="E380" s="47">
        <v>131101</v>
      </c>
      <c r="F380" s="53" t="s">
        <v>1867</v>
      </c>
      <c r="G380" s="54" t="s">
        <v>643</v>
      </c>
      <c r="H380" s="65">
        <f>ROUND(M380/SUM($M$377:$M$380),7)</f>
        <v>6.3218399999999994E-2</v>
      </c>
      <c r="I380" s="66">
        <v>12.04016627078385</v>
      </c>
      <c r="J380" s="67">
        <v>5.9140023752969118</v>
      </c>
      <c r="K380" s="68">
        <v>6.3383254156769597</v>
      </c>
      <c r="L380" s="68">
        <f t="shared" si="21"/>
        <v>12.252327790973872</v>
      </c>
      <c r="M380" s="68">
        <v>10.528515439429928</v>
      </c>
      <c r="N380" s="68">
        <v>9.7421852731591443</v>
      </c>
      <c r="O380" s="68">
        <v>9.2820665083135392</v>
      </c>
      <c r="P380" s="68">
        <v>9.3351068883610449</v>
      </c>
      <c r="Q380" s="24"/>
      <c r="R380" s="24"/>
      <c r="S380" s="24"/>
      <c r="T380" s="24"/>
      <c r="U380" s="24"/>
      <c r="V380" s="24"/>
      <c r="W380" s="24"/>
      <c r="X380" s="24"/>
      <c r="Y380" s="24"/>
      <c r="Z380" s="24"/>
    </row>
    <row r="381" spans="1:26" ht="13.5" customHeight="1" x14ac:dyDescent="0.3">
      <c r="A381" s="24"/>
      <c r="B381" s="86"/>
      <c r="C381" s="47"/>
      <c r="D381" s="46"/>
      <c r="E381" s="47">
        <v>131102</v>
      </c>
      <c r="F381" s="48" t="s">
        <v>2428</v>
      </c>
      <c r="G381" s="82"/>
      <c r="H381" s="83"/>
      <c r="I381" s="51">
        <v>70.051876484560566</v>
      </c>
      <c r="J381" s="52">
        <v>34.408741092636582</v>
      </c>
      <c r="K381" s="52">
        <v>36.8775296912114</v>
      </c>
      <c r="L381" s="52">
        <f t="shared" si="21"/>
        <v>71.286270783847982</v>
      </c>
      <c r="M381" s="52">
        <v>61.256817102137767</v>
      </c>
      <c r="N381" s="52">
        <v>56.681805225653207</v>
      </c>
      <c r="O381" s="52">
        <v>54.004750593824227</v>
      </c>
      <c r="P381" s="52">
        <v>54.313349168646084</v>
      </c>
      <c r="Q381" s="24"/>
      <c r="R381" s="24"/>
      <c r="S381" s="24"/>
      <c r="T381" s="24"/>
      <c r="U381" s="24"/>
      <c r="V381" s="24"/>
      <c r="W381" s="24"/>
      <c r="X381" s="24"/>
      <c r="Y381" s="24"/>
      <c r="Z381" s="24"/>
    </row>
    <row r="382" spans="1:26" ht="13.5" customHeight="1" x14ac:dyDescent="0.3">
      <c r="A382" s="24"/>
      <c r="B382" s="84">
        <v>1</v>
      </c>
      <c r="C382" s="47">
        <v>283</v>
      </c>
      <c r="D382" s="47" t="s">
        <v>2429</v>
      </c>
      <c r="E382" s="47">
        <v>131102</v>
      </c>
      <c r="F382" s="53" t="s">
        <v>1840</v>
      </c>
      <c r="G382" s="54" t="s">
        <v>195</v>
      </c>
      <c r="H382" s="65">
        <f>ROUND(M382/SUM($M$382:$M$386),7)</f>
        <v>0.40625</v>
      </c>
      <c r="I382" s="66">
        <v>28.458574821852732</v>
      </c>
      <c r="J382" s="67">
        <v>13.978551068883609</v>
      </c>
      <c r="K382" s="68">
        <v>14.981496437054631</v>
      </c>
      <c r="L382" s="68">
        <f t="shared" si="21"/>
        <v>28.960047505938242</v>
      </c>
      <c r="M382" s="68">
        <v>24.885581947743468</v>
      </c>
      <c r="N382" s="68">
        <v>23.026983372921613</v>
      </c>
      <c r="O382" s="68">
        <v>21.939429928741092</v>
      </c>
      <c r="P382" s="68">
        <v>22.064798099762466</v>
      </c>
      <c r="Q382" s="24"/>
      <c r="R382" s="24"/>
      <c r="S382" s="24"/>
      <c r="T382" s="24"/>
      <c r="U382" s="24"/>
      <c r="V382" s="24"/>
      <c r="W382" s="24"/>
      <c r="X382" s="24"/>
      <c r="Y382" s="24"/>
      <c r="Z382" s="24"/>
    </row>
    <row r="383" spans="1:26" ht="13.5" customHeight="1" x14ac:dyDescent="0.3">
      <c r="A383" s="24"/>
      <c r="B383" s="84">
        <v>2</v>
      </c>
      <c r="C383" s="47">
        <f>+C382+1</f>
        <v>284</v>
      </c>
      <c r="D383" s="47" t="s">
        <v>2430</v>
      </c>
      <c r="E383" s="47">
        <v>131102</v>
      </c>
      <c r="F383" s="53" t="s">
        <v>1867</v>
      </c>
      <c r="G383" s="54" t="s">
        <v>2431</v>
      </c>
      <c r="H383" s="65">
        <f>ROUND(M383/SUM($M$382:$M$386),7)</f>
        <v>6.25E-2</v>
      </c>
      <c r="I383" s="66">
        <v>4.3782422802850354</v>
      </c>
      <c r="J383" s="67">
        <v>2.1505463182897864</v>
      </c>
      <c r="K383" s="68">
        <v>2.3048456057007125</v>
      </c>
      <c r="L383" s="68">
        <f t="shared" si="21"/>
        <v>4.4553919239904989</v>
      </c>
      <c r="M383" s="68">
        <v>3.8285510688836104</v>
      </c>
      <c r="N383" s="68">
        <v>3.5426128266033259</v>
      </c>
      <c r="O383" s="68">
        <v>3.3752969121140142</v>
      </c>
      <c r="P383" s="68">
        <v>3.3945843230403803</v>
      </c>
      <c r="Q383" s="24"/>
      <c r="R383" s="24"/>
      <c r="S383" s="24"/>
      <c r="T383" s="24"/>
      <c r="U383" s="24"/>
      <c r="V383" s="24"/>
      <c r="W383" s="24"/>
      <c r="X383" s="24"/>
      <c r="Y383" s="24"/>
      <c r="Z383" s="24"/>
    </row>
    <row r="384" spans="1:26" ht="13.5" customHeight="1" x14ac:dyDescent="0.3">
      <c r="A384" s="24"/>
      <c r="B384" s="84">
        <v>3</v>
      </c>
      <c r="C384" s="47">
        <f>+C383+1</f>
        <v>285</v>
      </c>
      <c r="D384" s="47" t="s">
        <v>2432</v>
      </c>
      <c r="E384" s="47">
        <v>131102</v>
      </c>
      <c r="F384" s="53" t="s">
        <v>1867</v>
      </c>
      <c r="G384" s="54" t="s">
        <v>2433</v>
      </c>
      <c r="H384" s="65">
        <f>ROUND(M384/SUM($M$382:$M$386),7)</f>
        <v>3.125E-2</v>
      </c>
      <c r="I384" s="66">
        <v>2.1891211401425177</v>
      </c>
      <c r="J384" s="67">
        <v>1.0752731591448932</v>
      </c>
      <c r="K384" s="68">
        <v>1.1524228028503563</v>
      </c>
      <c r="L384" s="68">
        <f t="shared" si="21"/>
        <v>2.2276959619952494</v>
      </c>
      <c r="M384" s="68">
        <v>1.9142755344418052</v>
      </c>
      <c r="N384" s="68">
        <v>1.7713064133016629</v>
      </c>
      <c r="O384" s="68">
        <v>1.6876484560570071</v>
      </c>
      <c r="P384" s="68">
        <v>1.6972921615201901</v>
      </c>
      <c r="Q384" s="24"/>
      <c r="R384" s="24"/>
      <c r="S384" s="24"/>
      <c r="T384" s="24"/>
      <c r="U384" s="24"/>
      <c r="V384" s="24"/>
      <c r="W384" s="24"/>
      <c r="X384" s="24"/>
      <c r="Y384" s="24"/>
      <c r="Z384" s="24"/>
    </row>
    <row r="385" spans="1:26" ht="13.5" customHeight="1" x14ac:dyDescent="0.3">
      <c r="A385" s="24"/>
      <c r="B385" s="84">
        <v>4</v>
      </c>
      <c r="C385" s="47">
        <f>+C384+1</f>
        <v>286</v>
      </c>
      <c r="D385" s="47" t="s">
        <v>2434</v>
      </c>
      <c r="E385" s="47">
        <v>131102</v>
      </c>
      <c r="F385" s="53" t="s">
        <v>1867</v>
      </c>
      <c r="G385" s="54" t="s">
        <v>1155</v>
      </c>
      <c r="H385" s="65">
        <f>ROUND(M385/SUM($M$382:$M$386),7)</f>
        <v>0.171875</v>
      </c>
      <c r="I385" s="66">
        <v>12.04016627078385</v>
      </c>
      <c r="J385" s="67">
        <v>5.9140023752969118</v>
      </c>
      <c r="K385" s="68">
        <v>6.3383254156769597</v>
      </c>
      <c r="L385" s="68">
        <f t="shared" si="21"/>
        <v>12.252327790973872</v>
      </c>
      <c r="M385" s="68">
        <v>10.528515439429928</v>
      </c>
      <c r="N385" s="68">
        <v>9.7421852731591443</v>
      </c>
      <c r="O385" s="68">
        <v>9.2820665083135392</v>
      </c>
      <c r="P385" s="68">
        <v>9.3351068883610449</v>
      </c>
      <c r="Q385" s="24"/>
      <c r="R385" s="24"/>
      <c r="S385" s="24"/>
      <c r="T385" s="24"/>
      <c r="U385" s="24"/>
      <c r="V385" s="24"/>
      <c r="W385" s="24"/>
      <c r="X385" s="24"/>
      <c r="Y385" s="24"/>
      <c r="Z385" s="24"/>
    </row>
    <row r="386" spans="1:26" ht="13.5" customHeight="1" x14ac:dyDescent="0.3">
      <c r="A386" s="24"/>
      <c r="B386" s="84">
        <v>5</v>
      </c>
      <c r="C386" s="47">
        <f>+C385+1</f>
        <v>287</v>
      </c>
      <c r="D386" s="47" t="s">
        <v>2435</v>
      </c>
      <c r="E386" s="47">
        <v>131102</v>
      </c>
      <c r="F386" s="53" t="s">
        <v>1867</v>
      </c>
      <c r="G386" s="54" t="s">
        <v>2436</v>
      </c>
      <c r="H386" s="65">
        <f>ROUND(M386/SUM($M$382:$M$386),7)</f>
        <v>0.328125</v>
      </c>
      <c r="I386" s="66">
        <v>22.985771971496437</v>
      </c>
      <c r="J386" s="67">
        <v>11.290368171021377</v>
      </c>
      <c r="K386" s="68">
        <v>12.100439429928741</v>
      </c>
      <c r="L386" s="68">
        <f t="shared" si="21"/>
        <v>23.390807600950119</v>
      </c>
      <c r="M386" s="68">
        <v>20.099893111638956</v>
      </c>
      <c r="N386" s="68">
        <v>18.598717339667459</v>
      </c>
      <c r="O386" s="68">
        <v>17.720308788598576</v>
      </c>
      <c r="P386" s="68">
        <v>17.821567695961996</v>
      </c>
      <c r="Q386" s="24"/>
      <c r="R386" s="24"/>
      <c r="S386" s="24"/>
      <c r="T386" s="24"/>
      <c r="U386" s="24"/>
      <c r="V386" s="24"/>
      <c r="W386" s="24"/>
      <c r="X386" s="24"/>
      <c r="Y386" s="24"/>
      <c r="Z386" s="24"/>
    </row>
    <row r="387" spans="1:26" ht="13.5" customHeight="1" x14ac:dyDescent="0.3">
      <c r="A387" s="24"/>
      <c r="B387" s="86"/>
      <c r="C387" s="47"/>
      <c r="D387" s="46"/>
      <c r="E387" s="47">
        <v>131103</v>
      </c>
      <c r="F387" s="48" t="s">
        <v>2437</v>
      </c>
      <c r="G387" s="82"/>
      <c r="H387" s="83"/>
      <c r="I387" s="51">
        <v>39.058299382422803</v>
      </c>
      <c r="J387" s="52">
        <v>19.185023705463184</v>
      </c>
      <c r="K387" s="52">
        <v>20.561527648456053</v>
      </c>
      <c r="L387" s="52">
        <f t="shared" si="21"/>
        <v>39.746551353919237</v>
      </c>
      <c r="M387" s="52">
        <v>34.154504085510695</v>
      </c>
      <c r="N387" s="52">
        <v>31.603649026128267</v>
      </c>
      <c r="O387" s="52">
        <v>30.111023752969118</v>
      </c>
      <c r="P387" s="52">
        <v>30.283086745843235</v>
      </c>
      <c r="Q387" s="24"/>
      <c r="R387" s="24"/>
      <c r="S387" s="24"/>
      <c r="T387" s="24"/>
      <c r="U387" s="24"/>
      <c r="V387" s="24"/>
      <c r="W387" s="24"/>
      <c r="X387" s="24"/>
      <c r="Y387" s="24"/>
      <c r="Z387" s="24"/>
    </row>
    <row r="388" spans="1:26" ht="13.5" customHeight="1" x14ac:dyDescent="0.3">
      <c r="A388" s="24"/>
      <c r="B388" s="84">
        <v>1</v>
      </c>
      <c r="C388" s="47">
        <v>288</v>
      </c>
      <c r="D388" s="47" t="s">
        <v>2438</v>
      </c>
      <c r="E388" s="47">
        <v>131103</v>
      </c>
      <c r="F388" s="53" t="s">
        <v>1867</v>
      </c>
      <c r="G388" s="54" t="s">
        <v>2439</v>
      </c>
      <c r="H388" s="65">
        <f>ROUND(M388/SUM($M$388:$M$390),7)</f>
        <v>0.47640399999999999</v>
      </c>
      <c r="I388" s="66">
        <v>18.607529691211401</v>
      </c>
      <c r="J388" s="67">
        <v>9.1398218527315915</v>
      </c>
      <c r="K388" s="68">
        <v>9.79559382422803</v>
      </c>
      <c r="L388" s="68">
        <f t="shared" si="21"/>
        <v>18.935415676959622</v>
      </c>
      <c r="M388" s="68">
        <v>16.271342042755347</v>
      </c>
      <c r="N388" s="68">
        <v>15.056104513064133</v>
      </c>
      <c r="O388" s="68">
        <v>14.345011876484561</v>
      </c>
      <c r="P388" s="68">
        <v>14.426983372921617</v>
      </c>
      <c r="Q388" s="24"/>
      <c r="R388" s="24"/>
      <c r="S388" s="24"/>
      <c r="T388" s="24"/>
      <c r="U388" s="24"/>
      <c r="V388" s="24"/>
      <c r="W388" s="24"/>
      <c r="X388" s="24"/>
      <c r="Y388" s="24"/>
      <c r="Z388" s="24"/>
    </row>
    <row r="389" spans="1:26" ht="13.5" customHeight="1" x14ac:dyDescent="0.3">
      <c r="A389" s="24"/>
      <c r="B389" s="84">
        <v>2</v>
      </c>
      <c r="C389" s="47">
        <f>+C388+1</f>
        <v>289</v>
      </c>
      <c r="D389" s="47" t="s">
        <v>2440</v>
      </c>
      <c r="E389" s="47">
        <v>131103</v>
      </c>
      <c r="F389" s="53" t="s">
        <v>1867</v>
      </c>
      <c r="G389" s="54" t="s">
        <v>2441</v>
      </c>
      <c r="H389" s="65">
        <f>ROUND(M389/SUM($M$388:$M$390),7)</f>
        <v>7.5215799999999999E-2</v>
      </c>
      <c r="I389" s="66">
        <v>2.9378005700712571</v>
      </c>
      <c r="J389" s="67">
        <v>1.4430165795724454</v>
      </c>
      <c r="K389" s="68">
        <v>1.5465514014251771</v>
      </c>
      <c r="L389" s="68">
        <f t="shared" si="21"/>
        <v>2.9895679809976228</v>
      </c>
      <c r="M389" s="68">
        <v>2.5689577672209012</v>
      </c>
      <c r="N389" s="68">
        <v>2.3770932066508301</v>
      </c>
      <c r="O389" s="68">
        <v>2.2648242280285023</v>
      </c>
      <c r="P389" s="68">
        <v>2.2777660807600939</v>
      </c>
      <c r="Q389" s="24"/>
      <c r="R389" s="24"/>
      <c r="S389" s="24"/>
      <c r="T389" s="24"/>
      <c r="U389" s="24"/>
      <c r="V389" s="24"/>
      <c r="W389" s="24"/>
      <c r="X389" s="24"/>
      <c r="Y389" s="24"/>
      <c r="Z389" s="24"/>
    </row>
    <row r="390" spans="1:26" ht="13.5" customHeight="1" x14ac:dyDescent="0.3">
      <c r="A390" s="24"/>
      <c r="B390" s="84">
        <v>3</v>
      </c>
      <c r="C390" s="47">
        <f>+C389+1</f>
        <v>290</v>
      </c>
      <c r="D390" s="47" t="s">
        <v>2442</v>
      </c>
      <c r="E390" s="47">
        <v>131103</v>
      </c>
      <c r="F390" s="53" t="s">
        <v>1867</v>
      </c>
      <c r="G390" s="54" t="s">
        <v>2443</v>
      </c>
      <c r="H390" s="65">
        <f>ROUND(M390/SUM($M$388:$M$390),7)</f>
        <v>0.44838020000000001</v>
      </c>
      <c r="I390" s="66">
        <v>17.512969121140141</v>
      </c>
      <c r="J390" s="67">
        <v>8.6021852731591455</v>
      </c>
      <c r="K390" s="68">
        <v>9.21938242280285</v>
      </c>
      <c r="L390" s="68">
        <f t="shared" si="21"/>
        <v>17.821567695961996</v>
      </c>
      <c r="M390" s="68">
        <v>15.314204275534442</v>
      </c>
      <c r="N390" s="68">
        <v>14.170451306413304</v>
      </c>
      <c r="O390" s="68">
        <v>13.501187648456057</v>
      </c>
      <c r="P390" s="68">
        <v>13.578337292161521</v>
      </c>
      <c r="Q390" s="24"/>
      <c r="R390" s="24"/>
      <c r="S390" s="24"/>
      <c r="T390" s="24"/>
      <c r="U390" s="24"/>
      <c r="V390" s="24"/>
      <c r="W390" s="24"/>
      <c r="X390" s="24"/>
      <c r="Y390" s="24"/>
      <c r="Z390" s="24"/>
    </row>
    <row r="391" spans="1:26" ht="13.5" customHeight="1" x14ac:dyDescent="0.3">
      <c r="A391" s="24"/>
      <c r="B391" s="86"/>
      <c r="C391" s="47"/>
      <c r="D391" s="46"/>
      <c r="E391" s="47">
        <v>131104</v>
      </c>
      <c r="F391" s="48" t="s">
        <v>2444</v>
      </c>
      <c r="G391" s="82"/>
      <c r="H391" s="83"/>
      <c r="I391" s="51">
        <v>161.24628494061756</v>
      </c>
      <c r="J391" s="52">
        <v>79.202470356294512</v>
      </c>
      <c r="K391" s="52">
        <v>84.885158812351548</v>
      </c>
      <c r="L391" s="52">
        <f t="shared" si="21"/>
        <v>164.08762916864606</v>
      </c>
      <c r="M391" s="52">
        <v>141.00170731591447</v>
      </c>
      <c r="N391" s="52">
        <v>130.47088779097385</v>
      </c>
      <c r="O391" s="52">
        <v>124.30880997624702</v>
      </c>
      <c r="P391" s="52">
        <v>125.01914603325415</v>
      </c>
      <c r="Q391" s="24"/>
      <c r="R391" s="24"/>
      <c r="S391" s="24"/>
      <c r="T391" s="24"/>
      <c r="U391" s="24"/>
      <c r="V391" s="24"/>
      <c r="W391" s="24"/>
      <c r="X391" s="24"/>
      <c r="Y391" s="24"/>
      <c r="Z391" s="24"/>
    </row>
    <row r="392" spans="1:26" ht="13.5" customHeight="1" x14ac:dyDescent="0.3">
      <c r="A392" s="24"/>
      <c r="B392" s="84">
        <v>1</v>
      </c>
      <c r="C392" s="47">
        <v>291</v>
      </c>
      <c r="D392" s="47" t="s">
        <v>2445</v>
      </c>
      <c r="E392" s="47">
        <v>131104</v>
      </c>
      <c r="F392" s="53" t="s">
        <v>1840</v>
      </c>
      <c r="G392" s="54" t="s">
        <v>1131</v>
      </c>
      <c r="H392" s="65">
        <f>ROUND(M392/SUM($M$392:$M$395),7)</f>
        <v>0.54983839999999995</v>
      </c>
      <c r="I392" s="66">
        <v>88.659406175771963</v>
      </c>
      <c r="J392" s="67">
        <v>43.548562945368168</v>
      </c>
      <c r="K392" s="68">
        <v>46.673123515439428</v>
      </c>
      <c r="L392" s="68">
        <f t="shared" si="21"/>
        <v>90.221686460807604</v>
      </c>
      <c r="M392" s="68">
        <v>77.52815914489311</v>
      </c>
      <c r="N392" s="68">
        <v>71.737909738717335</v>
      </c>
      <c r="O392" s="68">
        <v>68.349762470308789</v>
      </c>
      <c r="P392" s="68">
        <v>68.740332541567696</v>
      </c>
      <c r="Q392" s="24"/>
      <c r="R392" s="24"/>
      <c r="S392" s="24"/>
      <c r="T392" s="24"/>
      <c r="U392" s="24"/>
      <c r="V392" s="24"/>
      <c r="W392" s="24"/>
      <c r="X392" s="24"/>
      <c r="Y392" s="24"/>
      <c r="Z392" s="24"/>
    </row>
    <row r="393" spans="1:26" ht="13.5" customHeight="1" x14ac:dyDescent="0.3">
      <c r="A393" s="24" t="s">
        <v>2446</v>
      </c>
      <c r="B393" s="84">
        <v>2</v>
      </c>
      <c r="C393" s="47">
        <f>+C392+1</f>
        <v>292</v>
      </c>
      <c r="D393" s="47" t="s">
        <v>2447</v>
      </c>
      <c r="E393" s="47">
        <v>131104</v>
      </c>
      <c r="F393" s="53" t="s">
        <v>1867</v>
      </c>
      <c r="G393" s="54" t="s">
        <v>314</v>
      </c>
      <c r="H393" s="65">
        <f>ROUND(M393/SUM($M$392:$M$395),7)</f>
        <v>0.22258269999999999</v>
      </c>
      <c r="I393" s="66">
        <v>35.890641092636571</v>
      </c>
      <c r="J393" s="67">
        <v>17.629103444180515</v>
      </c>
      <c r="K393" s="68">
        <v>18.893971852731585</v>
      </c>
      <c r="L393" s="68">
        <f t="shared" si="21"/>
        <v>36.523075296912097</v>
      </c>
      <c r="M393" s="68">
        <v>31.384547387173388</v>
      </c>
      <c r="N393" s="68">
        <v>29.040568646080754</v>
      </c>
      <c r="O393" s="68">
        <v>27.668996437054624</v>
      </c>
      <c r="P393" s="68">
        <v>27.827104988123509</v>
      </c>
      <c r="Q393" s="24"/>
      <c r="R393" s="24"/>
      <c r="S393" s="24"/>
      <c r="T393" s="24"/>
      <c r="U393" s="24"/>
      <c r="V393" s="24"/>
      <c r="W393" s="24"/>
      <c r="X393" s="24"/>
      <c r="Y393" s="24"/>
      <c r="Z393" s="24"/>
    </row>
    <row r="394" spans="1:26" ht="13.5" customHeight="1" x14ac:dyDescent="0.3">
      <c r="A394" s="24"/>
      <c r="B394" s="84">
        <v>3</v>
      </c>
      <c r="C394" s="47">
        <f>+C393+1</f>
        <v>293</v>
      </c>
      <c r="D394" s="47" t="s">
        <v>2448</v>
      </c>
      <c r="E394" s="47">
        <v>131104</v>
      </c>
      <c r="F394" s="53" t="s">
        <v>1867</v>
      </c>
      <c r="G394" s="54" t="s">
        <v>2449</v>
      </c>
      <c r="H394" s="65">
        <f>ROUND(M394/SUM($M$392:$M$395),7)</f>
        <v>0.20364389999999999</v>
      </c>
      <c r="I394" s="66">
        <v>32.836817102137772</v>
      </c>
      <c r="J394" s="67">
        <v>16.129097387173395</v>
      </c>
      <c r="K394" s="68">
        <v>17.286342042755347</v>
      </c>
      <c r="L394" s="68">
        <f t="shared" si="21"/>
        <v>33.415439429928739</v>
      </c>
      <c r="M394" s="68">
        <v>28.714133016627081</v>
      </c>
      <c r="N394" s="68">
        <v>26.569596199524938</v>
      </c>
      <c r="O394" s="68">
        <v>25.314726840855108</v>
      </c>
      <c r="P394" s="68">
        <v>25.459382422802854</v>
      </c>
      <c r="Q394" s="24"/>
      <c r="R394" s="24"/>
      <c r="S394" s="24"/>
      <c r="T394" s="24"/>
      <c r="U394" s="24"/>
      <c r="V394" s="24"/>
      <c r="W394" s="24"/>
      <c r="X394" s="24"/>
      <c r="Y394" s="24"/>
      <c r="Z394" s="24"/>
    </row>
    <row r="395" spans="1:26" ht="13.5" customHeight="1" x14ac:dyDescent="0.3">
      <c r="A395" s="24"/>
      <c r="B395" s="84">
        <v>4</v>
      </c>
      <c r="C395" s="47">
        <f>+C394+1</f>
        <v>294</v>
      </c>
      <c r="D395" s="47" t="s">
        <v>2450</v>
      </c>
      <c r="E395" s="47">
        <v>131104</v>
      </c>
      <c r="F395" s="53" t="s">
        <v>1867</v>
      </c>
      <c r="G395" s="54" t="s">
        <v>2451</v>
      </c>
      <c r="H395" s="65">
        <f>ROUND(M395/SUM($M$392:$M$395),7)</f>
        <v>2.3934899999999999E-2</v>
      </c>
      <c r="I395" s="66">
        <v>3.8594205700712569</v>
      </c>
      <c r="J395" s="67">
        <v>1.8957065795724457</v>
      </c>
      <c r="K395" s="68">
        <v>2.0317214014251772</v>
      </c>
      <c r="L395" s="68">
        <f t="shared" si="21"/>
        <v>3.9274279809976229</v>
      </c>
      <c r="M395" s="68">
        <v>3.3748677672209006</v>
      </c>
      <c r="N395" s="68">
        <v>3.1228132066508296</v>
      </c>
      <c r="O395" s="68">
        <v>2.9753242280285019</v>
      </c>
      <c r="P395" s="68">
        <v>2.9923260807600935</v>
      </c>
      <c r="Q395" s="24"/>
      <c r="R395" s="24"/>
      <c r="S395" s="24"/>
      <c r="T395" s="24"/>
      <c r="U395" s="24"/>
      <c r="V395" s="24"/>
      <c r="W395" s="24"/>
      <c r="X395" s="24"/>
      <c r="Y395" s="24"/>
      <c r="Z395" s="24"/>
    </row>
    <row r="396" spans="1:26" ht="13.5" customHeight="1" x14ac:dyDescent="0.3">
      <c r="A396" s="30"/>
      <c r="B396" s="88"/>
      <c r="C396" s="40"/>
      <c r="D396" s="46"/>
      <c r="E396" s="47">
        <v>131200</v>
      </c>
      <c r="F396" s="35" t="s">
        <v>2452</v>
      </c>
      <c r="G396" s="41" t="s">
        <v>2453</v>
      </c>
      <c r="H396" s="42"/>
      <c r="I396" s="81">
        <v>1606.4762394366198</v>
      </c>
      <c r="J396" s="44">
        <v>1193.6400000000001</v>
      </c>
      <c r="K396" s="44">
        <v>1276.8699999999997</v>
      </c>
      <c r="L396" s="44">
        <f t="shared" si="21"/>
        <v>2470.5099999999998</v>
      </c>
      <c r="M396" s="44">
        <v>2267.5100000000002</v>
      </c>
      <c r="N396" s="44">
        <v>2221.71</v>
      </c>
      <c r="O396" s="44">
        <v>1947.7850000000001</v>
      </c>
      <c r="P396" s="44">
        <v>1615.88</v>
      </c>
      <c r="Q396" s="30"/>
      <c r="R396" s="30"/>
      <c r="S396" s="30"/>
      <c r="T396" s="30"/>
      <c r="U396" s="30"/>
      <c r="V396" s="30"/>
      <c r="W396" s="30"/>
      <c r="X396" s="30"/>
      <c r="Y396" s="30"/>
      <c r="Z396" s="30"/>
    </row>
    <row r="397" spans="1:26" ht="13.5" customHeight="1" x14ac:dyDescent="0.3">
      <c r="A397" s="24"/>
      <c r="B397" s="86"/>
      <c r="C397" s="47"/>
      <c r="D397" s="46"/>
      <c r="E397" s="47">
        <v>131201</v>
      </c>
      <c r="F397" s="48" t="s">
        <v>2454</v>
      </c>
      <c r="G397" s="70"/>
      <c r="H397" s="74"/>
      <c r="I397" s="51">
        <v>696.25616666666667</v>
      </c>
      <c r="J397" s="52">
        <v>517.24400000000003</v>
      </c>
      <c r="K397" s="52">
        <v>553.31033333333335</v>
      </c>
      <c r="L397" s="52">
        <f t="shared" si="21"/>
        <v>1070.5543333333335</v>
      </c>
      <c r="M397" s="52">
        <v>982.58766666666668</v>
      </c>
      <c r="N397" s="52">
        <v>962.74099999999999</v>
      </c>
      <c r="O397" s="52">
        <v>844.04016666666655</v>
      </c>
      <c r="P397" s="52">
        <v>700.21466666666663</v>
      </c>
      <c r="Q397" s="24"/>
      <c r="R397" s="24"/>
      <c r="S397" s="24"/>
      <c r="T397" s="24"/>
      <c r="U397" s="24"/>
      <c r="V397" s="24"/>
      <c r="W397" s="24"/>
      <c r="X397" s="24"/>
      <c r="Y397" s="24"/>
      <c r="Z397" s="24"/>
    </row>
    <row r="398" spans="1:26" ht="13.5" customHeight="1" x14ac:dyDescent="0.3">
      <c r="A398" s="24"/>
      <c r="B398" s="84">
        <v>1</v>
      </c>
      <c r="C398" s="47">
        <v>295</v>
      </c>
      <c r="D398" s="47" t="s">
        <v>2455</v>
      </c>
      <c r="E398" s="47">
        <v>131201</v>
      </c>
      <c r="F398" s="53" t="s">
        <v>1829</v>
      </c>
      <c r="G398" s="54" t="s">
        <v>1188</v>
      </c>
      <c r="H398" s="65">
        <f t="shared" ref="H398:H407" si="27">ROUND(M398/SUM($M$398:$M$407),7)</f>
        <v>0.56663059999999998</v>
      </c>
      <c r="I398" s="66">
        <v>394.52001643192489</v>
      </c>
      <c r="J398" s="67">
        <v>293.08625352112676</v>
      </c>
      <c r="K398" s="68">
        <v>313.5225399061033</v>
      </c>
      <c r="L398" s="68">
        <f t="shared" si="21"/>
        <v>606.60879342723001</v>
      </c>
      <c r="M398" s="68">
        <v>556.76419248826289</v>
      </c>
      <c r="N398" s="68">
        <v>545.51846478873244</v>
      </c>
      <c r="O398" s="68">
        <v>478.25894600938966</v>
      </c>
      <c r="P398" s="68">
        <v>396.7630234741784</v>
      </c>
      <c r="Q398" s="24"/>
      <c r="R398" s="24"/>
      <c r="S398" s="24"/>
      <c r="T398" s="24"/>
      <c r="U398" s="24"/>
      <c r="V398" s="24"/>
      <c r="W398" s="24"/>
      <c r="X398" s="24"/>
      <c r="Y398" s="24"/>
      <c r="Z398" s="24"/>
    </row>
    <row r="399" spans="1:26" ht="13.5" customHeight="1" x14ac:dyDescent="0.3">
      <c r="A399" s="24"/>
      <c r="B399" s="84">
        <v>2</v>
      </c>
      <c r="C399" s="47">
        <f t="shared" ref="C399:C407" si="28">+C398+1</f>
        <v>296</v>
      </c>
      <c r="D399" s="47" t="s">
        <v>2456</v>
      </c>
      <c r="E399" s="47">
        <v>131201</v>
      </c>
      <c r="F399" s="53" t="s">
        <v>1840</v>
      </c>
      <c r="G399" s="54" t="s">
        <v>2457</v>
      </c>
      <c r="H399" s="65">
        <f t="shared" si="27"/>
        <v>9.9675E-2</v>
      </c>
      <c r="I399" s="66">
        <v>69.399314553990607</v>
      </c>
      <c r="J399" s="67">
        <v>51.55628169014085</v>
      </c>
      <c r="K399" s="68">
        <v>55.151192488262915</v>
      </c>
      <c r="L399" s="68">
        <f t="shared" si="21"/>
        <v>106.70747417840377</v>
      </c>
      <c r="M399" s="68">
        <v>97.939399061032873</v>
      </c>
      <c r="N399" s="68">
        <v>95.961183098591547</v>
      </c>
      <c r="O399" s="68">
        <v>84.129680751173709</v>
      </c>
      <c r="P399" s="68">
        <v>69.793877934272302</v>
      </c>
      <c r="Q399" s="24"/>
      <c r="R399" s="24"/>
      <c r="S399" s="24"/>
      <c r="T399" s="24"/>
      <c r="U399" s="24"/>
      <c r="V399" s="24"/>
      <c r="W399" s="24"/>
      <c r="X399" s="24"/>
      <c r="Y399" s="24"/>
      <c r="Z399" s="24"/>
    </row>
    <row r="400" spans="1:26" ht="13.5" customHeight="1" x14ac:dyDescent="0.3">
      <c r="A400" s="24"/>
      <c r="B400" s="84">
        <v>3</v>
      </c>
      <c r="C400" s="47">
        <f t="shared" si="28"/>
        <v>297</v>
      </c>
      <c r="D400" s="47" t="s">
        <v>2458</v>
      </c>
      <c r="E400" s="47">
        <v>131201</v>
      </c>
      <c r="F400" s="53" t="s">
        <v>1840</v>
      </c>
      <c r="G400" s="54" t="s">
        <v>2459</v>
      </c>
      <c r="H400" s="65">
        <f t="shared" si="27"/>
        <v>3.7919799999999997E-2</v>
      </c>
      <c r="I400" s="66">
        <v>26.401913145539908</v>
      </c>
      <c r="J400" s="67">
        <v>19.613802816901408</v>
      </c>
      <c r="K400" s="68">
        <v>20.981431924882632</v>
      </c>
      <c r="L400" s="68">
        <f t="shared" si="21"/>
        <v>40.59523474178404</v>
      </c>
      <c r="M400" s="68">
        <v>37.259553990610335</v>
      </c>
      <c r="N400" s="68">
        <v>36.506971830985918</v>
      </c>
      <c r="O400" s="68">
        <v>32.005856807511741</v>
      </c>
      <c r="P400" s="68">
        <v>26.552018779342728</v>
      </c>
      <c r="Q400" s="24"/>
      <c r="R400" s="24"/>
      <c r="S400" s="24"/>
      <c r="T400" s="24"/>
      <c r="U400" s="24"/>
      <c r="V400" s="24"/>
      <c r="W400" s="24"/>
      <c r="X400" s="24"/>
      <c r="Y400" s="24"/>
      <c r="Z400" s="24"/>
    </row>
    <row r="401" spans="1:26" ht="13.5" customHeight="1" x14ac:dyDescent="0.3">
      <c r="A401" s="24"/>
      <c r="B401" s="84">
        <v>4</v>
      </c>
      <c r="C401" s="47">
        <f t="shared" si="28"/>
        <v>298</v>
      </c>
      <c r="D401" s="47" t="s">
        <v>2460</v>
      </c>
      <c r="E401" s="47">
        <v>131201</v>
      </c>
      <c r="F401" s="53" t="s">
        <v>1867</v>
      </c>
      <c r="G401" s="54" t="s">
        <v>2461</v>
      </c>
      <c r="H401" s="65">
        <f t="shared" si="27"/>
        <v>2.60022E-2</v>
      </c>
      <c r="I401" s="66">
        <v>18.104169014084505</v>
      </c>
      <c r="J401" s="67">
        <v>13.449464788732394</v>
      </c>
      <c r="K401" s="68">
        <v>14.387267605633804</v>
      </c>
      <c r="L401" s="68">
        <f t="shared" si="21"/>
        <v>27.836732394366198</v>
      </c>
      <c r="M401" s="68">
        <v>25.549408450704227</v>
      </c>
      <c r="N401" s="68">
        <v>25.033352112676059</v>
      </c>
      <c r="O401" s="68">
        <v>21.94687323943662</v>
      </c>
      <c r="P401" s="68">
        <v>18.207098591549297</v>
      </c>
      <c r="Q401" s="24"/>
      <c r="R401" s="24"/>
      <c r="S401" s="24"/>
      <c r="T401" s="24"/>
      <c r="U401" s="24"/>
      <c r="V401" s="24"/>
      <c r="W401" s="24"/>
      <c r="X401" s="24"/>
      <c r="Y401" s="24"/>
      <c r="Z401" s="24"/>
    </row>
    <row r="402" spans="1:26" ht="13.5" customHeight="1" x14ac:dyDescent="0.3">
      <c r="A402" s="24"/>
      <c r="B402" s="84">
        <v>5</v>
      </c>
      <c r="C402" s="47">
        <f t="shared" si="28"/>
        <v>299</v>
      </c>
      <c r="D402" s="47" t="s">
        <v>2462</v>
      </c>
      <c r="E402" s="47">
        <v>131201</v>
      </c>
      <c r="F402" s="53" t="s">
        <v>1867</v>
      </c>
      <c r="G402" s="54" t="s">
        <v>2463</v>
      </c>
      <c r="H402" s="65">
        <f t="shared" si="27"/>
        <v>6.5005000000000002E-3</v>
      </c>
      <c r="I402" s="66">
        <v>4.5260422535211262</v>
      </c>
      <c r="J402" s="67">
        <v>3.3623661971830985</v>
      </c>
      <c r="K402" s="68">
        <v>3.596816901408451</v>
      </c>
      <c r="L402" s="68">
        <f t="shared" si="21"/>
        <v>6.9591830985915495</v>
      </c>
      <c r="M402" s="68">
        <v>6.3873521126760568</v>
      </c>
      <c r="N402" s="68">
        <v>6.2583380281690149</v>
      </c>
      <c r="O402" s="68">
        <v>5.486718309859155</v>
      </c>
      <c r="P402" s="68">
        <v>4.5517746478873242</v>
      </c>
      <c r="Q402" s="24"/>
      <c r="R402" s="24"/>
      <c r="S402" s="24"/>
      <c r="T402" s="24"/>
      <c r="U402" s="24"/>
      <c r="V402" s="24"/>
      <c r="W402" s="24"/>
      <c r="X402" s="24"/>
      <c r="Y402" s="24"/>
      <c r="Z402" s="24"/>
    </row>
    <row r="403" spans="1:26" ht="13.5" customHeight="1" x14ac:dyDescent="0.3">
      <c r="A403" s="24"/>
      <c r="B403" s="84">
        <v>6</v>
      </c>
      <c r="C403" s="47">
        <f t="shared" si="28"/>
        <v>300</v>
      </c>
      <c r="D403" s="47" t="s">
        <v>2464</v>
      </c>
      <c r="E403" s="47">
        <v>131201</v>
      </c>
      <c r="F403" s="53" t="s">
        <v>1867</v>
      </c>
      <c r="G403" s="54" t="s">
        <v>2465</v>
      </c>
      <c r="H403" s="65">
        <f t="shared" si="27"/>
        <v>3.7919799999999997E-2</v>
      </c>
      <c r="I403" s="66">
        <v>26.401913145539908</v>
      </c>
      <c r="J403" s="67">
        <v>19.613802816901408</v>
      </c>
      <c r="K403" s="68">
        <v>20.981431924882632</v>
      </c>
      <c r="L403" s="68">
        <f t="shared" si="21"/>
        <v>40.59523474178404</v>
      </c>
      <c r="M403" s="68">
        <v>37.259553990610335</v>
      </c>
      <c r="N403" s="68">
        <v>36.506971830985918</v>
      </c>
      <c r="O403" s="68">
        <v>32.005856807511741</v>
      </c>
      <c r="P403" s="68">
        <v>26.552018779342728</v>
      </c>
      <c r="Q403" s="24"/>
      <c r="R403" s="24"/>
      <c r="S403" s="24"/>
      <c r="T403" s="24"/>
      <c r="U403" s="24"/>
      <c r="V403" s="24"/>
      <c r="W403" s="24"/>
      <c r="X403" s="24"/>
      <c r="Y403" s="24"/>
      <c r="Z403" s="24"/>
    </row>
    <row r="404" spans="1:26" ht="13.5" customHeight="1" x14ac:dyDescent="0.3">
      <c r="A404" s="24"/>
      <c r="B404" s="84">
        <v>7</v>
      </c>
      <c r="C404" s="47">
        <f t="shared" si="28"/>
        <v>301</v>
      </c>
      <c r="D404" s="47" t="s">
        <v>2466</v>
      </c>
      <c r="E404" s="47">
        <v>131201</v>
      </c>
      <c r="F404" s="53" t="s">
        <v>1840</v>
      </c>
      <c r="G404" s="54" t="s">
        <v>1875</v>
      </c>
      <c r="H404" s="65">
        <f t="shared" si="27"/>
        <v>0.13217770000000001</v>
      </c>
      <c r="I404" s="66">
        <v>92.029525821596252</v>
      </c>
      <c r="J404" s="67">
        <v>68.368112676056342</v>
      </c>
      <c r="K404" s="68">
        <v>73.135276995305176</v>
      </c>
      <c r="L404" s="68">
        <f t="shared" si="21"/>
        <v>141.5033896713615</v>
      </c>
      <c r="M404" s="68">
        <v>129.87615962441316</v>
      </c>
      <c r="N404" s="68">
        <v>127.25287323943661</v>
      </c>
      <c r="O404" s="68">
        <v>111.56327230046948</v>
      </c>
      <c r="P404" s="68">
        <v>92.552751173708927</v>
      </c>
      <c r="Q404" s="24"/>
      <c r="R404" s="24"/>
      <c r="S404" s="24"/>
      <c r="T404" s="24"/>
      <c r="U404" s="24"/>
      <c r="V404" s="24"/>
      <c r="W404" s="24"/>
      <c r="X404" s="24"/>
      <c r="Y404" s="24"/>
      <c r="Z404" s="24"/>
    </row>
    <row r="405" spans="1:26" ht="13.5" customHeight="1" x14ac:dyDescent="0.3">
      <c r="A405" s="24"/>
      <c r="B405" s="84">
        <v>8</v>
      </c>
      <c r="C405" s="47">
        <f t="shared" si="28"/>
        <v>302</v>
      </c>
      <c r="D405" s="47" t="s">
        <v>2467</v>
      </c>
      <c r="E405" s="47">
        <v>131201</v>
      </c>
      <c r="F405" s="53" t="s">
        <v>1867</v>
      </c>
      <c r="G405" s="54" t="s">
        <v>2468</v>
      </c>
      <c r="H405" s="65">
        <f t="shared" si="27"/>
        <v>4.4420399999999999E-2</v>
      </c>
      <c r="I405" s="66">
        <v>30.927955399061034</v>
      </c>
      <c r="J405" s="67">
        <v>22.976169014084508</v>
      </c>
      <c r="K405" s="68">
        <v>24.57824882629108</v>
      </c>
      <c r="L405" s="68">
        <f t="shared" si="21"/>
        <v>47.554417840375592</v>
      </c>
      <c r="M405" s="68">
        <v>43.646906103286383</v>
      </c>
      <c r="N405" s="68">
        <v>42.765309859154939</v>
      </c>
      <c r="O405" s="68">
        <v>37.492575117370897</v>
      </c>
      <c r="P405" s="68">
        <v>31.103793427230048</v>
      </c>
      <c r="Q405" s="24"/>
      <c r="R405" s="24"/>
      <c r="S405" s="24"/>
      <c r="T405" s="24"/>
      <c r="U405" s="24"/>
      <c r="V405" s="24"/>
      <c r="W405" s="24"/>
      <c r="X405" s="24"/>
      <c r="Y405" s="24"/>
      <c r="Z405" s="24"/>
    </row>
    <row r="406" spans="1:26" ht="13.5" customHeight="1" x14ac:dyDescent="0.3">
      <c r="A406" s="24"/>
      <c r="B406" s="84">
        <v>9</v>
      </c>
      <c r="C406" s="47">
        <f t="shared" si="28"/>
        <v>303</v>
      </c>
      <c r="D406" s="47" t="s">
        <v>2469</v>
      </c>
      <c r="E406" s="47">
        <v>131201</v>
      </c>
      <c r="F406" s="53" t="s">
        <v>1867</v>
      </c>
      <c r="G406" s="54" t="s">
        <v>2470</v>
      </c>
      <c r="H406" s="65">
        <f t="shared" si="27"/>
        <v>6.5005000000000002E-3</v>
      </c>
      <c r="I406" s="66">
        <v>4.5260422535211262</v>
      </c>
      <c r="J406" s="67">
        <v>3.3623661971830985</v>
      </c>
      <c r="K406" s="68">
        <v>3.596816901408451</v>
      </c>
      <c r="L406" s="68">
        <f t="shared" si="21"/>
        <v>6.9591830985915495</v>
      </c>
      <c r="M406" s="68">
        <v>6.3873521126760568</v>
      </c>
      <c r="N406" s="68">
        <v>6.2583380281690149</v>
      </c>
      <c r="O406" s="68">
        <v>5.486718309859155</v>
      </c>
      <c r="P406" s="68">
        <v>4.5517746478873242</v>
      </c>
      <c r="Q406" s="24"/>
      <c r="R406" s="24"/>
      <c r="S406" s="24"/>
      <c r="T406" s="24"/>
      <c r="U406" s="24"/>
      <c r="V406" s="24"/>
      <c r="W406" s="24"/>
      <c r="X406" s="24"/>
      <c r="Y406" s="24"/>
      <c r="Z406" s="24"/>
    </row>
    <row r="407" spans="1:26" ht="13.5" customHeight="1" x14ac:dyDescent="0.3">
      <c r="A407" s="24"/>
      <c r="B407" s="84">
        <v>10</v>
      </c>
      <c r="C407" s="47">
        <f t="shared" si="28"/>
        <v>304</v>
      </c>
      <c r="D407" s="89" t="s">
        <v>2471</v>
      </c>
      <c r="E407" s="47">
        <v>131201</v>
      </c>
      <c r="F407" s="53" t="s">
        <v>1867</v>
      </c>
      <c r="G407" s="54" t="s">
        <v>2472</v>
      </c>
      <c r="H407" s="65">
        <f t="shared" si="27"/>
        <v>4.2253499999999999E-2</v>
      </c>
      <c r="I407" s="66">
        <v>29.419274647887324</v>
      </c>
      <c r="J407" s="67">
        <v>21.855380281690142</v>
      </c>
      <c r="K407" s="68">
        <v>23.379309859154926</v>
      </c>
      <c r="L407" s="68">
        <f t="shared" si="21"/>
        <v>45.234690140845068</v>
      </c>
      <c r="M407" s="68">
        <v>41.517788732394365</v>
      </c>
      <c r="N407" s="68">
        <v>40.679197183098594</v>
      </c>
      <c r="O407" s="68">
        <v>35.663669014084505</v>
      </c>
      <c r="P407" s="68">
        <v>29.586535211267606</v>
      </c>
      <c r="Q407" s="24"/>
      <c r="R407" s="24"/>
      <c r="S407" s="24"/>
      <c r="T407" s="24"/>
      <c r="U407" s="24"/>
      <c r="V407" s="24"/>
      <c r="W407" s="24"/>
      <c r="X407" s="24"/>
      <c r="Y407" s="24"/>
      <c r="Z407" s="24"/>
    </row>
    <row r="408" spans="1:26" ht="13.5" customHeight="1" x14ac:dyDescent="0.3">
      <c r="A408" s="24"/>
      <c r="B408" s="86"/>
      <c r="C408" s="47"/>
      <c r="D408" s="46"/>
      <c r="E408" s="47">
        <v>131202</v>
      </c>
      <c r="F408" s="48" t="s">
        <v>2473</v>
      </c>
      <c r="G408" s="82"/>
      <c r="H408" s="83"/>
      <c r="I408" s="51">
        <v>829.02007276995312</v>
      </c>
      <c r="J408" s="52">
        <v>615.87340845070423</v>
      </c>
      <c r="K408" s="52">
        <v>658.81696244131456</v>
      </c>
      <c r="L408" s="52">
        <f t="shared" si="21"/>
        <v>1274.6903708920188</v>
      </c>
      <c r="M408" s="52">
        <v>1169.9499953051643</v>
      </c>
      <c r="N408" s="52">
        <v>1146.318915492958</v>
      </c>
      <c r="O408" s="52">
        <v>1004.9839037558686</v>
      </c>
      <c r="P408" s="52">
        <v>833.73338967136146</v>
      </c>
      <c r="Q408" s="24"/>
      <c r="R408" s="24"/>
      <c r="S408" s="24"/>
      <c r="T408" s="24"/>
      <c r="U408" s="24"/>
      <c r="V408" s="24"/>
      <c r="W408" s="24"/>
      <c r="X408" s="24"/>
      <c r="Y408" s="24"/>
      <c r="Z408" s="24"/>
    </row>
    <row r="409" spans="1:26" ht="13.5" customHeight="1" x14ac:dyDescent="0.3">
      <c r="A409" s="24"/>
      <c r="B409" s="84">
        <v>1</v>
      </c>
      <c r="C409" s="47">
        <v>305</v>
      </c>
      <c r="D409" s="47" t="s">
        <v>2474</v>
      </c>
      <c r="E409" s="47">
        <v>131202</v>
      </c>
      <c r="F409" s="53" t="s">
        <v>1840</v>
      </c>
      <c r="G409" s="54" t="s">
        <v>2475</v>
      </c>
      <c r="H409" s="65">
        <f t="shared" ref="H409:H414" si="29">ROUND(M409/SUM($M$409:$M$414),7)</f>
        <v>0.41401270000000001</v>
      </c>
      <c r="I409" s="66">
        <v>343.22487089201883</v>
      </c>
      <c r="J409" s="67">
        <v>254.97943661971831</v>
      </c>
      <c r="K409" s="68">
        <v>272.75861502347414</v>
      </c>
      <c r="L409" s="68">
        <f t="shared" si="21"/>
        <v>527.73805164319242</v>
      </c>
      <c r="M409" s="68">
        <v>484.3742018779343</v>
      </c>
      <c r="N409" s="68">
        <v>474.59063380281685</v>
      </c>
      <c r="O409" s="68">
        <v>416.07613849765255</v>
      </c>
      <c r="P409" s="68">
        <v>345.17624413145541</v>
      </c>
      <c r="Q409" s="24"/>
      <c r="R409" s="24"/>
      <c r="S409" s="24"/>
      <c r="T409" s="24"/>
      <c r="U409" s="24"/>
      <c r="V409" s="24"/>
      <c r="W409" s="24"/>
      <c r="X409" s="24"/>
      <c r="Y409" s="24"/>
      <c r="Z409" s="24"/>
    </row>
    <row r="410" spans="1:26" ht="13.5" customHeight="1" x14ac:dyDescent="0.3">
      <c r="A410" s="24"/>
      <c r="B410" s="84">
        <v>2</v>
      </c>
      <c r="C410" s="47">
        <f>+C409+1</f>
        <v>306</v>
      </c>
      <c r="D410" s="47" t="s">
        <v>2476</v>
      </c>
      <c r="E410" s="47">
        <v>131202</v>
      </c>
      <c r="F410" s="53" t="s">
        <v>1867</v>
      </c>
      <c r="G410" s="54" t="s">
        <v>2477</v>
      </c>
      <c r="H410" s="65">
        <f t="shared" si="29"/>
        <v>9.7361199999999995E-2</v>
      </c>
      <c r="I410" s="66">
        <v>80.714420187793436</v>
      </c>
      <c r="J410" s="67">
        <v>59.962197183098588</v>
      </c>
      <c r="K410" s="68">
        <v>64.143234741784028</v>
      </c>
      <c r="L410" s="68">
        <f t="shared" si="21"/>
        <v>124.10543192488262</v>
      </c>
      <c r="M410" s="68">
        <v>113.907779342723</v>
      </c>
      <c r="N410" s="68">
        <v>111.60702816901409</v>
      </c>
      <c r="O410" s="68">
        <v>97.8464765258216</v>
      </c>
      <c r="P410" s="68">
        <v>81.173314553990608</v>
      </c>
      <c r="Q410" s="24"/>
      <c r="R410" s="24"/>
      <c r="S410" s="24"/>
      <c r="T410" s="24"/>
      <c r="U410" s="24"/>
      <c r="V410" s="24"/>
      <c r="W410" s="24"/>
      <c r="X410" s="24"/>
      <c r="Y410" s="24"/>
      <c r="Z410" s="24"/>
    </row>
    <row r="411" spans="1:26" ht="13.5" customHeight="1" x14ac:dyDescent="0.3">
      <c r="A411" s="24"/>
      <c r="B411" s="84">
        <v>3</v>
      </c>
      <c r="C411" s="47">
        <f>+C410+1</f>
        <v>307</v>
      </c>
      <c r="D411" s="47" t="s">
        <v>2478</v>
      </c>
      <c r="E411" s="47">
        <v>131202</v>
      </c>
      <c r="F411" s="53" t="s">
        <v>1867</v>
      </c>
      <c r="G411" s="54" t="s">
        <v>2479</v>
      </c>
      <c r="H411" s="65">
        <f t="shared" si="29"/>
        <v>7.2792999999999998E-3</v>
      </c>
      <c r="I411" s="66">
        <v>6.0347230046948352</v>
      </c>
      <c r="J411" s="67">
        <v>4.4831549295774655</v>
      </c>
      <c r="K411" s="68">
        <v>4.7957558685446005</v>
      </c>
      <c r="L411" s="68">
        <f t="shared" si="21"/>
        <v>9.278910798122066</v>
      </c>
      <c r="M411" s="68">
        <v>8.5164694835680752</v>
      </c>
      <c r="N411" s="68">
        <v>8.344450704225352</v>
      </c>
      <c r="O411" s="68">
        <v>7.3156244131455397</v>
      </c>
      <c r="P411" s="68">
        <v>6.069032863849765</v>
      </c>
      <c r="Q411" s="24"/>
      <c r="R411" s="24"/>
      <c r="S411" s="24"/>
      <c r="T411" s="24"/>
      <c r="U411" s="24"/>
      <c r="V411" s="24"/>
      <c r="W411" s="24"/>
      <c r="X411" s="24"/>
      <c r="Y411" s="24"/>
      <c r="Z411" s="24"/>
    </row>
    <row r="412" spans="1:26" ht="13.5" customHeight="1" x14ac:dyDescent="0.3">
      <c r="A412" s="24"/>
      <c r="B412" s="84">
        <v>4</v>
      </c>
      <c r="C412" s="47">
        <f>+C411+1</f>
        <v>308</v>
      </c>
      <c r="D412" s="47" t="s">
        <v>2480</v>
      </c>
      <c r="E412" s="47">
        <v>131202</v>
      </c>
      <c r="F412" s="53" t="s">
        <v>1867</v>
      </c>
      <c r="G412" s="54" t="s">
        <v>2481</v>
      </c>
      <c r="H412" s="65">
        <f t="shared" si="29"/>
        <v>0.42948130000000001</v>
      </c>
      <c r="I412" s="66">
        <v>356.0486572769953</v>
      </c>
      <c r="J412" s="67">
        <v>264.50614084507038</v>
      </c>
      <c r="K412" s="68">
        <v>282.94959624413144</v>
      </c>
      <c r="L412" s="68">
        <f t="shared" si="21"/>
        <v>547.45573708920188</v>
      </c>
      <c r="M412" s="68">
        <v>502.47169953051645</v>
      </c>
      <c r="N412" s="68">
        <v>492.32259154929585</v>
      </c>
      <c r="O412" s="68">
        <v>431.62184037558688</v>
      </c>
      <c r="P412" s="68">
        <v>358.07293896713617</v>
      </c>
      <c r="Q412" s="24"/>
      <c r="R412" s="24"/>
      <c r="S412" s="24"/>
      <c r="T412" s="24"/>
      <c r="U412" s="24"/>
      <c r="V412" s="24"/>
      <c r="W412" s="24"/>
      <c r="X412" s="24"/>
      <c r="Y412" s="24"/>
      <c r="Z412" s="24"/>
    </row>
    <row r="413" spans="1:26" ht="13.5" customHeight="1" x14ac:dyDescent="0.3">
      <c r="A413" s="24"/>
      <c r="B413" s="84">
        <v>5</v>
      </c>
      <c r="C413" s="47">
        <f>+C412+1</f>
        <v>309</v>
      </c>
      <c r="D413" s="47" t="s">
        <v>2482</v>
      </c>
      <c r="E413" s="47">
        <v>131202</v>
      </c>
      <c r="F413" s="53" t="s">
        <v>1867</v>
      </c>
      <c r="G413" s="54" t="s">
        <v>2483</v>
      </c>
      <c r="H413" s="65">
        <f t="shared" si="29"/>
        <v>2.5477699999999999E-2</v>
      </c>
      <c r="I413" s="66">
        <v>21.121530516431925</v>
      </c>
      <c r="J413" s="67">
        <v>15.691042253521125</v>
      </c>
      <c r="K413" s="68">
        <v>16.7851455399061</v>
      </c>
      <c r="L413" s="68">
        <f t="shared" si="21"/>
        <v>32.476187793427229</v>
      </c>
      <c r="M413" s="68">
        <v>29.807643192488261</v>
      </c>
      <c r="N413" s="68">
        <v>29.205577464788732</v>
      </c>
      <c r="O413" s="68">
        <v>25.604685446009391</v>
      </c>
      <c r="P413" s="68">
        <v>21.241615023474179</v>
      </c>
      <c r="Q413" s="24"/>
      <c r="R413" s="24"/>
      <c r="S413" s="24"/>
      <c r="T413" s="24"/>
      <c r="U413" s="24"/>
      <c r="V413" s="24"/>
      <c r="W413" s="24"/>
      <c r="X413" s="24"/>
      <c r="Y413" s="24"/>
      <c r="Z413" s="24"/>
    </row>
    <row r="414" spans="1:26" ht="13.5" customHeight="1" x14ac:dyDescent="0.3">
      <c r="A414" s="24"/>
      <c r="B414" s="84">
        <v>6</v>
      </c>
      <c r="C414" s="47">
        <f>+C413+1</f>
        <v>310</v>
      </c>
      <c r="D414" s="47" t="s">
        <v>2484</v>
      </c>
      <c r="E414" s="47">
        <v>131202</v>
      </c>
      <c r="F414" s="53" t="s">
        <v>1867</v>
      </c>
      <c r="G414" s="54" t="s">
        <v>2485</v>
      </c>
      <c r="H414" s="65">
        <f t="shared" si="29"/>
        <v>2.6387600000000001E-2</v>
      </c>
      <c r="I414" s="66">
        <v>21.875870892018781</v>
      </c>
      <c r="J414" s="67">
        <v>16.251436619718309</v>
      </c>
      <c r="K414" s="68">
        <v>17.384615023474176</v>
      </c>
      <c r="L414" s="68">
        <f t="shared" si="21"/>
        <v>33.636051643192488</v>
      </c>
      <c r="M414" s="68">
        <v>30.872201877934273</v>
      </c>
      <c r="N414" s="68">
        <v>30.248633802816904</v>
      </c>
      <c r="O414" s="68">
        <v>26.51913849765258</v>
      </c>
      <c r="P414" s="68">
        <v>22.000244131455396</v>
      </c>
      <c r="Q414" s="24"/>
      <c r="R414" s="24"/>
      <c r="S414" s="24"/>
      <c r="T414" s="24"/>
      <c r="U414" s="24"/>
      <c r="V414" s="24"/>
      <c r="W414" s="24"/>
      <c r="X414" s="24"/>
      <c r="Y414" s="24"/>
      <c r="Z414" s="24"/>
    </row>
    <row r="415" spans="1:26" ht="13.5" customHeight="1" x14ac:dyDescent="0.3">
      <c r="A415" s="24"/>
      <c r="B415" s="86"/>
      <c r="C415" s="47"/>
      <c r="D415" s="46"/>
      <c r="E415" s="47">
        <v>131203</v>
      </c>
      <c r="F415" s="48" t="s">
        <v>2486</v>
      </c>
      <c r="G415" s="82"/>
      <c r="H415" s="83"/>
      <c r="I415" s="66">
        <v>81.2</v>
      </c>
      <c r="J415" s="52">
        <v>60.522591549295775</v>
      </c>
      <c r="K415" s="52">
        <v>64.742704225352114</v>
      </c>
      <c r="L415" s="52">
        <f t="shared" si="21"/>
        <v>125.26529577464788</v>
      </c>
      <c r="M415" s="52">
        <v>114.97233802816902</v>
      </c>
      <c r="N415" s="52">
        <v>112.65008450704225</v>
      </c>
      <c r="O415" s="52">
        <v>98.760929577464793</v>
      </c>
      <c r="P415" s="52">
        <v>81.931943661971829</v>
      </c>
      <c r="Q415" s="24"/>
      <c r="R415" s="24"/>
      <c r="S415" s="24"/>
      <c r="T415" s="24"/>
      <c r="U415" s="24"/>
      <c r="V415" s="24"/>
      <c r="W415" s="24"/>
      <c r="X415" s="24"/>
      <c r="Y415" s="24"/>
      <c r="Z415" s="24"/>
    </row>
    <row r="416" spans="1:26" ht="13.5" customHeight="1" x14ac:dyDescent="0.3">
      <c r="A416" s="24"/>
      <c r="B416" s="84">
        <v>1</v>
      </c>
      <c r="C416" s="47">
        <v>311</v>
      </c>
      <c r="D416" s="47" t="s">
        <v>2487</v>
      </c>
      <c r="E416" s="47">
        <v>131203</v>
      </c>
      <c r="F416" s="53" t="s">
        <v>1840</v>
      </c>
      <c r="G416" s="54" t="s">
        <v>1190</v>
      </c>
      <c r="H416" s="65">
        <f>ROUND(M416/SUM($M$416),7)</f>
        <v>1</v>
      </c>
      <c r="I416" s="66">
        <v>81.2</v>
      </c>
      <c r="J416" s="67">
        <v>60.522591549295775</v>
      </c>
      <c r="K416" s="68">
        <v>64.742704225352114</v>
      </c>
      <c r="L416" s="68">
        <f t="shared" si="21"/>
        <v>125.26529577464788</v>
      </c>
      <c r="M416" s="68">
        <v>114.97233802816902</v>
      </c>
      <c r="N416" s="68">
        <v>112.65008450704225</v>
      </c>
      <c r="O416" s="68">
        <v>98.760929577464793</v>
      </c>
      <c r="P416" s="68">
        <v>81.931943661971829</v>
      </c>
      <c r="Q416" s="24"/>
      <c r="R416" s="24"/>
      <c r="S416" s="24"/>
      <c r="T416" s="24"/>
      <c r="U416" s="24"/>
      <c r="V416" s="24"/>
      <c r="W416" s="24"/>
      <c r="X416" s="24"/>
      <c r="Y416" s="24"/>
      <c r="Z416" s="24"/>
    </row>
    <row r="417" spans="1:26" ht="13.5" customHeight="1" x14ac:dyDescent="0.3">
      <c r="A417" s="5"/>
      <c r="B417" s="7"/>
      <c r="C417" s="7">
        <f>SUM(D418:D422)</f>
        <v>13</v>
      </c>
      <c r="D417" s="9"/>
      <c r="E417" s="5"/>
      <c r="F417" s="8"/>
      <c r="G417" s="114"/>
      <c r="H417" s="114"/>
      <c r="I417" s="115"/>
      <c r="J417" s="115"/>
      <c r="K417" s="115"/>
      <c r="L417" s="116"/>
      <c r="M417" s="116"/>
      <c r="N417" s="9"/>
      <c r="O417" s="116"/>
      <c r="P417" s="116"/>
      <c r="Q417" s="5"/>
      <c r="R417" s="5"/>
      <c r="S417" s="5"/>
      <c r="T417" s="5"/>
      <c r="U417" s="5"/>
      <c r="V417" s="5"/>
      <c r="W417" s="5"/>
      <c r="X417" s="5"/>
      <c r="Y417" s="5"/>
      <c r="Z417" s="5"/>
    </row>
    <row r="418" spans="1:26" ht="13.5" customHeight="1" x14ac:dyDescent="0.3">
      <c r="A418" s="5"/>
      <c r="B418" s="7"/>
      <c r="C418" s="7"/>
      <c r="D418" s="117">
        <v>9</v>
      </c>
      <c r="E418" s="14" t="s">
        <v>2488</v>
      </c>
      <c r="F418" s="14"/>
      <c r="G418" s="114"/>
      <c r="H418" s="114"/>
      <c r="I418" s="115"/>
      <c r="J418" s="115"/>
      <c r="K418" s="115">
        <f>10523</f>
        <v>10523</v>
      </c>
      <c r="L418" s="116">
        <f>2471*80%</f>
        <v>1976.8000000000002</v>
      </c>
      <c r="M418" s="116">
        <f>10523-2471</f>
        <v>8052</v>
      </c>
      <c r="N418" s="116">
        <f>M418*80%</f>
        <v>6441.6</v>
      </c>
      <c r="O418" s="116"/>
      <c r="P418" s="116"/>
      <c r="Q418" s="5"/>
      <c r="R418" s="5"/>
      <c r="S418" s="5"/>
      <c r="T418" s="5"/>
      <c r="U418" s="5"/>
      <c r="V418" s="5"/>
      <c r="W418" s="5"/>
      <c r="X418" s="5"/>
      <c r="Y418" s="5"/>
      <c r="Z418" s="5"/>
    </row>
    <row r="419" spans="1:26" ht="13.5" customHeight="1" x14ac:dyDescent="0.3">
      <c r="A419" s="5"/>
      <c r="B419" s="7"/>
      <c r="C419" s="7"/>
      <c r="D419" s="117">
        <v>1</v>
      </c>
      <c r="E419" s="14" t="s">
        <v>2489</v>
      </c>
      <c r="F419" s="14"/>
      <c r="G419" s="114"/>
      <c r="H419" s="114"/>
      <c r="I419" s="115"/>
      <c r="J419" s="115"/>
      <c r="K419" s="115"/>
      <c r="L419" s="116">
        <f>L418+N418</f>
        <v>8418.4000000000015</v>
      </c>
      <c r="M419" s="116"/>
      <c r="N419" s="116"/>
      <c r="O419" s="116"/>
      <c r="P419" s="116"/>
      <c r="Q419" s="5"/>
      <c r="R419" s="5"/>
      <c r="S419" s="5"/>
      <c r="T419" s="5"/>
      <c r="U419" s="5"/>
      <c r="V419" s="5"/>
      <c r="W419" s="5"/>
      <c r="X419" s="5"/>
      <c r="Y419" s="5"/>
      <c r="Z419" s="5"/>
    </row>
    <row r="420" spans="1:26" ht="13.5" customHeight="1" x14ac:dyDescent="0.3">
      <c r="A420" s="5"/>
      <c r="B420" s="7"/>
      <c r="C420" s="7"/>
      <c r="D420" s="117">
        <v>1</v>
      </c>
      <c r="E420" s="14" t="s">
        <v>2490</v>
      </c>
      <c r="F420" s="14"/>
      <c r="G420" s="114" t="s">
        <v>2491</v>
      </c>
      <c r="H420" s="114"/>
      <c r="I420" s="115"/>
      <c r="J420" s="115"/>
      <c r="K420" s="115"/>
      <c r="L420" s="116"/>
      <c r="M420" s="116"/>
      <c r="N420" s="116"/>
      <c r="O420" s="116"/>
      <c r="P420" s="116"/>
      <c r="Q420" s="5"/>
      <c r="R420" s="5"/>
      <c r="S420" s="5"/>
      <c r="T420" s="5"/>
      <c r="U420" s="5"/>
      <c r="V420" s="5"/>
      <c r="W420" s="5"/>
      <c r="X420" s="5"/>
      <c r="Y420" s="5"/>
      <c r="Z420" s="5"/>
    </row>
    <row r="421" spans="1:26" ht="13.5" customHeight="1" x14ac:dyDescent="0.3">
      <c r="A421" s="5"/>
      <c r="B421" s="7"/>
      <c r="C421" s="7"/>
      <c r="D421" s="117">
        <v>1</v>
      </c>
      <c r="E421" s="14" t="s">
        <v>2492</v>
      </c>
      <c r="F421" s="14"/>
      <c r="G421" s="114" t="s">
        <v>1114</v>
      </c>
      <c r="H421" s="114"/>
      <c r="I421" s="115"/>
      <c r="J421" s="115"/>
      <c r="K421" s="115">
        <f>6410-2471</f>
        <v>3939</v>
      </c>
      <c r="L421" s="116">
        <f>3939+1977</f>
        <v>5916</v>
      </c>
      <c r="M421" s="116">
        <v>5916</v>
      </c>
      <c r="N421" s="116"/>
      <c r="O421" s="116"/>
      <c r="P421" s="116"/>
      <c r="Q421" s="5"/>
      <c r="R421" s="5"/>
      <c r="S421" s="5"/>
      <c r="T421" s="5"/>
      <c r="U421" s="5"/>
      <c r="V421" s="5"/>
      <c r="W421" s="5"/>
      <c r="X421" s="5"/>
      <c r="Y421" s="5"/>
      <c r="Z421" s="5"/>
    </row>
    <row r="422" spans="1:26" ht="13.5" customHeight="1" x14ac:dyDescent="0.3">
      <c r="A422" s="5"/>
      <c r="B422" s="7"/>
      <c r="C422" s="7"/>
      <c r="D422" s="117">
        <v>1</v>
      </c>
      <c r="E422" s="14" t="s">
        <v>2493</v>
      </c>
      <c r="F422" s="14"/>
      <c r="G422" s="114" t="s">
        <v>2494</v>
      </c>
      <c r="H422" s="114"/>
      <c r="I422" s="115"/>
      <c r="J422" s="115"/>
      <c r="K422" s="115">
        <f>42214-8053</f>
        <v>34161</v>
      </c>
      <c r="L422" s="116">
        <v>414</v>
      </c>
      <c r="M422" s="116"/>
      <c r="N422" s="116">
        <f>41361+6442</f>
        <v>47803</v>
      </c>
      <c r="O422" s="116"/>
      <c r="P422" s="116"/>
      <c r="Q422" s="5"/>
      <c r="R422" s="5"/>
      <c r="S422" s="5"/>
      <c r="T422" s="5"/>
      <c r="U422" s="5"/>
      <c r="V422" s="5"/>
      <c r="W422" s="5"/>
      <c r="X422" s="5"/>
      <c r="Y422" s="5"/>
      <c r="Z422" s="5"/>
    </row>
    <row r="423" spans="1:26" ht="13.5" customHeight="1" x14ac:dyDescent="0.3">
      <c r="A423" s="5"/>
      <c r="B423" s="6"/>
      <c r="C423" s="7"/>
      <c r="D423" s="118"/>
      <c r="E423" s="118"/>
      <c r="F423" s="118"/>
      <c r="G423" s="118"/>
      <c r="H423" s="118"/>
      <c r="I423" s="119"/>
      <c r="J423" s="119"/>
      <c r="K423" s="119"/>
      <c r="L423" s="119"/>
      <c r="M423" s="119"/>
      <c r="N423" s="9"/>
      <c r="O423" s="9"/>
      <c r="P423" s="9"/>
      <c r="Q423" s="5"/>
      <c r="R423" s="5"/>
      <c r="S423" s="5"/>
      <c r="T423" s="5"/>
      <c r="U423" s="5"/>
      <c r="V423" s="5"/>
      <c r="W423" s="5"/>
      <c r="X423" s="5"/>
      <c r="Y423" s="5"/>
      <c r="Z423" s="5"/>
    </row>
    <row r="424" spans="1:26" ht="13.5" customHeight="1" x14ac:dyDescent="0.3">
      <c r="A424" s="5"/>
      <c r="B424" s="6"/>
      <c r="C424" s="7"/>
      <c r="D424" s="9"/>
      <c r="E424" s="9"/>
      <c r="F424" s="14"/>
      <c r="G424" s="9"/>
      <c r="H424" s="9"/>
      <c r="I424" s="15"/>
      <c r="J424" s="15"/>
      <c r="K424" s="15"/>
      <c r="L424" s="15"/>
      <c r="M424" s="15"/>
      <c r="N424" s="9"/>
      <c r="O424" s="9"/>
      <c r="P424" s="9"/>
      <c r="Q424" s="5"/>
      <c r="R424" s="5"/>
      <c r="S424" s="5"/>
      <c r="T424" s="5"/>
      <c r="U424" s="5"/>
      <c r="V424" s="5"/>
      <c r="W424" s="5"/>
      <c r="X424" s="5"/>
      <c r="Y424" s="5"/>
      <c r="Z424" s="5"/>
    </row>
    <row r="425" spans="1:26" ht="13.5" customHeight="1" x14ac:dyDescent="0.3">
      <c r="A425" s="5"/>
      <c r="B425" s="6"/>
      <c r="C425" s="120"/>
      <c r="D425" s="9"/>
      <c r="E425" s="9"/>
      <c r="F425" s="14"/>
      <c r="G425" s="9"/>
      <c r="H425" s="9"/>
      <c r="I425" s="121"/>
      <c r="J425" s="121"/>
      <c r="K425" s="121"/>
      <c r="L425" s="9"/>
      <c r="M425" s="9"/>
      <c r="N425" s="9"/>
      <c r="O425" s="9"/>
      <c r="P425" s="9"/>
      <c r="Q425" s="5"/>
      <c r="R425" s="5"/>
      <c r="S425" s="5"/>
      <c r="T425" s="5"/>
      <c r="U425" s="5"/>
      <c r="V425" s="5"/>
      <c r="W425" s="5"/>
      <c r="X425" s="5"/>
      <c r="Y425" s="5"/>
      <c r="Z425" s="5"/>
    </row>
    <row r="426" spans="1:26" ht="13.5" customHeight="1" x14ac:dyDescent="0.3">
      <c r="A426" s="5"/>
      <c r="B426" s="6"/>
      <c r="C426" s="122"/>
      <c r="D426" s="9"/>
      <c r="E426" s="9"/>
      <c r="F426" s="14"/>
      <c r="G426" s="9"/>
      <c r="H426" s="9"/>
      <c r="I426" s="121"/>
      <c r="J426" s="121"/>
      <c r="K426" s="121"/>
      <c r="L426" s="9"/>
      <c r="M426" s="9"/>
      <c r="N426" s="9"/>
      <c r="O426" s="9"/>
      <c r="P426" s="9"/>
      <c r="Q426" s="5"/>
      <c r="R426" s="5"/>
      <c r="S426" s="5"/>
      <c r="T426" s="5"/>
      <c r="U426" s="5"/>
      <c r="V426" s="5"/>
      <c r="W426" s="5"/>
      <c r="X426" s="5"/>
      <c r="Y426" s="5"/>
      <c r="Z426" s="5"/>
    </row>
    <row r="427" spans="1:26" ht="13.5" hidden="1" customHeight="1" x14ac:dyDescent="0.3">
      <c r="A427" s="5"/>
      <c r="B427" s="6"/>
      <c r="C427" s="122"/>
      <c r="D427" s="9"/>
      <c r="E427" s="9"/>
      <c r="F427" s="14"/>
      <c r="G427" s="9"/>
      <c r="H427" s="9"/>
      <c r="I427" s="121"/>
      <c r="J427" s="121"/>
      <c r="K427" s="121"/>
      <c r="L427" s="9"/>
      <c r="M427" s="9"/>
      <c r="N427" s="9"/>
      <c r="O427" s="9"/>
      <c r="P427" s="9"/>
      <c r="Q427" s="5"/>
      <c r="R427" s="5"/>
      <c r="S427" s="5"/>
      <c r="T427" s="5"/>
      <c r="U427" s="5"/>
      <c r="V427" s="5"/>
      <c r="W427" s="5"/>
      <c r="X427" s="5"/>
      <c r="Y427" s="5"/>
      <c r="Z427" s="5"/>
    </row>
    <row r="428" spans="1:26" ht="13.5" hidden="1" customHeight="1" x14ac:dyDescent="0.3">
      <c r="A428" s="5"/>
      <c r="B428" s="6"/>
      <c r="C428" s="123"/>
      <c r="D428" s="9"/>
      <c r="E428" s="9"/>
      <c r="F428" s="14"/>
      <c r="G428" s="9"/>
      <c r="H428" s="9"/>
      <c r="I428" s="121"/>
      <c r="J428" s="121"/>
      <c r="K428" s="121"/>
      <c r="L428" s="9"/>
      <c r="M428" s="9"/>
      <c r="N428" s="9"/>
      <c r="O428" s="9"/>
      <c r="P428" s="9"/>
      <c r="Q428" s="5"/>
      <c r="R428" s="5"/>
      <c r="S428" s="5"/>
      <c r="T428" s="5"/>
      <c r="U428" s="5"/>
      <c r="V428" s="5"/>
      <c r="W428" s="5"/>
      <c r="X428" s="5"/>
      <c r="Y428" s="5"/>
      <c r="Z428" s="5"/>
    </row>
    <row r="429" spans="1:26" ht="13.5" hidden="1" customHeight="1" x14ac:dyDescent="0.3">
      <c r="A429" s="5"/>
      <c r="B429" s="6"/>
      <c r="C429" s="124"/>
      <c r="D429" s="9"/>
      <c r="E429" s="9"/>
      <c r="F429" s="14"/>
      <c r="G429" s="9"/>
      <c r="H429" s="9"/>
      <c r="I429" s="121"/>
      <c r="J429" s="121"/>
      <c r="K429" s="121"/>
      <c r="L429" s="9"/>
      <c r="M429" s="9"/>
      <c r="N429" s="9"/>
      <c r="O429" s="9"/>
      <c r="P429" s="9"/>
      <c r="Q429" s="5"/>
      <c r="R429" s="5"/>
      <c r="S429" s="5"/>
      <c r="T429" s="5"/>
      <c r="U429" s="5"/>
      <c r="V429" s="5"/>
      <c r="W429" s="5"/>
      <c r="X429" s="5"/>
      <c r="Y429" s="5"/>
      <c r="Z429" s="5"/>
    </row>
    <row r="430" spans="1:26" ht="13.5" hidden="1" customHeight="1" x14ac:dyDescent="0.3">
      <c r="A430" s="5"/>
      <c r="B430" s="6"/>
      <c r="C430" s="7"/>
      <c r="D430" s="9"/>
      <c r="E430" s="9"/>
      <c r="F430" s="14"/>
      <c r="G430" s="9"/>
      <c r="H430" s="9"/>
      <c r="I430" s="121"/>
      <c r="J430" s="121"/>
      <c r="K430" s="121"/>
      <c r="L430" s="9"/>
      <c r="M430" s="9"/>
      <c r="N430" s="9"/>
      <c r="O430" s="9"/>
      <c r="P430" s="9"/>
      <c r="Q430" s="5"/>
      <c r="R430" s="5"/>
      <c r="S430" s="5"/>
      <c r="T430" s="5"/>
      <c r="U430" s="5"/>
      <c r="V430" s="5"/>
      <c r="W430" s="5"/>
      <c r="X430" s="5"/>
      <c r="Y430" s="5"/>
      <c r="Z430" s="5"/>
    </row>
    <row r="431" spans="1:26" ht="13.5" hidden="1" customHeight="1" x14ac:dyDescent="0.3">
      <c r="A431" s="5"/>
      <c r="B431" s="6"/>
      <c r="C431" s="120"/>
      <c r="D431" s="9"/>
      <c r="E431" s="9"/>
      <c r="F431" s="14"/>
      <c r="G431" s="9"/>
      <c r="H431" s="9"/>
      <c r="I431" s="121"/>
      <c r="J431" s="121"/>
      <c r="K431" s="121"/>
      <c r="L431" s="9"/>
      <c r="M431" s="9"/>
      <c r="N431" s="9"/>
      <c r="O431" s="9"/>
      <c r="P431" s="9"/>
      <c r="Q431" s="5"/>
      <c r="R431" s="5"/>
      <c r="S431" s="5"/>
      <c r="T431" s="5"/>
      <c r="U431" s="5"/>
      <c r="V431" s="5"/>
      <c r="W431" s="5"/>
      <c r="X431" s="5"/>
      <c r="Y431" s="5"/>
      <c r="Z431" s="5"/>
    </row>
    <row r="432" spans="1:26" ht="13.5" hidden="1" customHeight="1" x14ac:dyDescent="0.3">
      <c r="A432" s="5"/>
      <c r="B432" s="6"/>
      <c r="C432" s="122"/>
      <c r="D432" s="9"/>
      <c r="E432" s="9"/>
      <c r="F432" s="14"/>
      <c r="G432" s="9"/>
      <c r="H432" s="9"/>
      <c r="I432" s="121"/>
      <c r="J432" s="121"/>
      <c r="K432" s="121"/>
      <c r="L432" s="9"/>
      <c r="M432" s="9"/>
      <c r="N432" s="9"/>
      <c r="O432" s="9"/>
      <c r="P432" s="9"/>
      <c r="Q432" s="5"/>
      <c r="R432" s="5"/>
      <c r="S432" s="5"/>
      <c r="T432" s="5"/>
      <c r="U432" s="5"/>
      <c r="V432" s="5"/>
      <c r="W432" s="5"/>
      <c r="X432" s="5"/>
      <c r="Y432" s="5"/>
      <c r="Z432" s="5"/>
    </row>
    <row r="433" spans="1:26" ht="13.5" hidden="1" customHeight="1" x14ac:dyDescent="0.3">
      <c r="A433" s="5"/>
      <c r="B433" s="6"/>
      <c r="C433" s="122"/>
      <c r="D433" s="9"/>
      <c r="E433" s="9"/>
      <c r="F433" s="14"/>
      <c r="G433" s="9"/>
      <c r="H433" s="9"/>
      <c r="I433" s="121"/>
      <c r="J433" s="121"/>
      <c r="K433" s="121"/>
      <c r="L433" s="9"/>
      <c r="M433" s="9"/>
      <c r="N433" s="9"/>
      <c r="O433" s="9"/>
      <c r="P433" s="9"/>
      <c r="Q433" s="5"/>
      <c r="R433" s="5"/>
      <c r="S433" s="5"/>
      <c r="T433" s="5"/>
      <c r="U433" s="5"/>
      <c r="V433" s="5"/>
      <c r="W433" s="5"/>
      <c r="X433" s="5"/>
      <c r="Y433" s="5"/>
      <c r="Z433" s="5"/>
    </row>
    <row r="434" spans="1:26" ht="13.5" hidden="1" customHeight="1" x14ac:dyDescent="0.3">
      <c r="A434" s="5"/>
      <c r="B434" s="6"/>
      <c r="C434" s="123"/>
      <c r="D434" s="9"/>
      <c r="E434" s="9"/>
      <c r="F434" s="14"/>
      <c r="G434" s="9"/>
      <c r="H434" s="9"/>
      <c r="I434" s="121"/>
      <c r="J434" s="121"/>
      <c r="K434" s="121"/>
      <c r="L434" s="9"/>
      <c r="M434" s="9"/>
      <c r="N434" s="9"/>
      <c r="O434" s="9"/>
      <c r="P434" s="9"/>
      <c r="Q434" s="5"/>
      <c r="R434" s="5"/>
      <c r="S434" s="5"/>
      <c r="T434" s="5"/>
      <c r="U434" s="5"/>
      <c r="V434" s="5"/>
      <c r="W434" s="5"/>
      <c r="X434" s="5"/>
      <c r="Y434" s="5"/>
      <c r="Z434" s="5"/>
    </row>
    <row r="435" spans="1:26" ht="13.5" hidden="1" customHeight="1" x14ac:dyDescent="0.3">
      <c r="A435" s="5"/>
      <c r="B435" s="6"/>
      <c r="C435" s="124"/>
      <c r="D435" s="9"/>
      <c r="E435" s="9"/>
      <c r="F435" s="14"/>
      <c r="G435" s="9"/>
      <c r="H435" s="9"/>
      <c r="I435" s="121"/>
      <c r="J435" s="121"/>
      <c r="K435" s="121"/>
      <c r="L435" s="9"/>
      <c r="M435" s="9"/>
      <c r="N435" s="9"/>
      <c r="O435" s="9"/>
      <c r="P435" s="9"/>
      <c r="Q435" s="5"/>
      <c r="R435" s="5"/>
      <c r="S435" s="5"/>
      <c r="T435" s="5"/>
      <c r="U435" s="5"/>
      <c r="V435" s="5"/>
      <c r="W435" s="5"/>
      <c r="X435" s="5"/>
      <c r="Y435" s="5"/>
      <c r="Z435" s="5"/>
    </row>
    <row r="436" spans="1:26" ht="13.5" hidden="1" customHeight="1" x14ac:dyDescent="0.3">
      <c r="A436" s="5"/>
      <c r="B436" s="6"/>
      <c r="C436" s="7"/>
      <c r="D436" s="9"/>
      <c r="E436" s="9"/>
      <c r="F436" s="14"/>
      <c r="G436" s="9"/>
      <c r="H436" s="9"/>
      <c r="I436" s="121"/>
      <c r="J436" s="121"/>
      <c r="K436" s="121"/>
      <c r="L436" s="9"/>
      <c r="M436" s="9"/>
      <c r="N436" s="9"/>
      <c r="O436" s="9"/>
      <c r="P436" s="9"/>
      <c r="Q436" s="5"/>
      <c r="R436" s="5"/>
      <c r="S436" s="5"/>
      <c r="T436" s="5"/>
      <c r="U436" s="5"/>
      <c r="V436" s="5"/>
      <c r="W436" s="5"/>
      <c r="X436" s="5"/>
      <c r="Y436" s="5"/>
      <c r="Z436" s="5"/>
    </row>
    <row r="437" spans="1:26" ht="13.5" hidden="1" customHeight="1" x14ac:dyDescent="0.25">
      <c r="A437" s="9"/>
      <c r="B437" s="6"/>
      <c r="C437" s="120"/>
      <c r="D437" s="9"/>
      <c r="E437" s="9"/>
      <c r="F437" s="14"/>
      <c r="G437" s="9"/>
      <c r="H437" s="9"/>
      <c r="I437" s="121"/>
      <c r="J437" s="121"/>
      <c r="K437" s="121"/>
      <c r="L437" s="9"/>
      <c r="M437" s="9"/>
      <c r="N437" s="9"/>
      <c r="O437" s="9"/>
      <c r="P437" s="9"/>
      <c r="Q437" s="9"/>
      <c r="R437" s="9"/>
      <c r="S437" s="9"/>
      <c r="T437" s="9"/>
      <c r="U437" s="9"/>
      <c r="V437" s="9"/>
      <c r="W437" s="9"/>
      <c r="X437" s="9"/>
      <c r="Y437" s="9"/>
      <c r="Z437" s="9"/>
    </row>
    <row r="438" spans="1:26" ht="13.5" hidden="1" customHeight="1" x14ac:dyDescent="0.25">
      <c r="A438" s="9"/>
      <c r="B438" s="6"/>
      <c r="C438" s="122"/>
      <c r="D438" s="9"/>
      <c r="E438" s="9"/>
      <c r="F438" s="14"/>
      <c r="G438" s="9"/>
      <c r="H438" s="9"/>
      <c r="I438" s="121"/>
      <c r="J438" s="121"/>
      <c r="K438" s="121"/>
      <c r="L438" s="9"/>
      <c r="M438" s="9"/>
      <c r="N438" s="9"/>
      <c r="O438" s="9"/>
      <c r="P438" s="9"/>
      <c r="Q438" s="9"/>
      <c r="R438" s="9"/>
      <c r="S438" s="9"/>
      <c r="T438" s="9"/>
      <c r="U438" s="9"/>
      <c r="V438" s="9"/>
      <c r="W438" s="9"/>
      <c r="X438" s="9"/>
      <c r="Y438" s="9"/>
      <c r="Z438" s="9"/>
    </row>
    <row r="439" spans="1:26" ht="13.5" hidden="1" customHeight="1" x14ac:dyDescent="0.25">
      <c r="A439" s="9"/>
      <c r="B439" s="6"/>
      <c r="C439" s="122"/>
      <c r="D439" s="9"/>
      <c r="E439" s="9"/>
      <c r="F439" s="14"/>
      <c r="G439" s="9"/>
      <c r="H439" s="9"/>
      <c r="I439" s="121"/>
      <c r="J439" s="121"/>
      <c r="K439" s="121"/>
      <c r="L439" s="9"/>
      <c r="M439" s="9"/>
      <c r="N439" s="9"/>
      <c r="O439" s="9"/>
      <c r="P439" s="9"/>
      <c r="Q439" s="9"/>
      <c r="R439" s="9"/>
      <c r="S439" s="9"/>
      <c r="T439" s="9"/>
      <c r="U439" s="9"/>
      <c r="V439" s="9"/>
      <c r="W439" s="9"/>
      <c r="X439" s="9"/>
      <c r="Y439" s="9"/>
      <c r="Z439" s="9"/>
    </row>
    <row r="440" spans="1:26" ht="13.5" hidden="1" customHeight="1" x14ac:dyDescent="0.25">
      <c r="A440" s="9"/>
      <c r="B440" s="6"/>
      <c r="C440" s="123"/>
      <c r="D440" s="9"/>
      <c r="E440" s="9"/>
      <c r="F440" s="14"/>
      <c r="G440" s="9"/>
      <c r="H440" s="9"/>
      <c r="I440" s="121"/>
      <c r="J440" s="121"/>
      <c r="K440" s="121"/>
      <c r="L440" s="9"/>
      <c r="M440" s="9"/>
      <c r="N440" s="9"/>
      <c r="O440" s="9"/>
      <c r="P440" s="9"/>
      <c r="Q440" s="9"/>
      <c r="R440" s="9"/>
      <c r="S440" s="9"/>
      <c r="T440" s="9"/>
      <c r="U440" s="9"/>
      <c r="V440" s="9"/>
      <c r="W440" s="9"/>
      <c r="X440" s="9"/>
      <c r="Y440" s="9"/>
      <c r="Z440" s="9"/>
    </row>
    <row r="441" spans="1:26" ht="13.5" hidden="1" customHeight="1" x14ac:dyDescent="0.25">
      <c r="A441" s="9"/>
      <c r="B441" s="6"/>
      <c r="C441" s="124"/>
      <c r="D441" s="9"/>
      <c r="E441" s="9"/>
      <c r="F441" s="14"/>
      <c r="G441" s="9"/>
      <c r="H441" s="9"/>
      <c r="I441" s="121"/>
      <c r="J441" s="121"/>
      <c r="K441" s="121"/>
      <c r="L441" s="9"/>
      <c r="M441" s="9"/>
      <c r="N441" s="9"/>
      <c r="O441" s="9"/>
      <c r="P441" s="9"/>
      <c r="Q441" s="9"/>
      <c r="R441" s="9"/>
      <c r="S441" s="9"/>
      <c r="T441" s="9"/>
      <c r="U441" s="9"/>
      <c r="V441" s="9"/>
      <c r="W441" s="9"/>
      <c r="X441" s="9"/>
      <c r="Y441" s="9"/>
      <c r="Z441" s="9"/>
    </row>
    <row r="442" spans="1:26" ht="13.5" customHeight="1" x14ac:dyDescent="0.3">
      <c r="A442" s="5"/>
      <c r="B442" s="6"/>
      <c r="C442" s="7"/>
      <c r="D442" s="9"/>
      <c r="E442" s="9"/>
      <c r="F442" s="14"/>
      <c r="G442" s="9"/>
      <c r="H442" s="9"/>
      <c r="I442" s="121"/>
      <c r="J442" s="121"/>
      <c r="K442" s="121"/>
      <c r="L442" s="9"/>
      <c r="M442" s="9"/>
      <c r="N442" s="9"/>
      <c r="O442" s="9"/>
      <c r="P442" s="9"/>
      <c r="Q442" s="5"/>
      <c r="R442" s="5"/>
      <c r="S442" s="5"/>
      <c r="T442" s="5"/>
      <c r="U442" s="5"/>
      <c r="V442" s="5"/>
      <c r="W442" s="5"/>
      <c r="X442" s="5"/>
      <c r="Y442" s="5"/>
      <c r="Z442" s="5"/>
    </row>
    <row r="443" spans="1:26" ht="13.5" customHeight="1" x14ac:dyDescent="0.3">
      <c r="A443" s="5"/>
      <c r="B443" s="6"/>
      <c r="C443" s="7"/>
      <c r="D443" s="9"/>
      <c r="E443" s="9"/>
      <c r="F443" s="14"/>
      <c r="G443" s="9"/>
      <c r="H443" s="9"/>
      <c r="I443" s="121"/>
      <c r="J443" s="121"/>
      <c r="K443" s="121"/>
      <c r="L443" s="9"/>
      <c r="M443" s="9"/>
      <c r="N443" s="9"/>
      <c r="O443" s="9"/>
      <c r="P443" s="9"/>
      <c r="Q443" s="5"/>
      <c r="R443" s="5"/>
      <c r="S443" s="5"/>
      <c r="T443" s="5"/>
      <c r="U443" s="5"/>
      <c r="V443" s="5"/>
      <c r="W443" s="5"/>
      <c r="X443" s="5"/>
      <c r="Y443" s="5"/>
      <c r="Z443" s="5"/>
    </row>
    <row r="444" spans="1:26" ht="13.5" customHeight="1" x14ac:dyDescent="0.3">
      <c r="A444" s="5"/>
      <c r="B444" s="6"/>
      <c r="C444" s="7"/>
      <c r="D444" s="9"/>
      <c r="E444" s="9"/>
      <c r="F444" s="14"/>
      <c r="G444" s="9"/>
      <c r="H444" s="9"/>
      <c r="I444" s="121"/>
      <c r="J444" s="121"/>
      <c r="K444" s="121"/>
      <c r="L444" s="9"/>
      <c r="M444" s="9"/>
      <c r="N444" s="9"/>
      <c r="O444" s="9"/>
      <c r="P444" s="9"/>
      <c r="Q444" s="5"/>
      <c r="R444" s="5"/>
      <c r="S444" s="5"/>
      <c r="T444" s="5"/>
      <c r="U444" s="5"/>
      <c r="V444" s="5"/>
      <c r="W444" s="5"/>
      <c r="X444" s="5"/>
      <c r="Y444" s="5"/>
      <c r="Z444" s="5"/>
    </row>
    <row r="445" spans="1:26" ht="13.5" customHeight="1" x14ac:dyDescent="0.3">
      <c r="A445" s="5"/>
      <c r="B445" s="6"/>
      <c r="C445" s="7"/>
      <c r="D445" s="9"/>
      <c r="E445" s="9"/>
      <c r="F445" s="14"/>
      <c r="G445" s="9"/>
      <c r="H445" s="9"/>
      <c r="I445" s="121"/>
      <c r="J445" s="121"/>
      <c r="K445" s="121"/>
      <c r="L445" s="9"/>
      <c r="M445" s="9"/>
      <c r="N445" s="9"/>
      <c r="O445" s="9"/>
      <c r="P445" s="9"/>
      <c r="Q445" s="5"/>
      <c r="R445" s="5"/>
      <c r="S445" s="5"/>
      <c r="T445" s="5"/>
      <c r="U445" s="5"/>
      <c r="V445" s="5"/>
      <c r="W445" s="5"/>
      <c r="X445" s="5"/>
      <c r="Y445" s="5"/>
      <c r="Z445" s="5"/>
    </row>
    <row r="446" spans="1:26" ht="13.5" customHeight="1" x14ac:dyDescent="0.3">
      <c r="A446" s="5"/>
      <c r="B446" s="6"/>
      <c r="C446" s="7"/>
      <c r="D446" s="9"/>
      <c r="E446" s="9"/>
      <c r="F446" s="14"/>
      <c r="G446" s="9"/>
      <c r="H446" s="9"/>
      <c r="I446" s="121"/>
      <c r="J446" s="121"/>
      <c r="K446" s="121"/>
      <c r="L446" s="9"/>
      <c r="M446" s="9"/>
      <c r="N446" s="9"/>
      <c r="O446" s="9"/>
      <c r="P446" s="9"/>
      <c r="Q446" s="5"/>
      <c r="R446" s="5"/>
      <c r="S446" s="5"/>
      <c r="T446" s="5"/>
      <c r="U446" s="5"/>
      <c r="V446" s="5"/>
      <c r="W446" s="5"/>
      <c r="X446" s="5"/>
      <c r="Y446" s="5"/>
      <c r="Z446" s="5"/>
    </row>
    <row r="447" spans="1:26" ht="13.5" customHeight="1" x14ac:dyDescent="0.3">
      <c r="A447" s="5"/>
      <c r="B447" s="6"/>
      <c r="C447" s="7"/>
      <c r="D447" s="9"/>
      <c r="E447" s="9"/>
      <c r="F447" s="14"/>
      <c r="G447" s="9"/>
      <c r="H447" s="9"/>
      <c r="I447" s="121"/>
      <c r="J447" s="121"/>
      <c r="K447" s="121"/>
      <c r="L447" s="9"/>
      <c r="M447" s="9"/>
      <c r="N447" s="9"/>
      <c r="O447" s="9"/>
      <c r="P447" s="9"/>
      <c r="Q447" s="5"/>
      <c r="R447" s="5"/>
      <c r="S447" s="5"/>
      <c r="T447" s="5"/>
      <c r="U447" s="5"/>
      <c r="V447" s="5"/>
      <c r="W447" s="5"/>
      <c r="X447" s="5"/>
      <c r="Y447" s="5"/>
      <c r="Z447" s="5"/>
    </row>
    <row r="448" spans="1:26" ht="13.5" customHeight="1" x14ac:dyDescent="0.3">
      <c r="A448" s="5"/>
      <c r="B448" s="6"/>
      <c r="C448" s="7"/>
      <c r="D448" s="9"/>
      <c r="E448" s="9"/>
      <c r="F448" s="14"/>
      <c r="G448" s="9"/>
      <c r="H448" s="9"/>
      <c r="I448" s="121"/>
      <c r="J448" s="121"/>
      <c r="K448" s="121"/>
      <c r="L448" s="9"/>
      <c r="M448" s="9"/>
      <c r="N448" s="9"/>
      <c r="O448" s="9"/>
      <c r="P448" s="9"/>
      <c r="Q448" s="5"/>
      <c r="R448" s="5"/>
      <c r="S448" s="5"/>
      <c r="T448" s="5"/>
      <c r="U448" s="5"/>
      <c r="V448" s="5"/>
      <c r="W448" s="5"/>
      <c r="X448" s="5"/>
      <c r="Y448" s="5"/>
      <c r="Z448" s="5"/>
    </row>
    <row r="449" spans="1:26" ht="13.5" customHeight="1" x14ac:dyDescent="0.3">
      <c r="A449" s="5"/>
      <c r="B449" s="6"/>
      <c r="C449" s="7"/>
      <c r="D449" s="9"/>
      <c r="E449" s="9"/>
      <c r="F449" s="14"/>
      <c r="G449" s="9"/>
      <c r="H449" s="9"/>
      <c r="I449" s="121"/>
      <c r="J449" s="121"/>
      <c r="K449" s="121"/>
      <c r="L449" s="9"/>
      <c r="M449" s="9"/>
      <c r="N449" s="9"/>
      <c r="O449" s="9"/>
      <c r="P449" s="9"/>
      <c r="Q449" s="5"/>
      <c r="R449" s="5"/>
      <c r="S449" s="5"/>
      <c r="T449" s="5"/>
      <c r="U449" s="5"/>
      <c r="V449" s="5"/>
      <c r="W449" s="5"/>
      <c r="X449" s="5"/>
      <c r="Y449" s="5"/>
      <c r="Z449" s="5"/>
    </row>
    <row r="450" spans="1:26" ht="13.5" customHeight="1" x14ac:dyDescent="0.3">
      <c r="A450" s="5"/>
      <c r="B450" s="6"/>
      <c r="C450" s="7"/>
      <c r="D450" s="9"/>
      <c r="E450" s="9"/>
      <c r="F450" s="14"/>
      <c r="G450" s="9"/>
      <c r="H450" s="9"/>
      <c r="I450" s="121"/>
      <c r="J450" s="121"/>
      <c r="K450" s="121"/>
      <c r="L450" s="9"/>
      <c r="M450" s="9"/>
      <c r="N450" s="9"/>
      <c r="O450" s="9"/>
      <c r="P450" s="9"/>
      <c r="Q450" s="5"/>
      <c r="R450" s="5"/>
      <c r="S450" s="5"/>
      <c r="T450" s="5"/>
      <c r="U450" s="5"/>
      <c r="V450" s="5"/>
      <c r="W450" s="5"/>
      <c r="X450" s="5"/>
      <c r="Y450" s="5"/>
      <c r="Z450" s="5"/>
    </row>
    <row r="451" spans="1:26" ht="13.5" customHeight="1" x14ac:dyDescent="0.3">
      <c r="A451" s="5"/>
      <c r="B451" s="6"/>
      <c r="C451" s="7"/>
      <c r="D451" s="9"/>
      <c r="E451" s="9"/>
      <c r="F451" s="14"/>
      <c r="G451" s="9"/>
      <c r="H451" s="9"/>
      <c r="I451" s="121"/>
      <c r="J451" s="121"/>
      <c r="K451" s="121"/>
      <c r="L451" s="9"/>
      <c r="M451" s="9"/>
      <c r="N451" s="9"/>
      <c r="O451" s="9"/>
      <c r="P451" s="9"/>
      <c r="Q451" s="5"/>
      <c r="R451" s="5"/>
      <c r="S451" s="5"/>
      <c r="T451" s="5"/>
      <c r="U451" s="5"/>
      <c r="V451" s="5"/>
      <c r="W451" s="5"/>
      <c r="X451" s="5"/>
      <c r="Y451" s="5"/>
      <c r="Z451" s="5"/>
    </row>
    <row r="452" spans="1:26" ht="13.5" customHeight="1" x14ac:dyDescent="0.3">
      <c r="A452" s="5"/>
      <c r="B452" s="6"/>
      <c r="C452" s="7"/>
      <c r="D452" s="9"/>
      <c r="E452" s="9"/>
      <c r="F452" s="14"/>
      <c r="G452" s="9"/>
      <c r="H452" s="9"/>
      <c r="I452" s="121"/>
      <c r="J452" s="121"/>
      <c r="K452" s="121"/>
      <c r="L452" s="9"/>
      <c r="M452" s="9"/>
      <c r="N452" s="9"/>
      <c r="O452" s="9"/>
      <c r="P452" s="9"/>
      <c r="Q452" s="5"/>
      <c r="R452" s="5"/>
      <c r="S452" s="5"/>
      <c r="T452" s="5"/>
      <c r="U452" s="5"/>
      <c r="V452" s="5"/>
      <c r="W452" s="5"/>
      <c r="X452" s="5"/>
      <c r="Y452" s="5"/>
      <c r="Z452" s="5"/>
    </row>
    <row r="453" spans="1:26" ht="13.5" customHeight="1" x14ac:dyDescent="0.3">
      <c r="A453" s="5"/>
      <c r="B453" s="6"/>
      <c r="C453" s="7"/>
      <c r="D453" s="9"/>
      <c r="E453" s="9"/>
      <c r="F453" s="14"/>
      <c r="G453" s="9"/>
      <c r="H453" s="9"/>
      <c r="I453" s="121"/>
      <c r="J453" s="121"/>
      <c r="K453" s="121"/>
      <c r="L453" s="9"/>
      <c r="M453" s="9"/>
      <c r="N453" s="9"/>
      <c r="O453" s="9"/>
      <c r="P453" s="9"/>
      <c r="Q453" s="5"/>
      <c r="R453" s="5"/>
      <c r="S453" s="5"/>
      <c r="T453" s="5"/>
      <c r="U453" s="5"/>
      <c r="V453" s="5"/>
      <c r="W453" s="5"/>
      <c r="X453" s="5"/>
      <c r="Y453" s="5"/>
      <c r="Z453" s="5"/>
    </row>
    <row r="454" spans="1:26" ht="13.5" customHeight="1" x14ac:dyDescent="0.3">
      <c r="A454" s="5"/>
      <c r="B454" s="6"/>
      <c r="C454" s="7"/>
      <c r="D454" s="9"/>
      <c r="E454" s="9"/>
      <c r="F454" s="14"/>
      <c r="G454" s="9"/>
      <c r="H454" s="9"/>
      <c r="I454" s="121"/>
      <c r="J454" s="121"/>
      <c r="K454" s="121"/>
      <c r="L454" s="9"/>
      <c r="M454" s="9"/>
      <c r="N454" s="9"/>
      <c r="O454" s="9"/>
      <c r="P454" s="9"/>
      <c r="Q454" s="5"/>
      <c r="R454" s="5"/>
      <c r="S454" s="5"/>
      <c r="T454" s="5"/>
      <c r="U454" s="5"/>
      <c r="V454" s="5"/>
      <c r="W454" s="5"/>
      <c r="X454" s="5"/>
      <c r="Y454" s="5"/>
      <c r="Z454" s="5"/>
    </row>
    <row r="455" spans="1:26" ht="13.5" customHeight="1" x14ac:dyDescent="0.3">
      <c r="A455" s="5"/>
      <c r="B455" s="6"/>
      <c r="C455" s="7"/>
      <c r="D455" s="9"/>
      <c r="E455" s="9"/>
      <c r="F455" s="14"/>
      <c r="G455" s="9"/>
      <c r="H455" s="9"/>
      <c r="I455" s="121"/>
      <c r="J455" s="121"/>
      <c r="K455" s="121"/>
      <c r="L455" s="9"/>
      <c r="M455" s="9"/>
      <c r="N455" s="9"/>
      <c r="O455" s="9"/>
      <c r="P455" s="9"/>
      <c r="Q455" s="5"/>
      <c r="R455" s="5"/>
      <c r="S455" s="5"/>
      <c r="T455" s="5"/>
      <c r="U455" s="5"/>
      <c r="V455" s="5"/>
      <c r="W455" s="5"/>
      <c r="X455" s="5"/>
      <c r="Y455" s="5"/>
      <c r="Z455" s="5"/>
    </row>
    <row r="456" spans="1:26" ht="13.5" customHeight="1" x14ac:dyDescent="0.3">
      <c r="A456" s="5"/>
      <c r="B456" s="6"/>
      <c r="C456" s="7"/>
      <c r="D456" s="9"/>
      <c r="E456" s="9"/>
      <c r="F456" s="14"/>
      <c r="G456" s="9"/>
      <c r="H456" s="9"/>
      <c r="I456" s="121"/>
      <c r="J456" s="121"/>
      <c r="K456" s="121"/>
      <c r="L456" s="9"/>
      <c r="M456" s="9"/>
      <c r="N456" s="9"/>
      <c r="O456" s="9"/>
      <c r="P456" s="9"/>
      <c r="Q456" s="5"/>
      <c r="R456" s="5"/>
      <c r="S456" s="5"/>
      <c r="T456" s="5"/>
      <c r="U456" s="5"/>
      <c r="V456" s="5"/>
      <c r="W456" s="5"/>
      <c r="X456" s="5"/>
      <c r="Y456" s="5"/>
      <c r="Z456" s="5"/>
    </row>
    <row r="457" spans="1:26" ht="13.5" customHeight="1" x14ac:dyDescent="0.3">
      <c r="A457" s="5"/>
      <c r="B457" s="6"/>
      <c r="C457" s="7"/>
      <c r="D457" s="9"/>
      <c r="E457" s="9"/>
      <c r="F457" s="14"/>
      <c r="G457" s="9"/>
      <c r="H457" s="9"/>
      <c r="I457" s="121"/>
      <c r="J457" s="121"/>
      <c r="K457" s="121"/>
      <c r="L457" s="9"/>
      <c r="M457" s="9"/>
      <c r="N457" s="9"/>
      <c r="O457" s="9"/>
      <c r="P457" s="9"/>
      <c r="Q457" s="5"/>
      <c r="R457" s="5"/>
      <c r="S457" s="5"/>
      <c r="T457" s="5"/>
      <c r="U457" s="5"/>
      <c r="V457" s="5"/>
      <c r="W457" s="5"/>
      <c r="X457" s="5"/>
      <c r="Y457" s="5"/>
      <c r="Z457" s="5"/>
    </row>
    <row r="458" spans="1:26" ht="13.5" customHeight="1" x14ac:dyDescent="0.3">
      <c r="A458" s="5"/>
      <c r="B458" s="6"/>
      <c r="C458" s="7"/>
      <c r="D458" s="9"/>
      <c r="E458" s="9"/>
      <c r="F458" s="14"/>
      <c r="G458" s="9"/>
      <c r="H458" s="9"/>
      <c r="I458" s="121"/>
      <c r="J458" s="121"/>
      <c r="K458" s="121"/>
      <c r="L458" s="9"/>
      <c r="M458" s="9"/>
      <c r="N458" s="9"/>
      <c r="O458" s="9"/>
      <c r="P458" s="9"/>
      <c r="Q458" s="5"/>
      <c r="R458" s="5"/>
      <c r="S458" s="5"/>
      <c r="T458" s="5"/>
      <c r="U458" s="5"/>
      <c r="V458" s="5"/>
      <c r="W458" s="5"/>
      <c r="X458" s="5"/>
      <c r="Y458" s="5"/>
      <c r="Z458" s="5"/>
    </row>
    <row r="459" spans="1:26" ht="13.5" customHeight="1" x14ac:dyDescent="0.3">
      <c r="A459" s="5"/>
      <c r="B459" s="6"/>
      <c r="C459" s="7"/>
      <c r="D459" s="9"/>
      <c r="E459" s="9"/>
      <c r="F459" s="14"/>
      <c r="G459" s="9"/>
      <c r="H459" s="9"/>
      <c r="I459" s="121"/>
      <c r="J459" s="121"/>
      <c r="K459" s="121"/>
      <c r="L459" s="9"/>
      <c r="M459" s="9"/>
      <c r="N459" s="9"/>
      <c r="O459" s="9"/>
      <c r="P459" s="9"/>
      <c r="Q459" s="5"/>
      <c r="R459" s="5"/>
      <c r="S459" s="5"/>
      <c r="T459" s="5"/>
      <c r="U459" s="5"/>
      <c r="V459" s="5"/>
      <c r="W459" s="5"/>
      <c r="X459" s="5"/>
      <c r="Y459" s="5"/>
      <c r="Z459" s="5"/>
    </row>
    <row r="460" spans="1:26" ht="13.5" customHeight="1" x14ac:dyDescent="0.3">
      <c r="A460" s="5"/>
      <c r="B460" s="6"/>
      <c r="C460" s="7"/>
      <c r="D460" s="9"/>
      <c r="E460" s="9"/>
      <c r="F460" s="14"/>
      <c r="G460" s="9"/>
      <c r="H460" s="9"/>
      <c r="I460" s="121"/>
      <c r="J460" s="121"/>
      <c r="K460" s="121"/>
      <c r="L460" s="9"/>
      <c r="M460" s="9"/>
      <c r="N460" s="9"/>
      <c r="O460" s="9"/>
      <c r="P460" s="9"/>
      <c r="Q460" s="5"/>
      <c r="R460" s="5"/>
      <c r="S460" s="5"/>
      <c r="T460" s="5"/>
      <c r="U460" s="5"/>
      <c r="V460" s="5"/>
      <c r="W460" s="5"/>
      <c r="X460" s="5"/>
      <c r="Y460" s="5"/>
      <c r="Z460" s="5"/>
    </row>
    <row r="461" spans="1:26" ht="13.5" customHeight="1" x14ac:dyDescent="0.3">
      <c r="A461" s="5"/>
      <c r="B461" s="6"/>
      <c r="C461" s="7"/>
      <c r="D461" s="9"/>
      <c r="E461" s="9"/>
      <c r="F461" s="14"/>
      <c r="G461" s="9"/>
      <c r="H461" s="9"/>
      <c r="I461" s="121"/>
      <c r="J461" s="121"/>
      <c r="K461" s="121"/>
      <c r="L461" s="9"/>
      <c r="M461" s="9"/>
      <c r="N461" s="9"/>
      <c r="O461" s="9"/>
      <c r="P461" s="9"/>
      <c r="Q461" s="5"/>
      <c r="R461" s="5"/>
      <c r="S461" s="5"/>
      <c r="T461" s="5"/>
      <c r="U461" s="5"/>
      <c r="V461" s="5"/>
      <c r="W461" s="5"/>
      <c r="X461" s="5"/>
      <c r="Y461" s="5"/>
      <c r="Z461" s="5"/>
    </row>
    <row r="462" spans="1:26" ht="13.5" customHeight="1" x14ac:dyDescent="0.3">
      <c r="A462" s="5"/>
      <c r="B462" s="6"/>
      <c r="C462" s="7"/>
      <c r="D462" s="9"/>
      <c r="E462" s="9"/>
      <c r="F462" s="14"/>
      <c r="G462" s="9"/>
      <c r="H462" s="9"/>
      <c r="I462" s="121"/>
      <c r="J462" s="121"/>
      <c r="K462" s="121"/>
      <c r="L462" s="9"/>
      <c r="M462" s="9"/>
      <c r="N462" s="9"/>
      <c r="O462" s="9"/>
      <c r="P462" s="9"/>
      <c r="Q462" s="5"/>
      <c r="R462" s="5"/>
      <c r="S462" s="5"/>
      <c r="T462" s="5"/>
      <c r="U462" s="5"/>
      <c r="V462" s="5"/>
      <c r="W462" s="5"/>
      <c r="X462" s="5"/>
      <c r="Y462" s="5"/>
      <c r="Z462" s="5"/>
    </row>
    <row r="463" spans="1:26" ht="13.5" customHeight="1" x14ac:dyDescent="0.3">
      <c r="A463" s="5"/>
      <c r="B463" s="6"/>
      <c r="C463" s="7"/>
      <c r="D463" s="9"/>
      <c r="E463" s="9"/>
      <c r="F463" s="14"/>
      <c r="G463" s="9"/>
      <c r="H463" s="9"/>
      <c r="I463" s="121"/>
      <c r="J463" s="121"/>
      <c r="K463" s="121"/>
      <c r="L463" s="9"/>
      <c r="M463" s="9"/>
      <c r="N463" s="9"/>
      <c r="O463" s="9"/>
      <c r="P463" s="9"/>
      <c r="Q463" s="5"/>
      <c r="R463" s="5"/>
      <c r="S463" s="5"/>
      <c r="T463" s="5"/>
      <c r="U463" s="5"/>
      <c r="V463" s="5"/>
      <c r="W463" s="5"/>
      <c r="X463" s="5"/>
      <c r="Y463" s="5"/>
      <c r="Z463" s="5"/>
    </row>
    <row r="464" spans="1:26" ht="13.5" customHeight="1" x14ac:dyDescent="0.3">
      <c r="A464" s="5"/>
      <c r="B464" s="6"/>
      <c r="C464" s="7"/>
      <c r="D464" s="9"/>
      <c r="E464" s="9"/>
      <c r="F464" s="14"/>
      <c r="G464" s="9"/>
      <c r="H464" s="9"/>
      <c r="I464" s="121"/>
      <c r="J464" s="121"/>
      <c r="K464" s="121"/>
      <c r="L464" s="9"/>
      <c r="M464" s="9"/>
      <c r="N464" s="9"/>
      <c r="O464" s="9"/>
      <c r="P464" s="9"/>
      <c r="Q464" s="5"/>
      <c r="R464" s="5"/>
      <c r="S464" s="5"/>
      <c r="T464" s="5"/>
      <c r="U464" s="5"/>
      <c r="V464" s="5"/>
      <c r="W464" s="5"/>
      <c r="X464" s="5"/>
      <c r="Y464" s="5"/>
      <c r="Z464" s="5"/>
    </row>
    <row r="465" spans="1:26" ht="13.5" customHeight="1" x14ac:dyDescent="0.3">
      <c r="A465" s="5"/>
      <c r="B465" s="6"/>
      <c r="C465" s="7"/>
      <c r="D465" s="9"/>
      <c r="E465" s="9"/>
      <c r="F465" s="14"/>
      <c r="G465" s="9"/>
      <c r="H465" s="9"/>
      <c r="I465" s="121"/>
      <c r="J465" s="121"/>
      <c r="K465" s="121"/>
      <c r="L465" s="9"/>
      <c r="M465" s="9"/>
      <c r="N465" s="9"/>
      <c r="O465" s="9"/>
      <c r="P465" s="9"/>
      <c r="Q465" s="5"/>
      <c r="R465" s="5"/>
      <c r="S465" s="5"/>
      <c r="T465" s="5"/>
      <c r="U465" s="5"/>
      <c r="V465" s="5"/>
      <c r="W465" s="5"/>
      <c r="X465" s="5"/>
      <c r="Y465" s="5"/>
      <c r="Z465" s="5"/>
    </row>
    <row r="466" spans="1:26" ht="13.5" customHeight="1" x14ac:dyDescent="0.3">
      <c r="A466" s="5"/>
      <c r="B466" s="6"/>
      <c r="C466" s="7"/>
      <c r="D466" s="9"/>
      <c r="E466" s="9"/>
      <c r="F466" s="14"/>
      <c r="G466" s="9"/>
      <c r="H466" s="9"/>
      <c r="I466" s="121"/>
      <c r="J466" s="121"/>
      <c r="K466" s="121"/>
      <c r="L466" s="9"/>
      <c r="M466" s="9"/>
      <c r="N466" s="9"/>
      <c r="O466" s="9"/>
      <c r="P466" s="9"/>
      <c r="Q466" s="5"/>
      <c r="R466" s="5"/>
      <c r="S466" s="5"/>
      <c r="T466" s="5"/>
      <c r="U466" s="5"/>
      <c r="V466" s="5"/>
      <c r="W466" s="5"/>
      <c r="X466" s="5"/>
      <c r="Y466" s="5"/>
      <c r="Z466" s="5"/>
    </row>
    <row r="467" spans="1:26" ht="13.5" customHeight="1" x14ac:dyDescent="0.3">
      <c r="A467" s="5"/>
      <c r="B467" s="6"/>
      <c r="C467" s="7"/>
      <c r="D467" s="9"/>
      <c r="E467" s="9"/>
      <c r="F467" s="14"/>
      <c r="G467" s="9"/>
      <c r="H467" s="9"/>
      <c r="I467" s="121"/>
      <c r="J467" s="121"/>
      <c r="K467" s="121"/>
      <c r="L467" s="9"/>
      <c r="M467" s="9"/>
      <c r="N467" s="9"/>
      <c r="O467" s="9"/>
      <c r="P467" s="9"/>
      <c r="Q467" s="5"/>
      <c r="R467" s="5"/>
      <c r="S467" s="5"/>
      <c r="T467" s="5"/>
      <c r="U467" s="5"/>
      <c r="V467" s="5"/>
      <c r="W467" s="5"/>
      <c r="X467" s="5"/>
      <c r="Y467" s="5"/>
      <c r="Z467" s="5"/>
    </row>
    <row r="468" spans="1:26" ht="13.5" customHeight="1" x14ac:dyDescent="0.3">
      <c r="A468" s="5"/>
      <c r="B468" s="6"/>
      <c r="C468" s="7"/>
      <c r="D468" s="9"/>
      <c r="E468" s="9"/>
      <c r="F468" s="14"/>
      <c r="G468" s="9"/>
      <c r="H468" s="9"/>
      <c r="I468" s="121"/>
      <c r="J468" s="121"/>
      <c r="K468" s="121"/>
      <c r="L468" s="9"/>
      <c r="M468" s="9"/>
      <c r="N468" s="9"/>
      <c r="O468" s="9"/>
      <c r="P468" s="9"/>
      <c r="Q468" s="5"/>
      <c r="R468" s="5"/>
      <c r="S468" s="5"/>
      <c r="T468" s="5"/>
      <c r="U468" s="5"/>
      <c r="V468" s="5"/>
      <c r="W468" s="5"/>
      <c r="X468" s="5"/>
      <c r="Y468" s="5"/>
      <c r="Z468" s="5"/>
    </row>
    <row r="469" spans="1:26" ht="13.5" customHeight="1" x14ac:dyDescent="0.3">
      <c r="A469" s="5"/>
      <c r="B469" s="6"/>
      <c r="C469" s="7"/>
      <c r="D469" s="9"/>
      <c r="E469" s="9"/>
      <c r="F469" s="14"/>
      <c r="G469" s="9"/>
      <c r="H469" s="9"/>
      <c r="I469" s="121"/>
      <c r="J469" s="121"/>
      <c r="K469" s="121"/>
      <c r="L469" s="9"/>
      <c r="M469" s="9"/>
      <c r="N469" s="9"/>
      <c r="O469" s="9"/>
      <c r="P469" s="9"/>
      <c r="Q469" s="5"/>
      <c r="R469" s="5"/>
      <c r="S469" s="5"/>
      <c r="T469" s="5"/>
      <c r="U469" s="5"/>
      <c r="V469" s="5"/>
      <c r="W469" s="5"/>
      <c r="X469" s="5"/>
      <c r="Y469" s="5"/>
      <c r="Z469" s="5"/>
    </row>
    <row r="470" spans="1:26" ht="13.5" customHeight="1" x14ac:dyDescent="0.3">
      <c r="A470" s="5"/>
      <c r="B470" s="6"/>
      <c r="C470" s="7"/>
      <c r="D470" s="9"/>
      <c r="E470" s="9"/>
      <c r="F470" s="14"/>
      <c r="G470" s="9"/>
      <c r="H470" s="9"/>
      <c r="I470" s="121"/>
      <c r="J470" s="121"/>
      <c r="K470" s="121"/>
      <c r="L470" s="9"/>
      <c r="M470" s="9"/>
      <c r="N470" s="9"/>
      <c r="O470" s="9"/>
      <c r="P470" s="9"/>
      <c r="Q470" s="5"/>
      <c r="R470" s="5"/>
      <c r="S470" s="5"/>
      <c r="T470" s="5"/>
      <c r="U470" s="5"/>
      <c r="V470" s="5"/>
      <c r="W470" s="5"/>
      <c r="X470" s="5"/>
      <c r="Y470" s="5"/>
      <c r="Z470" s="5"/>
    </row>
    <row r="471" spans="1:26" ht="13.5" customHeight="1" x14ac:dyDescent="0.3">
      <c r="A471" s="5"/>
      <c r="B471" s="6"/>
      <c r="C471" s="7"/>
      <c r="D471" s="9"/>
      <c r="E471" s="9"/>
      <c r="F471" s="14"/>
      <c r="G471" s="9"/>
      <c r="H471" s="9"/>
      <c r="I471" s="121"/>
      <c r="J471" s="121"/>
      <c r="K471" s="121"/>
      <c r="L471" s="9"/>
      <c r="M471" s="9"/>
      <c r="N471" s="9"/>
      <c r="O471" s="9"/>
      <c r="P471" s="9"/>
      <c r="Q471" s="5"/>
      <c r="R471" s="5"/>
      <c r="S471" s="5"/>
      <c r="T471" s="5"/>
      <c r="U471" s="5"/>
      <c r="V471" s="5"/>
      <c r="W471" s="5"/>
      <c r="X471" s="5"/>
      <c r="Y471" s="5"/>
      <c r="Z471" s="5"/>
    </row>
    <row r="472" spans="1:26" ht="13.5" customHeight="1" x14ac:dyDescent="0.3">
      <c r="A472" s="5"/>
      <c r="B472" s="6"/>
      <c r="C472" s="7"/>
      <c r="D472" s="9"/>
      <c r="E472" s="9"/>
      <c r="F472" s="14"/>
      <c r="G472" s="9"/>
      <c r="H472" s="9"/>
      <c r="I472" s="121"/>
      <c r="J472" s="121"/>
      <c r="K472" s="121"/>
      <c r="L472" s="9"/>
      <c r="M472" s="9"/>
      <c r="N472" s="9"/>
      <c r="O472" s="9"/>
      <c r="P472" s="9"/>
      <c r="Q472" s="5"/>
      <c r="R472" s="5"/>
      <c r="S472" s="5"/>
      <c r="T472" s="5"/>
      <c r="U472" s="5"/>
      <c r="V472" s="5"/>
      <c r="W472" s="5"/>
      <c r="X472" s="5"/>
      <c r="Y472" s="5"/>
      <c r="Z472" s="5"/>
    </row>
    <row r="473" spans="1:26" ht="13.5" customHeight="1" x14ac:dyDescent="0.3">
      <c r="A473" s="5"/>
      <c r="B473" s="6"/>
      <c r="C473" s="7"/>
      <c r="D473" s="9"/>
      <c r="E473" s="9"/>
      <c r="F473" s="14"/>
      <c r="G473" s="9"/>
      <c r="H473" s="9"/>
      <c r="I473" s="121"/>
      <c r="J473" s="121"/>
      <c r="K473" s="121"/>
      <c r="L473" s="9"/>
      <c r="M473" s="9"/>
      <c r="N473" s="9"/>
      <c r="O473" s="9"/>
      <c r="P473" s="9"/>
      <c r="Q473" s="5"/>
      <c r="R473" s="5"/>
      <c r="S473" s="5"/>
      <c r="T473" s="5"/>
      <c r="U473" s="5"/>
      <c r="V473" s="5"/>
      <c r="W473" s="5"/>
      <c r="X473" s="5"/>
      <c r="Y473" s="5"/>
      <c r="Z473" s="5"/>
    </row>
    <row r="474" spans="1:26" ht="13.5" customHeight="1" x14ac:dyDescent="0.3">
      <c r="A474" s="5"/>
      <c r="B474" s="6"/>
      <c r="C474" s="7"/>
      <c r="D474" s="9"/>
      <c r="E474" s="9"/>
      <c r="F474" s="14"/>
      <c r="G474" s="9"/>
      <c r="H474" s="9"/>
      <c r="I474" s="121"/>
      <c r="J474" s="121"/>
      <c r="K474" s="121"/>
      <c r="L474" s="9"/>
      <c r="M474" s="9"/>
      <c r="N474" s="9"/>
      <c r="O474" s="9"/>
      <c r="P474" s="9"/>
      <c r="Q474" s="5"/>
      <c r="R474" s="5"/>
      <c r="S474" s="5"/>
      <c r="T474" s="5"/>
      <c r="U474" s="5"/>
      <c r="V474" s="5"/>
      <c r="W474" s="5"/>
      <c r="X474" s="5"/>
      <c r="Y474" s="5"/>
      <c r="Z474" s="5"/>
    </row>
    <row r="475" spans="1:26" ht="13.5" customHeight="1" x14ac:dyDescent="0.3">
      <c r="A475" s="5"/>
      <c r="B475" s="6"/>
      <c r="C475" s="7"/>
      <c r="D475" s="9"/>
      <c r="E475" s="9"/>
      <c r="F475" s="14"/>
      <c r="G475" s="9"/>
      <c r="H475" s="9"/>
      <c r="I475" s="121"/>
      <c r="J475" s="121"/>
      <c r="K475" s="121"/>
      <c r="L475" s="9"/>
      <c r="M475" s="9"/>
      <c r="N475" s="9"/>
      <c r="O475" s="9"/>
      <c r="P475" s="9"/>
      <c r="Q475" s="5"/>
      <c r="R475" s="5"/>
      <c r="S475" s="5"/>
      <c r="T475" s="5"/>
      <c r="U475" s="5"/>
      <c r="V475" s="5"/>
      <c r="W475" s="5"/>
      <c r="X475" s="5"/>
      <c r="Y475" s="5"/>
      <c r="Z475" s="5"/>
    </row>
    <row r="476" spans="1:26" ht="13.5" customHeight="1" x14ac:dyDescent="0.3">
      <c r="A476" s="5"/>
      <c r="B476" s="6"/>
      <c r="C476" s="7"/>
      <c r="D476" s="9"/>
      <c r="E476" s="9"/>
      <c r="F476" s="14"/>
      <c r="G476" s="9"/>
      <c r="H476" s="9"/>
      <c r="I476" s="121"/>
      <c r="J476" s="121"/>
      <c r="K476" s="121"/>
      <c r="L476" s="9"/>
      <c r="M476" s="9"/>
      <c r="N476" s="9"/>
      <c r="O476" s="9"/>
      <c r="P476" s="9"/>
      <c r="Q476" s="5"/>
      <c r="R476" s="5"/>
      <c r="S476" s="5"/>
      <c r="T476" s="5"/>
      <c r="U476" s="5"/>
      <c r="V476" s="5"/>
      <c r="W476" s="5"/>
      <c r="X476" s="5"/>
      <c r="Y476" s="5"/>
      <c r="Z476" s="5"/>
    </row>
    <row r="477" spans="1:26" ht="13.5" customHeight="1" x14ac:dyDescent="0.3">
      <c r="A477" s="5"/>
      <c r="B477" s="6"/>
      <c r="C477" s="7"/>
      <c r="D477" s="9"/>
      <c r="E477" s="9"/>
      <c r="F477" s="14"/>
      <c r="G477" s="9"/>
      <c r="H477" s="9"/>
      <c r="I477" s="121"/>
      <c r="J477" s="121"/>
      <c r="K477" s="121"/>
      <c r="L477" s="9"/>
      <c r="M477" s="9"/>
      <c r="N477" s="9"/>
      <c r="O477" s="9"/>
      <c r="P477" s="9"/>
      <c r="Q477" s="5"/>
      <c r="R477" s="5"/>
      <c r="S477" s="5"/>
      <c r="T477" s="5"/>
      <c r="U477" s="5"/>
      <c r="V477" s="5"/>
      <c r="W477" s="5"/>
      <c r="X477" s="5"/>
      <c r="Y477" s="5"/>
      <c r="Z477" s="5"/>
    </row>
    <row r="478" spans="1:26" ht="13.5" customHeight="1" x14ac:dyDescent="0.3">
      <c r="A478" s="5"/>
      <c r="B478" s="6"/>
      <c r="C478" s="7"/>
      <c r="D478" s="9"/>
      <c r="E478" s="9"/>
      <c r="F478" s="14"/>
      <c r="G478" s="9"/>
      <c r="H478" s="9"/>
      <c r="I478" s="121"/>
      <c r="J478" s="121"/>
      <c r="K478" s="121"/>
      <c r="L478" s="9"/>
      <c r="M478" s="9"/>
      <c r="N478" s="9"/>
      <c r="O478" s="9"/>
      <c r="P478" s="9"/>
      <c r="Q478" s="5"/>
      <c r="R478" s="5"/>
      <c r="S478" s="5"/>
      <c r="T478" s="5"/>
      <c r="U478" s="5"/>
      <c r="V478" s="5"/>
      <c r="W478" s="5"/>
      <c r="X478" s="5"/>
      <c r="Y478" s="5"/>
      <c r="Z478" s="5"/>
    </row>
    <row r="479" spans="1:26" ht="13.5" customHeight="1" x14ac:dyDescent="0.3">
      <c r="A479" s="5"/>
      <c r="B479" s="6"/>
      <c r="C479" s="7"/>
      <c r="D479" s="9"/>
      <c r="E479" s="9"/>
      <c r="F479" s="14"/>
      <c r="G479" s="9"/>
      <c r="H479" s="9"/>
      <c r="I479" s="121"/>
      <c r="J479" s="121"/>
      <c r="K479" s="121"/>
      <c r="L479" s="9"/>
      <c r="M479" s="9"/>
      <c r="N479" s="9"/>
      <c r="O479" s="9"/>
      <c r="P479" s="9"/>
      <c r="Q479" s="5"/>
      <c r="R479" s="5"/>
      <c r="S479" s="5"/>
      <c r="T479" s="5"/>
      <c r="U479" s="5"/>
      <c r="V479" s="5"/>
      <c r="W479" s="5"/>
      <c r="X479" s="5"/>
      <c r="Y479" s="5"/>
      <c r="Z479" s="5"/>
    </row>
    <row r="480" spans="1:26" ht="13.5" customHeight="1" x14ac:dyDescent="0.3">
      <c r="A480" s="5"/>
      <c r="B480" s="6"/>
      <c r="C480" s="7"/>
      <c r="D480" s="9"/>
      <c r="E480" s="9"/>
      <c r="F480" s="14"/>
      <c r="G480" s="9"/>
      <c r="H480" s="9"/>
      <c r="I480" s="121"/>
      <c r="J480" s="121"/>
      <c r="K480" s="121"/>
      <c r="L480" s="9"/>
      <c r="M480" s="9"/>
      <c r="N480" s="9"/>
      <c r="O480" s="9"/>
      <c r="P480" s="9"/>
      <c r="Q480" s="5"/>
      <c r="R480" s="5"/>
      <c r="S480" s="5"/>
      <c r="T480" s="5"/>
      <c r="U480" s="5"/>
      <c r="V480" s="5"/>
      <c r="W480" s="5"/>
      <c r="X480" s="5"/>
      <c r="Y480" s="5"/>
      <c r="Z480" s="5"/>
    </row>
    <row r="481" spans="1:26" ht="13.5" customHeight="1" x14ac:dyDescent="0.3">
      <c r="A481" s="5"/>
      <c r="B481" s="6"/>
      <c r="C481" s="7"/>
      <c r="D481" s="9"/>
      <c r="E481" s="9"/>
      <c r="F481" s="14"/>
      <c r="G481" s="9"/>
      <c r="H481" s="9"/>
      <c r="I481" s="121"/>
      <c r="J481" s="121"/>
      <c r="K481" s="121"/>
      <c r="L481" s="9"/>
      <c r="M481" s="9"/>
      <c r="N481" s="9"/>
      <c r="O481" s="9"/>
      <c r="P481" s="9"/>
      <c r="Q481" s="5"/>
      <c r="R481" s="5"/>
      <c r="S481" s="5"/>
      <c r="T481" s="5"/>
      <c r="U481" s="5"/>
      <c r="V481" s="5"/>
      <c r="W481" s="5"/>
      <c r="X481" s="5"/>
      <c r="Y481" s="5"/>
      <c r="Z481" s="5"/>
    </row>
    <row r="482" spans="1:26" ht="13.5" customHeight="1" x14ac:dyDescent="0.3">
      <c r="A482" s="5"/>
      <c r="B482" s="6"/>
      <c r="C482" s="7"/>
      <c r="D482" s="9"/>
      <c r="E482" s="9"/>
      <c r="F482" s="14"/>
      <c r="G482" s="9"/>
      <c r="H482" s="9"/>
      <c r="I482" s="121"/>
      <c r="J482" s="121"/>
      <c r="K482" s="121"/>
      <c r="L482" s="9"/>
      <c r="M482" s="9"/>
      <c r="N482" s="9"/>
      <c r="O482" s="9"/>
      <c r="P482" s="9"/>
      <c r="Q482" s="5"/>
      <c r="R482" s="5"/>
      <c r="S482" s="5"/>
      <c r="T482" s="5"/>
      <c r="U482" s="5"/>
      <c r="V482" s="5"/>
      <c r="W482" s="5"/>
      <c r="X482" s="5"/>
      <c r="Y482" s="5"/>
      <c r="Z482" s="5"/>
    </row>
    <row r="483" spans="1:26" ht="13.5" customHeight="1" x14ac:dyDescent="0.3">
      <c r="A483" s="5"/>
      <c r="B483" s="6"/>
      <c r="C483" s="7"/>
      <c r="D483" s="9"/>
      <c r="E483" s="9"/>
      <c r="F483" s="14"/>
      <c r="G483" s="9"/>
      <c r="H483" s="9"/>
      <c r="I483" s="121"/>
      <c r="J483" s="121"/>
      <c r="K483" s="121"/>
      <c r="L483" s="9"/>
      <c r="M483" s="9"/>
      <c r="N483" s="9"/>
      <c r="O483" s="9"/>
      <c r="P483" s="9"/>
      <c r="Q483" s="5"/>
      <c r="R483" s="5"/>
      <c r="S483" s="5"/>
      <c r="T483" s="5"/>
      <c r="U483" s="5"/>
      <c r="V483" s="5"/>
      <c r="W483" s="5"/>
      <c r="X483" s="5"/>
      <c r="Y483" s="5"/>
      <c r="Z483" s="5"/>
    </row>
    <row r="484" spans="1:26" ht="13.5" customHeight="1" x14ac:dyDescent="0.3">
      <c r="A484" s="5"/>
      <c r="B484" s="6"/>
      <c r="C484" s="7"/>
      <c r="D484" s="9"/>
      <c r="E484" s="9"/>
      <c r="F484" s="14"/>
      <c r="G484" s="9"/>
      <c r="H484" s="9"/>
      <c r="I484" s="121"/>
      <c r="J484" s="121"/>
      <c r="K484" s="121"/>
      <c r="L484" s="9"/>
      <c r="M484" s="9"/>
      <c r="N484" s="9"/>
      <c r="O484" s="9"/>
      <c r="P484" s="9"/>
      <c r="Q484" s="5"/>
      <c r="R484" s="5"/>
      <c r="S484" s="5"/>
      <c r="T484" s="5"/>
      <c r="U484" s="5"/>
      <c r="V484" s="5"/>
      <c r="W484" s="5"/>
      <c r="X484" s="5"/>
      <c r="Y484" s="5"/>
      <c r="Z484" s="5"/>
    </row>
    <row r="485" spans="1:26" ht="13.5" customHeight="1" x14ac:dyDescent="0.3">
      <c r="A485" s="5"/>
      <c r="B485" s="6"/>
      <c r="C485" s="7"/>
      <c r="D485" s="9"/>
      <c r="E485" s="9"/>
      <c r="F485" s="14"/>
      <c r="G485" s="9"/>
      <c r="H485" s="9"/>
      <c r="I485" s="121"/>
      <c r="J485" s="121"/>
      <c r="K485" s="121"/>
      <c r="L485" s="9"/>
      <c r="M485" s="9"/>
      <c r="N485" s="9"/>
      <c r="O485" s="9"/>
      <c r="P485" s="9"/>
      <c r="Q485" s="5"/>
      <c r="R485" s="5"/>
      <c r="S485" s="5"/>
      <c r="T485" s="5"/>
      <c r="U485" s="5"/>
      <c r="V485" s="5"/>
      <c r="W485" s="5"/>
      <c r="X485" s="5"/>
      <c r="Y485" s="5"/>
      <c r="Z485" s="5"/>
    </row>
    <row r="486" spans="1:26" ht="13.5" customHeight="1" x14ac:dyDescent="0.3">
      <c r="A486" s="5"/>
      <c r="B486" s="6"/>
      <c r="C486" s="7"/>
      <c r="D486" s="9"/>
      <c r="E486" s="9"/>
      <c r="F486" s="14"/>
      <c r="G486" s="9"/>
      <c r="H486" s="9"/>
      <c r="I486" s="121"/>
      <c r="J486" s="121"/>
      <c r="K486" s="121"/>
      <c r="L486" s="9"/>
      <c r="M486" s="9"/>
      <c r="N486" s="9"/>
      <c r="O486" s="9"/>
      <c r="P486" s="9"/>
      <c r="Q486" s="5"/>
      <c r="R486" s="5"/>
      <c r="S486" s="5"/>
      <c r="T486" s="5"/>
      <c r="U486" s="5"/>
      <c r="V486" s="5"/>
      <c r="W486" s="5"/>
      <c r="X486" s="5"/>
      <c r="Y486" s="5"/>
      <c r="Z486" s="5"/>
    </row>
    <row r="487" spans="1:26" ht="13.5" customHeight="1" x14ac:dyDescent="0.3">
      <c r="A487" s="5"/>
      <c r="B487" s="6"/>
      <c r="C487" s="7"/>
      <c r="D487" s="9"/>
      <c r="E487" s="9"/>
      <c r="F487" s="14"/>
      <c r="G487" s="9"/>
      <c r="H487" s="9"/>
      <c r="I487" s="121"/>
      <c r="J487" s="121"/>
      <c r="K487" s="121"/>
      <c r="L487" s="9"/>
      <c r="M487" s="9"/>
      <c r="N487" s="9"/>
      <c r="O487" s="9"/>
      <c r="P487" s="9"/>
      <c r="Q487" s="5"/>
      <c r="R487" s="5"/>
      <c r="S487" s="5"/>
      <c r="T487" s="5"/>
      <c r="U487" s="5"/>
      <c r="V487" s="5"/>
      <c r="W487" s="5"/>
      <c r="X487" s="5"/>
      <c r="Y487" s="5"/>
      <c r="Z487" s="5"/>
    </row>
    <row r="488" spans="1:26" ht="13.5" customHeight="1" x14ac:dyDescent="0.3">
      <c r="A488" s="5"/>
      <c r="B488" s="6"/>
      <c r="C488" s="7"/>
      <c r="D488" s="9"/>
      <c r="E488" s="9"/>
      <c r="F488" s="14"/>
      <c r="G488" s="9"/>
      <c r="H488" s="9"/>
      <c r="I488" s="121"/>
      <c r="J488" s="121"/>
      <c r="K488" s="121"/>
      <c r="L488" s="9"/>
      <c r="M488" s="9"/>
      <c r="N488" s="9"/>
      <c r="O488" s="9"/>
      <c r="P488" s="9"/>
      <c r="Q488" s="5"/>
      <c r="R488" s="5"/>
      <c r="S488" s="5"/>
      <c r="T488" s="5"/>
      <c r="U488" s="5"/>
      <c r="V488" s="5"/>
      <c r="W488" s="5"/>
      <c r="X488" s="5"/>
      <c r="Y488" s="5"/>
      <c r="Z488" s="5"/>
    </row>
    <row r="489" spans="1:26" ht="13.5" customHeight="1" x14ac:dyDescent="0.3">
      <c r="A489" s="5"/>
      <c r="B489" s="6"/>
      <c r="C489" s="7"/>
      <c r="D489" s="9"/>
      <c r="E489" s="9"/>
      <c r="F489" s="14"/>
      <c r="G489" s="9"/>
      <c r="H489" s="9"/>
      <c r="I489" s="121"/>
      <c r="J489" s="121"/>
      <c r="K489" s="121"/>
      <c r="L489" s="9"/>
      <c r="M489" s="9"/>
      <c r="N489" s="9"/>
      <c r="O489" s="9"/>
      <c r="P489" s="9"/>
      <c r="Q489" s="5"/>
      <c r="R489" s="5"/>
      <c r="S489" s="5"/>
      <c r="T489" s="5"/>
      <c r="U489" s="5"/>
      <c r="V489" s="5"/>
      <c r="W489" s="5"/>
      <c r="X489" s="5"/>
      <c r="Y489" s="5"/>
      <c r="Z489" s="5"/>
    </row>
    <row r="490" spans="1:26" ht="13.5" customHeight="1" x14ac:dyDescent="0.3">
      <c r="A490" s="5"/>
      <c r="B490" s="6"/>
      <c r="C490" s="7"/>
      <c r="D490" s="9"/>
      <c r="E490" s="9"/>
      <c r="F490" s="14"/>
      <c r="G490" s="9"/>
      <c r="H490" s="9"/>
      <c r="I490" s="121"/>
      <c r="J490" s="121"/>
      <c r="K490" s="121"/>
      <c r="L490" s="9"/>
      <c r="M490" s="9"/>
      <c r="N490" s="9"/>
      <c r="O490" s="9"/>
      <c r="P490" s="9"/>
      <c r="Q490" s="5"/>
      <c r="R490" s="5"/>
      <c r="S490" s="5"/>
      <c r="T490" s="5"/>
      <c r="U490" s="5"/>
      <c r="V490" s="5"/>
      <c r="W490" s="5"/>
      <c r="X490" s="5"/>
      <c r="Y490" s="5"/>
      <c r="Z490" s="5"/>
    </row>
    <row r="491" spans="1:26" ht="13.5" customHeight="1" x14ac:dyDescent="0.3">
      <c r="A491" s="5"/>
      <c r="B491" s="6"/>
      <c r="C491" s="7"/>
      <c r="D491" s="9"/>
      <c r="E491" s="9"/>
      <c r="F491" s="14"/>
      <c r="G491" s="9"/>
      <c r="H491" s="9"/>
      <c r="I491" s="121"/>
      <c r="J491" s="121"/>
      <c r="K491" s="121"/>
      <c r="L491" s="9"/>
      <c r="M491" s="9"/>
      <c r="N491" s="9"/>
      <c r="O491" s="9"/>
      <c r="P491" s="9"/>
      <c r="Q491" s="5"/>
      <c r="R491" s="5"/>
      <c r="S491" s="5"/>
      <c r="T491" s="5"/>
      <c r="U491" s="5"/>
      <c r="V491" s="5"/>
      <c r="W491" s="5"/>
      <c r="X491" s="5"/>
      <c r="Y491" s="5"/>
      <c r="Z491" s="5"/>
    </row>
    <row r="492" spans="1:26" ht="13.5" customHeight="1" x14ac:dyDescent="0.3">
      <c r="A492" s="5"/>
      <c r="B492" s="6"/>
      <c r="C492" s="7"/>
      <c r="D492" s="9"/>
      <c r="E492" s="9"/>
      <c r="F492" s="14"/>
      <c r="G492" s="9"/>
      <c r="H492" s="9"/>
      <c r="I492" s="121"/>
      <c r="J492" s="121"/>
      <c r="K492" s="121"/>
      <c r="L492" s="9"/>
      <c r="M492" s="9"/>
      <c r="N492" s="9"/>
      <c r="O492" s="9"/>
      <c r="P492" s="9"/>
      <c r="Q492" s="5"/>
      <c r="R492" s="5"/>
      <c r="S492" s="5"/>
      <c r="T492" s="5"/>
      <c r="U492" s="5"/>
      <c r="V492" s="5"/>
      <c r="W492" s="5"/>
      <c r="X492" s="5"/>
      <c r="Y492" s="5"/>
      <c r="Z492" s="5"/>
    </row>
    <row r="493" spans="1:26" ht="13.5" customHeight="1" x14ac:dyDescent="0.3">
      <c r="A493" s="5"/>
      <c r="B493" s="6"/>
      <c r="C493" s="7"/>
      <c r="D493" s="9"/>
      <c r="E493" s="9"/>
      <c r="F493" s="14"/>
      <c r="G493" s="9"/>
      <c r="H493" s="9"/>
      <c r="I493" s="121"/>
      <c r="J493" s="121"/>
      <c r="K493" s="121"/>
      <c r="L493" s="9"/>
      <c r="M493" s="9"/>
      <c r="N493" s="9"/>
      <c r="O493" s="9"/>
      <c r="P493" s="9"/>
      <c r="Q493" s="5"/>
      <c r="R493" s="5"/>
      <c r="S493" s="5"/>
      <c r="T493" s="5"/>
      <c r="U493" s="5"/>
      <c r="V493" s="5"/>
      <c r="W493" s="5"/>
      <c r="X493" s="5"/>
      <c r="Y493" s="5"/>
      <c r="Z493" s="5"/>
    </row>
    <row r="494" spans="1:26" ht="13.5" customHeight="1" x14ac:dyDescent="0.3">
      <c r="A494" s="5"/>
      <c r="B494" s="6"/>
      <c r="C494" s="7"/>
      <c r="D494" s="9"/>
      <c r="E494" s="9"/>
      <c r="F494" s="14"/>
      <c r="G494" s="9"/>
      <c r="H494" s="9"/>
      <c r="I494" s="121"/>
      <c r="J494" s="121"/>
      <c r="K494" s="121"/>
      <c r="L494" s="9"/>
      <c r="M494" s="9"/>
      <c r="N494" s="9"/>
      <c r="O494" s="9"/>
      <c r="P494" s="9"/>
      <c r="Q494" s="5"/>
      <c r="R494" s="5"/>
      <c r="S494" s="5"/>
      <c r="T494" s="5"/>
      <c r="U494" s="5"/>
      <c r="V494" s="5"/>
      <c r="W494" s="5"/>
      <c r="X494" s="5"/>
      <c r="Y494" s="5"/>
      <c r="Z494" s="5"/>
    </row>
    <row r="495" spans="1:26" ht="13.5" customHeight="1" x14ac:dyDescent="0.3">
      <c r="A495" s="5"/>
      <c r="B495" s="6"/>
      <c r="C495" s="7"/>
      <c r="D495" s="9"/>
      <c r="E495" s="9"/>
      <c r="F495" s="14"/>
      <c r="G495" s="9"/>
      <c r="H495" s="9"/>
      <c r="I495" s="121"/>
      <c r="J495" s="121"/>
      <c r="K495" s="121"/>
      <c r="L495" s="9"/>
      <c r="M495" s="9"/>
      <c r="N495" s="9"/>
      <c r="O495" s="9"/>
      <c r="P495" s="9"/>
      <c r="Q495" s="5"/>
      <c r="R495" s="5"/>
      <c r="S495" s="5"/>
      <c r="T495" s="5"/>
      <c r="U495" s="5"/>
      <c r="V495" s="5"/>
      <c r="W495" s="5"/>
      <c r="X495" s="5"/>
      <c r="Y495" s="5"/>
      <c r="Z495" s="5"/>
    </row>
    <row r="496" spans="1:26" ht="13.5" customHeight="1" x14ac:dyDescent="0.3">
      <c r="A496" s="5"/>
      <c r="B496" s="6"/>
      <c r="C496" s="7"/>
      <c r="D496" s="9"/>
      <c r="E496" s="9"/>
      <c r="F496" s="14"/>
      <c r="G496" s="9"/>
      <c r="H496" s="9"/>
      <c r="I496" s="121"/>
      <c r="J496" s="121"/>
      <c r="K496" s="121"/>
      <c r="L496" s="9"/>
      <c r="M496" s="9"/>
      <c r="N496" s="9"/>
      <c r="O496" s="9"/>
      <c r="P496" s="9"/>
      <c r="Q496" s="5"/>
      <c r="R496" s="5"/>
      <c r="S496" s="5"/>
      <c r="T496" s="5"/>
      <c r="U496" s="5"/>
      <c r="V496" s="5"/>
      <c r="W496" s="5"/>
      <c r="X496" s="5"/>
      <c r="Y496" s="5"/>
      <c r="Z496" s="5"/>
    </row>
    <row r="497" spans="1:26" ht="13.5" customHeight="1" x14ac:dyDescent="0.3">
      <c r="A497" s="5"/>
      <c r="B497" s="6"/>
      <c r="C497" s="7"/>
      <c r="D497" s="9"/>
      <c r="E497" s="9"/>
      <c r="F497" s="14"/>
      <c r="G497" s="9"/>
      <c r="H497" s="9"/>
      <c r="I497" s="121"/>
      <c r="J497" s="121"/>
      <c r="K497" s="121"/>
      <c r="L497" s="9"/>
      <c r="M497" s="9"/>
      <c r="N497" s="9"/>
      <c r="O497" s="9"/>
      <c r="P497" s="9"/>
      <c r="Q497" s="5"/>
      <c r="R497" s="5"/>
      <c r="S497" s="5"/>
      <c r="T497" s="5"/>
      <c r="U497" s="5"/>
      <c r="V497" s="5"/>
      <c r="W497" s="5"/>
      <c r="X497" s="5"/>
      <c r="Y497" s="5"/>
      <c r="Z497" s="5"/>
    </row>
    <row r="498" spans="1:26" ht="13.5" customHeight="1" x14ac:dyDescent="0.3">
      <c r="A498" s="5"/>
      <c r="B498" s="6"/>
      <c r="C498" s="7"/>
      <c r="D498" s="9"/>
      <c r="E498" s="9"/>
      <c r="F498" s="14"/>
      <c r="G498" s="9"/>
      <c r="H498" s="9"/>
      <c r="I498" s="121"/>
      <c r="J498" s="121"/>
      <c r="K498" s="121"/>
      <c r="L498" s="9"/>
      <c r="M498" s="9"/>
      <c r="N498" s="9"/>
      <c r="O498" s="9"/>
      <c r="P498" s="9"/>
      <c r="Q498" s="5"/>
      <c r="R498" s="5"/>
      <c r="S498" s="5"/>
      <c r="T498" s="5"/>
      <c r="U498" s="5"/>
      <c r="V498" s="5"/>
      <c r="W498" s="5"/>
      <c r="X498" s="5"/>
      <c r="Y498" s="5"/>
      <c r="Z498" s="5"/>
    </row>
    <row r="499" spans="1:26" ht="13.5" customHeight="1" x14ac:dyDescent="0.3">
      <c r="A499" s="5"/>
      <c r="B499" s="6"/>
      <c r="C499" s="7"/>
      <c r="D499" s="9"/>
      <c r="E499" s="9"/>
      <c r="F499" s="14"/>
      <c r="G499" s="9"/>
      <c r="H499" s="9"/>
      <c r="I499" s="121"/>
      <c r="J499" s="121"/>
      <c r="K499" s="121"/>
      <c r="L499" s="9"/>
      <c r="M499" s="9"/>
      <c r="N499" s="9"/>
      <c r="O499" s="9"/>
      <c r="P499" s="9"/>
      <c r="Q499" s="5"/>
      <c r="R499" s="5"/>
      <c r="S499" s="5"/>
      <c r="T499" s="5"/>
      <c r="U499" s="5"/>
      <c r="V499" s="5"/>
      <c r="W499" s="5"/>
      <c r="X499" s="5"/>
      <c r="Y499" s="5"/>
      <c r="Z499" s="5"/>
    </row>
    <row r="500" spans="1:26" ht="13.5" customHeight="1" x14ac:dyDescent="0.3">
      <c r="A500" s="5"/>
      <c r="B500" s="6"/>
      <c r="C500" s="7"/>
      <c r="D500" s="9"/>
      <c r="E500" s="9"/>
      <c r="F500" s="14"/>
      <c r="G500" s="9"/>
      <c r="H500" s="9"/>
      <c r="I500" s="121"/>
      <c r="J500" s="121"/>
      <c r="K500" s="121"/>
      <c r="L500" s="9"/>
      <c r="M500" s="9"/>
      <c r="N500" s="9"/>
      <c r="O500" s="9"/>
      <c r="P500" s="9"/>
      <c r="Q500" s="5"/>
      <c r="R500" s="5"/>
      <c r="S500" s="5"/>
      <c r="T500" s="5"/>
      <c r="U500" s="5"/>
      <c r="V500" s="5"/>
      <c r="W500" s="5"/>
      <c r="X500" s="5"/>
      <c r="Y500" s="5"/>
      <c r="Z500" s="5"/>
    </row>
    <row r="501" spans="1:26" ht="13.5" customHeight="1" x14ac:dyDescent="0.3">
      <c r="A501" s="5"/>
      <c r="B501" s="6"/>
      <c r="C501" s="7"/>
      <c r="D501" s="9"/>
      <c r="E501" s="9"/>
      <c r="F501" s="14"/>
      <c r="G501" s="9"/>
      <c r="H501" s="9"/>
      <c r="I501" s="121"/>
      <c r="J501" s="121"/>
      <c r="K501" s="121"/>
      <c r="L501" s="9"/>
      <c r="M501" s="9"/>
      <c r="N501" s="9"/>
      <c r="O501" s="9"/>
      <c r="P501" s="9"/>
      <c r="Q501" s="5"/>
      <c r="R501" s="5"/>
      <c r="S501" s="5"/>
      <c r="T501" s="5"/>
      <c r="U501" s="5"/>
      <c r="V501" s="5"/>
      <c r="W501" s="5"/>
      <c r="X501" s="5"/>
      <c r="Y501" s="5"/>
      <c r="Z501" s="5"/>
    </row>
    <row r="502" spans="1:26" ht="13.5" customHeight="1" x14ac:dyDescent="0.3">
      <c r="A502" s="5"/>
      <c r="B502" s="6"/>
      <c r="C502" s="7"/>
      <c r="D502" s="9"/>
      <c r="E502" s="9"/>
      <c r="F502" s="14"/>
      <c r="G502" s="9"/>
      <c r="H502" s="9"/>
      <c r="I502" s="121"/>
      <c r="J502" s="121"/>
      <c r="K502" s="121"/>
      <c r="L502" s="9"/>
      <c r="M502" s="9"/>
      <c r="N502" s="9"/>
      <c r="O502" s="9"/>
      <c r="P502" s="9"/>
      <c r="Q502" s="5"/>
      <c r="R502" s="5"/>
      <c r="S502" s="5"/>
      <c r="T502" s="5"/>
      <c r="U502" s="5"/>
      <c r="V502" s="5"/>
      <c r="W502" s="5"/>
      <c r="X502" s="5"/>
      <c r="Y502" s="5"/>
      <c r="Z502" s="5"/>
    </row>
    <row r="503" spans="1:26" ht="13.5" customHeight="1" x14ac:dyDescent="0.3">
      <c r="A503" s="5"/>
      <c r="B503" s="6"/>
      <c r="C503" s="7"/>
      <c r="D503" s="9"/>
      <c r="E503" s="9"/>
      <c r="F503" s="14"/>
      <c r="G503" s="9"/>
      <c r="H503" s="9"/>
      <c r="I503" s="121"/>
      <c r="J503" s="121"/>
      <c r="K503" s="121"/>
      <c r="L503" s="9"/>
      <c r="M503" s="9"/>
      <c r="N503" s="9"/>
      <c r="O503" s="9"/>
      <c r="P503" s="9"/>
      <c r="Q503" s="5"/>
      <c r="R503" s="5"/>
      <c r="S503" s="5"/>
      <c r="T503" s="5"/>
      <c r="U503" s="5"/>
      <c r="V503" s="5"/>
      <c r="W503" s="5"/>
      <c r="X503" s="5"/>
      <c r="Y503" s="5"/>
      <c r="Z503" s="5"/>
    </row>
    <row r="504" spans="1:26" ht="13.5" customHeight="1" x14ac:dyDescent="0.3">
      <c r="A504" s="5"/>
      <c r="B504" s="6"/>
      <c r="C504" s="7"/>
      <c r="D504" s="9"/>
      <c r="E504" s="9"/>
      <c r="F504" s="14"/>
      <c r="G504" s="9"/>
      <c r="H504" s="9"/>
      <c r="I504" s="121"/>
      <c r="J504" s="121"/>
      <c r="K504" s="121"/>
      <c r="L504" s="9"/>
      <c r="M504" s="9"/>
      <c r="N504" s="9"/>
      <c r="O504" s="9"/>
      <c r="P504" s="9"/>
      <c r="Q504" s="5"/>
      <c r="R504" s="5"/>
      <c r="S504" s="5"/>
      <c r="T504" s="5"/>
      <c r="U504" s="5"/>
      <c r="V504" s="5"/>
      <c r="W504" s="5"/>
      <c r="X504" s="5"/>
      <c r="Y504" s="5"/>
      <c r="Z504" s="5"/>
    </row>
    <row r="505" spans="1:26" ht="13.5" customHeight="1" x14ac:dyDescent="0.3">
      <c r="A505" s="5"/>
      <c r="B505" s="6"/>
      <c r="C505" s="7"/>
      <c r="D505" s="9"/>
      <c r="E505" s="9"/>
      <c r="F505" s="14"/>
      <c r="G505" s="9"/>
      <c r="H505" s="9"/>
      <c r="I505" s="121"/>
      <c r="J505" s="121"/>
      <c r="K505" s="121"/>
      <c r="L505" s="9"/>
      <c r="M505" s="9"/>
      <c r="N505" s="9"/>
      <c r="O505" s="9"/>
      <c r="P505" s="9"/>
      <c r="Q505" s="5"/>
      <c r="R505" s="5"/>
      <c r="S505" s="5"/>
      <c r="T505" s="5"/>
      <c r="U505" s="5"/>
      <c r="V505" s="5"/>
      <c r="W505" s="5"/>
      <c r="X505" s="5"/>
      <c r="Y505" s="5"/>
      <c r="Z505" s="5"/>
    </row>
    <row r="506" spans="1:26" ht="13.5" customHeight="1" x14ac:dyDescent="0.3">
      <c r="A506" s="5"/>
      <c r="B506" s="6"/>
      <c r="C506" s="7"/>
      <c r="D506" s="9"/>
      <c r="E506" s="9"/>
      <c r="F506" s="14"/>
      <c r="G506" s="9"/>
      <c r="H506" s="9"/>
      <c r="I506" s="121"/>
      <c r="J506" s="121"/>
      <c r="K506" s="121"/>
      <c r="L506" s="9"/>
      <c r="M506" s="9"/>
      <c r="N506" s="9"/>
      <c r="O506" s="9"/>
      <c r="P506" s="9"/>
      <c r="Q506" s="5"/>
      <c r="R506" s="5"/>
      <c r="S506" s="5"/>
      <c r="T506" s="5"/>
      <c r="U506" s="5"/>
      <c r="V506" s="5"/>
      <c r="W506" s="5"/>
      <c r="X506" s="5"/>
      <c r="Y506" s="5"/>
      <c r="Z506" s="5"/>
    </row>
    <row r="507" spans="1:26" ht="13.5" customHeight="1" x14ac:dyDescent="0.3">
      <c r="A507" s="5"/>
      <c r="B507" s="6"/>
      <c r="C507" s="7"/>
      <c r="D507" s="9"/>
      <c r="E507" s="9"/>
      <c r="F507" s="14"/>
      <c r="G507" s="9"/>
      <c r="H507" s="9"/>
      <c r="I507" s="121"/>
      <c r="J507" s="121"/>
      <c r="K507" s="121"/>
      <c r="L507" s="9"/>
      <c r="M507" s="9"/>
      <c r="N507" s="9"/>
      <c r="O507" s="9"/>
      <c r="P507" s="9"/>
      <c r="Q507" s="5"/>
      <c r="R507" s="5"/>
      <c r="S507" s="5"/>
      <c r="T507" s="5"/>
      <c r="U507" s="5"/>
      <c r="V507" s="5"/>
      <c r="W507" s="5"/>
      <c r="X507" s="5"/>
      <c r="Y507" s="5"/>
      <c r="Z507" s="5"/>
    </row>
    <row r="508" spans="1:26" ht="13.5" customHeight="1" x14ac:dyDescent="0.3">
      <c r="A508" s="5"/>
      <c r="B508" s="6"/>
      <c r="C508" s="7"/>
      <c r="D508" s="9"/>
      <c r="E508" s="9"/>
      <c r="F508" s="14"/>
      <c r="G508" s="9"/>
      <c r="H508" s="9"/>
      <c r="I508" s="121"/>
      <c r="J508" s="121"/>
      <c r="K508" s="121"/>
      <c r="L508" s="9"/>
      <c r="M508" s="9"/>
      <c r="N508" s="9"/>
      <c r="O508" s="9"/>
      <c r="P508" s="9"/>
      <c r="Q508" s="5"/>
      <c r="R508" s="5"/>
      <c r="S508" s="5"/>
      <c r="T508" s="5"/>
      <c r="U508" s="5"/>
      <c r="V508" s="5"/>
      <c r="W508" s="5"/>
      <c r="X508" s="5"/>
      <c r="Y508" s="5"/>
      <c r="Z508" s="5"/>
    </row>
    <row r="509" spans="1:26" ht="13.5" customHeight="1" x14ac:dyDescent="0.3">
      <c r="A509" s="5"/>
      <c r="B509" s="6"/>
      <c r="C509" s="7"/>
      <c r="D509" s="9"/>
      <c r="E509" s="9"/>
      <c r="F509" s="14"/>
      <c r="G509" s="9"/>
      <c r="H509" s="9"/>
      <c r="I509" s="121"/>
      <c r="J509" s="121"/>
      <c r="K509" s="121"/>
      <c r="L509" s="9"/>
      <c r="M509" s="9"/>
      <c r="N509" s="9"/>
      <c r="O509" s="9"/>
      <c r="P509" s="9"/>
      <c r="Q509" s="5"/>
      <c r="R509" s="5"/>
      <c r="S509" s="5"/>
      <c r="T509" s="5"/>
      <c r="U509" s="5"/>
      <c r="V509" s="5"/>
      <c r="W509" s="5"/>
      <c r="X509" s="5"/>
      <c r="Y509" s="5"/>
      <c r="Z509" s="5"/>
    </row>
    <row r="510" spans="1:26" ht="13.5" customHeight="1" x14ac:dyDescent="0.3">
      <c r="A510" s="5"/>
      <c r="B510" s="6"/>
      <c r="C510" s="7"/>
      <c r="D510" s="9"/>
      <c r="E510" s="9"/>
      <c r="F510" s="14"/>
      <c r="G510" s="9"/>
      <c r="H510" s="9"/>
      <c r="I510" s="121"/>
      <c r="J510" s="121"/>
      <c r="K510" s="121"/>
      <c r="L510" s="9"/>
      <c r="M510" s="9"/>
      <c r="N510" s="9"/>
      <c r="O510" s="9"/>
      <c r="P510" s="9"/>
      <c r="Q510" s="5"/>
      <c r="R510" s="5"/>
      <c r="S510" s="5"/>
      <c r="T510" s="5"/>
      <c r="U510" s="5"/>
      <c r="V510" s="5"/>
      <c r="W510" s="5"/>
      <c r="X510" s="5"/>
      <c r="Y510" s="5"/>
      <c r="Z510" s="5"/>
    </row>
    <row r="511" spans="1:26" ht="13.5" customHeight="1" x14ac:dyDescent="0.3">
      <c r="A511" s="5"/>
      <c r="B511" s="6"/>
      <c r="C511" s="7"/>
      <c r="D511" s="9"/>
      <c r="E511" s="9"/>
      <c r="F511" s="14"/>
      <c r="G511" s="9"/>
      <c r="H511" s="9"/>
      <c r="I511" s="121"/>
      <c r="J511" s="121"/>
      <c r="K511" s="121"/>
      <c r="L511" s="9"/>
      <c r="M511" s="9"/>
      <c r="N511" s="9"/>
      <c r="O511" s="9"/>
      <c r="P511" s="9"/>
      <c r="Q511" s="5"/>
      <c r="R511" s="5"/>
      <c r="S511" s="5"/>
      <c r="T511" s="5"/>
      <c r="U511" s="5"/>
      <c r="V511" s="5"/>
      <c r="W511" s="5"/>
      <c r="X511" s="5"/>
      <c r="Y511" s="5"/>
      <c r="Z511" s="5"/>
    </row>
    <row r="512" spans="1:26" ht="13.5" customHeight="1" x14ac:dyDescent="0.3">
      <c r="A512" s="5"/>
      <c r="B512" s="6"/>
      <c r="C512" s="7"/>
      <c r="D512" s="9"/>
      <c r="E512" s="9"/>
      <c r="F512" s="14"/>
      <c r="G512" s="9"/>
      <c r="H512" s="9"/>
      <c r="I512" s="121"/>
      <c r="J512" s="121"/>
      <c r="K512" s="121"/>
      <c r="L512" s="9"/>
      <c r="M512" s="9"/>
      <c r="N512" s="9"/>
      <c r="O512" s="9"/>
      <c r="P512" s="9"/>
      <c r="Q512" s="5"/>
      <c r="R512" s="5"/>
      <c r="S512" s="5"/>
      <c r="T512" s="5"/>
      <c r="U512" s="5"/>
      <c r="V512" s="5"/>
      <c r="W512" s="5"/>
      <c r="X512" s="5"/>
      <c r="Y512" s="5"/>
      <c r="Z512" s="5"/>
    </row>
    <row r="513" spans="1:26" ht="13.5" customHeight="1" x14ac:dyDescent="0.3">
      <c r="A513" s="5"/>
      <c r="B513" s="6"/>
      <c r="C513" s="7"/>
      <c r="D513" s="9"/>
      <c r="E513" s="9"/>
      <c r="F513" s="14"/>
      <c r="G513" s="9"/>
      <c r="H513" s="9"/>
      <c r="I513" s="121"/>
      <c r="J513" s="121"/>
      <c r="K513" s="121"/>
      <c r="L513" s="9"/>
      <c r="M513" s="9"/>
      <c r="N513" s="9"/>
      <c r="O513" s="9"/>
      <c r="P513" s="9"/>
      <c r="Q513" s="5"/>
      <c r="R513" s="5"/>
      <c r="S513" s="5"/>
      <c r="T513" s="5"/>
      <c r="U513" s="5"/>
      <c r="V513" s="5"/>
      <c r="W513" s="5"/>
      <c r="X513" s="5"/>
      <c r="Y513" s="5"/>
      <c r="Z513" s="5"/>
    </row>
    <row r="514" spans="1:26" ht="13.5" customHeight="1" x14ac:dyDescent="0.3">
      <c r="A514" s="5"/>
      <c r="B514" s="6"/>
      <c r="C514" s="7"/>
      <c r="D514" s="9"/>
      <c r="E514" s="9"/>
      <c r="F514" s="14"/>
      <c r="G514" s="9"/>
      <c r="H514" s="9"/>
      <c r="I514" s="121"/>
      <c r="J514" s="121"/>
      <c r="K514" s="121"/>
      <c r="L514" s="9"/>
      <c r="M514" s="9"/>
      <c r="N514" s="9"/>
      <c r="O514" s="9"/>
      <c r="P514" s="9"/>
      <c r="Q514" s="5"/>
      <c r="R514" s="5"/>
      <c r="S514" s="5"/>
      <c r="T514" s="5"/>
      <c r="U514" s="5"/>
      <c r="V514" s="5"/>
      <c r="W514" s="5"/>
      <c r="X514" s="5"/>
      <c r="Y514" s="5"/>
      <c r="Z514" s="5"/>
    </row>
    <row r="515" spans="1:26" ht="13.5" customHeight="1" x14ac:dyDescent="0.3">
      <c r="A515" s="5"/>
      <c r="B515" s="6"/>
      <c r="C515" s="7"/>
      <c r="D515" s="9"/>
      <c r="E515" s="9"/>
      <c r="F515" s="14"/>
      <c r="G515" s="9"/>
      <c r="H515" s="9"/>
      <c r="I515" s="121"/>
      <c r="J515" s="121"/>
      <c r="K515" s="121"/>
      <c r="L515" s="9"/>
      <c r="M515" s="9"/>
      <c r="N515" s="9"/>
      <c r="O515" s="9"/>
      <c r="P515" s="9"/>
      <c r="Q515" s="5"/>
      <c r="R515" s="5"/>
      <c r="S515" s="5"/>
      <c r="T515" s="5"/>
      <c r="U515" s="5"/>
      <c r="V515" s="5"/>
      <c r="W515" s="5"/>
      <c r="X515" s="5"/>
      <c r="Y515" s="5"/>
      <c r="Z515" s="5"/>
    </row>
    <row r="516" spans="1:26" ht="13.5" customHeight="1" x14ac:dyDescent="0.3">
      <c r="A516" s="5"/>
      <c r="B516" s="6"/>
      <c r="C516" s="7"/>
      <c r="D516" s="9"/>
      <c r="E516" s="9"/>
      <c r="F516" s="14"/>
      <c r="G516" s="9"/>
      <c r="H516" s="9"/>
      <c r="I516" s="121"/>
      <c r="J516" s="121"/>
      <c r="K516" s="121"/>
      <c r="L516" s="9"/>
      <c r="M516" s="9"/>
      <c r="N516" s="9"/>
      <c r="O516" s="9"/>
      <c r="P516" s="9"/>
      <c r="Q516" s="5"/>
      <c r="R516" s="5"/>
      <c r="S516" s="5"/>
      <c r="T516" s="5"/>
      <c r="U516" s="5"/>
      <c r="V516" s="5"/>
      <c r="W516" s="5"/>
      <c r="X516" s="5"/>
      <c r="Y516" s="5"/>
      <c r="Z516" s="5"/>
    </row>
    <row r="517" spans="1:26" ht="13.5" customHeight="1" x14ac:dyDescent="0.3">
      <c r="A517" s="5"/>
      <c r="B517" s="6"/>
      <c r="C517" s="7"/>
      <c r="D517" s="9"/>
      <c r="E517" s="9"/>
      <c r="F517" s="14"/>
      <c r="G517" s="9"/>
      <c r="H517" s="9"/>
      <c r="I517" s="121"/>
      <c r="J517" s="121"/>
      <c r="K517" s="121"/>
      <c r="L517" s="9"/>
      <c r="M517" s="9"/>
      <c r="N517" s="9"/>
      <c r="O517" s="9"/>
      <c r="P517" s="9"/>
      <c r="Q517" s="5"/>
      <c r="R517" s="5"/>
      <c r="S517" s="5"/>
      <c r="T517" s="5"/>
      <c r="U517" s="5"/>
      <c r="V517" s="5"/>
      <c r="W517" s="5"/>
      <c r="X517" s="5"/>
      <c r="Y517" s="5"/>
      <c r="Z517" s="5"/>
    </row>
    <row r="518" spans="1:26" ht="13.5" customHeight="1" x14ac:dyDescent="0.3">
      <c r="A518" s="5"/>
      <c r="B518" s="6"/>
      <c r="C518" s="7"/>
      <c r="D518" s="9"/>
      <c r="E518" s="9"/>
      <c r="F518" s="14"/>
      <c r="G518" s="9"/>
      <c r="H518" s="9"/>
      <c r="I518" s="121"/>
      <c r="J518" s="121"/>
      <c r="K518" s="121"/>
      <c r="L518" s="9"/>
      <c r="M518" s="9"/>
      <c r="N518" s="9"/>
      <c r="O518" s="9"/>
      <c r="P518" s="9"/>
      <c r="Q518" s="5"/>
      <c r="R518" s="5"/>
      <c r="S518" s="5"/>
      <c r="T518" s="5"/>
      <c r="U518" s="5"/>
      <c r="V518" s="5"/>
      <c r="W518" s="5"/>
      <c r="X518" s="5"/>
      <c r="Y518" s="5"/>
      <c r="Z518" s="5"/>
    </row>
    <row r="519" spans="1:26" ht="13.5" customHeight="1" x14ac:dyDescent="0.3">
      <c r="A519" s="5"/>
      <c r="B519" s="6"/>
      <c r="C519" s="7"/>
      <c r="D519" s="9"/>
      <c r="E519" s="9"/>
      <c r="F519" s="14"/>
      <c r="G519" s="9"/>
      <c r="H519" s="9"/>
      <c r="I519" s="121"/>
      <c r="J519" s="121"/>
      <c r="K519" s="121"/>
      <c r="L519" s="9"/>
      <c r="M519" s="9"/>
      <c r="N519" s="9"/>
      <c r="O519" s="9"/>
      <c r="P519" s="9"/>
      <c r="Q519" s="5"/>
      <c r="R519" s="5"/>
      <c r="S519" s="5"/>
      <c r="T519" s="5"/>
      <c r="U519" s="5"/>
      <c r="V519" s="5"/>
      <c r="W519" s="5"/>
      <c r="X519" s="5"/>
      <c r="Y519" s="5"/>
      <c r="Z519" s="5"/>
    </row>
    <row r="520" spans="1:26" ht="13.5" customHeight="1" x14ac:dyDescent="0.3">
      <c r="A520" s="5"/>
      <c r="B520" s="6"/>
      <c r="C520" s="7"/>
      <c r="D520" s="9"/>
      <c r="E520" s="9"/>
      <c r="F520" s="14"/>
      <c r="G520" s="9"/>
      <c r="H520" s="9"/>
      <c r="I520" s="121"/>
      <c r="J520" s="121"/>
      <c r="K520" s="121"/>
      <c r="L520" s="9"/>
      <c r="M520" s="9"/>
      <c r="N520" s="9"/>
      <c r="O520" s="9"/>
      <c r="P520" s="9"/>
      <c r="Q520" s="5"/>
      <c r="R520" s="5"/>
      <c r="S520" s="5"/>
      <c r="T520" s="5"/>
      <c r="U520" s="5"/>
      <c r="V520" s="5"/>
      <c r="W520" s="5"/>
      <c r="X520" s="5"/>
      <c r="Y520" s="5"/>
      <c r="Z520" s="5"/>
    </row>
    <row r="521" spans="1:26" ht="13.5" customHeight="1" x14ac:dyDescent="0.3">
      <c r="A521" s="5"/>
      <c r="B521" s="6"/>
      <c r="C521" s="7"/>
      <c r="D521" s="9"/>
      <c r="E521" s="9"/>
      <c r="F521" s="14"/>
      <c r="G521" s="9"/>
      <c r="H521" s="9"/>
      <c r="I521" s="121"/>
      <c r="J521" s="121"/>
      <c r="K521" s="121"/>
      <c r="L521" s="9"/>
      <c r="M521" s="9"/>
      <c r="N521" s="9"/>
      <c r="O521" s="9"/>
      <c r="P521" s="9"/>
      <c r="Q521" s="5"/>
      <c r="R521" s="5"/>
      <c r="S521" s="5"/>
      <c r="T521" s="5"/>
      <c r="U521" s="5"/>
      <c r="V521" s="5"/>
      <c r="W521" s="5"/>
      <c r="X521" s="5"/>
      <c r="Y521" s="5"/>
      <c r="Z521" s="5"/>
    </row>
    <row r="522" spans="1:26" ht="13.5" customHeight="1" x14ac:dyDescent="0.3">
      <c r="A522" s="5"/>
      <c r="B522" s="6"/>
      <c r="C522" s="7"/>
      <c r="D522" s="9"/>
      <c r="E522" s="9"/>
      <c r="F522" s="14"/>
      <c r="G522" s="9"/>
      <c r="H522" s="9"/>
      <c r="I522" s="121"/>
      <c r="J522" s="121"/>
      <c r="K522" s="121"/>
      <c r="L522" s="9"/>
      <c r="M522" s="9"/>
      <c r="N522" s="9"/>
      <c r="O522" s="9"/>
      <c r="P522" s="9"/>
      <c r="Q522" s="5"/>
      <c r="R522" s="5"/>
      <c r="S522" s="5"/>
      <c r="T522" s="5"/>
      <c r="U522" s="5"/>
      <c r="V522" s="5"/>
      <c r="W522" s="5"/>
      <c r="X522" s="5"/>
      <c r="Y522" s="5"/>
      <c r="Z522" s="5"/>
    </row>
    <row r="523" spans="1:26" ht="13.5" customHeight="1" x14ac:dyDescent="0.3">
      <c r="A523" s="5"/>
      <c r="B523" s="6"/>
      <c r="C523" s="7"/>
      <c r="D523" s="9"/>
      <c r="E523" s="9"/>
      <c r="F523" s="14"/>
      <c r="G523" s="9"/>
      <c r="H523" s="9"/>
      <c r="I523" s="121"/>
      <c r="J523" s="121"/>
      <c r="K523" s="121"/>
      <c r="L523" s="9"/>
      <c r="M523" s="9"/>
      <c r="N523" s="9"/>
      <c r="O523" s="9"/>
      <c r="P523" s="9"/>
      <c r="Q523" s="5"/>
      <c r="R523" s="5"/>
      <c r="S523" s="5"/>
      <c r="T523" s="5"/>
      <c r="U523" s="5"/>
      <c r="V523" s="5"/>
      <c r="W523" s="5"/>
      <c r="X523" s="5"/>
      <c r="Y523" s="5"/>
      <c r="Z523" s="5"/>
    </row>
    <row r="524" spans="1:26" ht="13.5" customHeight="1" x14ac:dyDescent="0.3">
      <c r="A524" s="5"/>
      <c r="B524" s="6"/>
      <c r="C524" s="7"/>
      <c r="D524" s="9"/>
      <c r="E524" s="9"/>
      <c r="F524" s="14"/>
      <c r="G524" s="9"/>
      <c r="H524" s="9"/>
      <c r="I524" s="121"/>
      <c r="J524" s="121"/>
      <c r="K524" s="121"/>
      <c r="L524" s="9"/>
      <c r="M524" s="9"/>
      <c r="N524" s="9"/>
      <c r="O524" s="9"/>
      <c r="P524" s="9"/>
      <c r="Q524" s="5"/>
      <c r="R524" s="5"/>
      <c r="S524" s="5"/>
      <c r="T524" s="5"/>
      <c r="U524" s="5"/>
      <c r="V524" s="5"/>
      <c r="W524" s="5"/>
      <c r="X524" s="5"/>
      <c r="Y524" s="5"/>
      <c r="Z524" s="5"/>
    </row>
    <row r="525" spans="1:26" ht="13.5" customHeight="1" x14ac:dyDescent="0.3">
      <c r="A525" s="5"/>
      <c r="B525" s="6"/>
      <c r="C525" s="7"/>
      <c r="D525" s="9"/>
      <c r="E525" s="9"/>
      <c r="F525" s="14"/>
      <c r="G525" s="9"/>
      <c r="H525" s="9"/>
      <c r="I525" s="121"/>
      <c r="J525" s="121"/>
      <c r="K525" s="121"/>
      <c r="L525" s="9"/>
      <c r="M525" s="9"/>
      <c r="N525" s="9"/>
      <c r="O525" s="9"/>
      <c r="P525" s="9"/>
      <c r="Q525" s="5"/>
      <c r="R525" s="5"/>
      <c r="S525" s="5"/>
      <c r="T525" s="5"/>
      <c r="U525" s="5"/>
      <c r="V525" s="5"/>
      <c r="W525" s="5"/>
      <c r="X525" s="5"/>
      <c r="Y525" s="5"/>
      <c r="Z525" s="5"/>
    </row>
    <row r="526" spans="1:26" ht="13.5" customHeight="1" x14ac:dyDescent="0.3">
      <c r="A526" s="5"/>
      <c r="B526" s="6"/>
      <c r="C526" s="7"/>
      <c r="D526" s="9"/>
      <c r="E526" s="9"/>
      <c r="F526" s="14"/>
      <c r="G526" s="9"/>
      <c r="H526" s="9"/>
      <c r="I526" s="121"/>
      <c r="J526" s="121"/>
      <c r="K526" s="121"/>
      <c r="L526" s="9"/>
      <c r="M526" s="9"/>
      <c r="N526" s="9"/>
      <c r="O526" s="9"/>
      <c r="P526" s="9"/>
      <c r="Q526" s="5"/>
      <c r="R526" s="5"/>
      <c r="S526" s="5"/>
      <c r="T526" s="5"/>
      <c r="U526" s="5"/>
      <c r="V526" s="5"/>
      <c r="W526" s="5"/>
      <c r="X526" s="5"/>
      <c r="Y526" s="5"/>
      <c r="Z526" s="5"/>
    </row>
    <row r="527" spans="1:26" ht="13.5" customHeight="1" x14ac:dyDescent="0.3">
      <c r="A527" s="5"/>
      <c r="B527" s="6"/>
      <c r="C527" s="7"/>
      <c r="D527" s="9"/>
      <c r="E527" s="9"/>
      <c r="F527" s="14"/>
      <c r="G527" s="9"/>
      <c r="H527" s="9"/>
      <c r="I527" s="121"/>
      <c r="J527" s="121"/>
      <c r="K527" s="121"/>
      <c r="L527" s="9"/>
      <c r="M527" s="9"/>
      <c r="N527" s="9"/>
      <c r="O527" s="9"/>
      <c r="P527" s="9"/>
      <c r="Q527" s="5"/>
      <c r="R527" s="5"/>
      <c r="S527" s="5"/>
      <c r="T527" s="5"/>
      <c r="U527" s="5"/>
      <c r="V527" s="5"/>
      <c r="W527" s="5"/>
      <c r="X527" s="5"/>
      <c r="Y527" s="5"/>
      <c r="Z527" s="5"/>
    </row>
    <row r="528" spans="1:26" ht="13.5" customHeight="1" x14ac:dyDescent="0.3">
      <c r="A528" s="5"/>
      <c r="B528" s="6"/>
      <c r="C528" s="7"/>
      <c r="D528" s="9"/>
      <c r="E528" s="9"/>
      <c r="F528" s="14"/>
      <c r="G528" s="9"/>
      <c r="H528" s="9"/>
      <c r="I528" s="121"/>
      <c r="J528" s="121"/>
      <c r="K528" s="121"/>
      <c r="L528" s="9"/>
      <c r="M528" s="9"/>
      <c r="N528" s="9"/>
      <c r="O528" s="9"/>
      <c r="P528" s="9"/>
      <c r="Q528" s="5"/>
      <c r="R528" s="5"/>
      <c r="S528" s="5"/>
      <c r="T528" s="5"/>
      <c r="U528" s="5"/>
      <c r="V528" s="5"/>
      <c r="W528" s="5"/>
      <c r="X528" s="5"/>
      <c r="Y528" s="5"/>
      <c r="Z528" s="5"/>
    </row>
    <row r="529" spans="1:26" ht="13.5" customHeight="1" x14ac:dyDescent="0.3">
      <c r="A529" s="5"/>
      <c r="B529" s="6"/>
      <c r="C529" s="7"/>
      <c r="D529" s="9"/>
      <c r="E529" s="9"/>
      <c r="F529" s="14"/>
      <c r="G529" s="9"/>
      <c r="H529" s="9"/>
      <c r="I529" s="121"/>
      <c r="J529" s="121"/>
      <c r="K529" s="121"/>
      <c r="L529" s="9"/>
      <c r="M529" s="9"/>
      <c r="N529" s="9"/>
      <c r="O529" s="9"/>
      <c r="P529" s="9"/>
      <c r="Q529" s="5"/>
      <c r="R529" s="5"/>
      <c r="S529" s="5"/>
      <c r="T529" s="5"/>
      <c r="U529" s="5"/>
      <c r="V529" s="5"/>
      <c r="W529" s="5"/>
      <c r="X529" s="5"/>
      <c r="Y529" s="5"/>
      <c r="Z529" s="5"/>
    </row>
    <row r="530" spans="1:26" ht="13.5" customHeight="1" x14ac:dyDescent="0.3">
      <c r="A530" s="5"/>
      <c r="B530" s="6"/>
      <c r="C530" s="7"/>
      <c r="D530" s="9"/>
      <c r="E530" s="9"/>
      <c r="F530" s="14"/>
      <c r="G530" s="9"/>
      <c r="H530" s="9"/>
      <c r="I530" s="121"/>
      <c r="J530" s="121"/>
      <c r="K530" s="121"/>
      <c r="L530" s="9"/>
      <c r="M530" s="9"/>
      <c r="N530" s="9"/>
      <c r="O530" s="9"/>
      <c r="P530" s="9"/>
      <c r="Q530" s="5"/>
      <c r="R530" s="5"/>
      <c r="S530" s="5"/>
      <c r="T530" s="5"/>
      <c r="U530" s="5"/>
      <c r="V530" s="5"/>
      <c r="W530" s="5"/>
      <c r="X530" s="5"/>
      <c r="Y530" s="5"/>
      <c r="Z530" s="5"/>
    </row>
    <row r="531" spans="1:26" ht="13.5" customHeight="1" x14ac:dyDescent="0.3">
      <c r="A531" s="5"/>
      <c r="B531" s="6"/>
      <c r="C531" s="7"/>
      <c r="D531" s="9"/>
      <c r="E531" s="9"/>
      <c r="F531" s="14"/>
      <c r="G531" s="9"/>
      <c r="H531" s="9"/>
      <c r="I531" s="121"/>
      <c r="J531" s="121"/>
      <c r="K531" s="121"/>
      <c r="L531" s="9"/>
      <c r="M531" s="9"/>
      <c r="N531" s="9"/>
      <c r="O531" s="9"/>
      <c r="P531" s="9"/>
      <c r="Q531" s="5"/>
      <c r="R531" s="5"/>
      <c r="S531" s="5"/>
      <c r="T531" s="5"/>
      <c r="U531" s="5"/>
      <c r="V531" s="5"/>
      <c r="W531" s="5"/>
      <c r="X531" s="5"/>
      <c r="Y531" s="5"/>
      <c r="Z531" s="5"/>
    </row>
    <row r="532" spans="1:26" ht="13.5" customHeight="1" x14ac:dyDescent="0.3">
      <c r="A532" s="5"/>
      <c r="B532" s="6"/>
      <c r="C532" s="7"/>
      <c r="D532" s="9"/>
      <c r="E532" s="9"/>
      <c r="F532" s="14"/>
      <c r="G532" s="9"/>
      <c r="H532" s="9"/>
      <c r="I532" s="121"/>
      <c r="J532" s="121"/>
      <c r="K532" s="121"/>
      <c r="L532" s="9"/>
      <c r="M532" s="9"/>
      <c r="N532" s="9"/>
      <c r="O532" s="9"/>
      <c r="P532" s="9"/>
      <c r="Q532" s="5"/>
      <c r="R532" s="5"/>
      <c r="S532" s="5"/>
      <c r="T532" s="5"/>
      <c r="U532" s="5"/>
      <c r="V532" s="5"/>
      <c r="W532" s="5"/>
      <c r="X532" s="5"/>
      <c r="Y532" s="5"/>
      <c r="Z532" s="5"/>
    </row>
    <row r="533" spans="1:26" ht="13.5" customHeight="1" x14ac:dyDescent="0.3">
      <c r="A533" s="5"/>
      <c r="B533" s="6"/>
      <c r="C533" s="7"/>
      <c r="D533" s="9"/>
      <c r="E533" s="9"/>
      <c r="F533" s="14"/>
      <c r="G533" s="9"/>
      <c r="H533" s="9"/>
      <c r="I533" s="121"/>
      <c r="J533" s="121"/>
      <c r="K533" s="121"/>
      <c r="L533" s="9"/>
      <c r="M533" s="9"/>
      <c r="N533" s="9"/>
      <c r="O533" s="9"/>
      <c r="P533" s="9"/>
      <c r="Q533" s="5"/>
      <c r="R533" s="5"/>
      <c r="S533" s="5"/>
      <c r="T533" s="5"/>
      <c r="U533" s="5"/>
      <c r="V533" s="5"/>
      <c r="W533" s="5"/>
      <c r="X533" s="5"/>
      <c r="Y533" s="5"/>
      <c r="Z533" s="5"/>
    </row>
    <row r="534" spans="1:26" ht="13.5" customHeight="1" x14ac:dyDescent="0.3">
      <c r="A534" s="5"/>
      <c r="B534" s="6"/>
      <c r="C534" s="7"/>
      <c r="D534" s="9"/>
      <c r="E534" s="9"/>
      <c r="F534" s="14"/>
      <c r="G534" s="9"/>
      <c r="H534" s="9"/>
      <c r="I534" s="121"/>
      <c r="J534" s="121"/>
      <c r="K534" s="121"/>
      <c r="L534" s="9"/>
      <c r="M534" s="9"/>
      <c r="N534" s="9"/>
      <c r="O534" s="9"/>
      <c r="P534" s="9"/>
      <c r="Q534" s="5"/>
      <c r="R534" s="5"/>
      <c r="S534" s="5"/>
      <c r="T534" s="5"/>
      <c r="U534" s="5"/>
      <c r="V534" s="5"/>
      <c r="W534" s="5"/>
      <c r="X534" s="5"/>
      <c r="Y534" s="5"/>
      <c r="Z534" s="5"/>
    </row>
    <row r="535" spans="1:26" ht="13.5" customHeight="1" x14ac:dyDescent="0.3">
      <c r="A535" s="5"/>
      <c r="B535" s="6"/>
      <c r="C535" s="7"/>
      <c r="D535" s="9"/>
      <c r="E535" s="9"/>
      <c r="F535" s="14"/>
      <c r="G535" s="9"/>
      <c r="H535" s="9"/>
      <c r="I535" s="121"/>
      <c r="J535" s="121"/>
      <c r="K535" s="121"/>
      <c r="L535" s="9"/>
      <c r="M535" s="9"/>
      <c r="N535" s="9"/>
      <c r="O535" s="9"/>
      <c r="P535" s="9"/>
      <c r="Q535" s="5"/>
      <c r="R535" s="5"/>
      <c r="S535" s="5"/>
      <c r="T535" s="5"/>
      <c r="U535" s="5"/>
      <c r="V535" s="5"/>
      <c r="W535" s="5"/>
      <c r="X535" s="5"/>
      <c r="Y535" s="5"/>
      <c r="Z535" s="5"/>
    </row>
    <row r="536" spans="1:26" ht="13.5" customHeight="1" x14ac:dyDescent="0.3">
      <c r="A536" s="5"/>
      <c r="B536" s="6"/>
      <c r="C536" s="7"/>
      <c r="D536" s="9"/>
      <c r="E536" s="9"/>
      <c r="F536" s="14"/>
      <c r="G536" s="9"/>
      <c r="H536" s="9"/>
      <c r="I536" s="121"/>
      <c r="J536" s="121"/>
      <c r="K536" s="121"/>
      <c r="L536" s="9"/>
      <c r="M536" s="9"/>
      <c r="N536" s="9"/>
      <c r="O536" s="9"/>
      <c r="P536" s="9"/>
      <c r="Q536" s="5"/>
      <c r="R536" s="5"/>
      <c r="S536" s="5"/>
      <c r="T536" s="5"/>
      <c r="U536" s="5"/>
      <c r="V536" s="5"/>
      <c r="W536" s="5"/>
      <c r="X536" s="5"/>
      <c r="Y536" s="5"/>
      <c r="Z536" s="5"/>
    </row>
    <row r="537" spans="1:26" ht="13.5" customHeight="1" x14ac:dyDescent="0.3">
      <c r="A537" s="5"/>
      <c r="B537" s="6"/>
      <c r="C537" s="7"/>
      <c r="D537" s="9"/>
      <c r="E537" s="9"/>
      <c r="F537" s="14"/>
      <c r="G537" s="9"/>
      <c r="H537" s="9"/>
      <c r="I537" s="121"/>
      <c r="J537" s="121"/>
      <c r="K537" s="121"/>
      <c r="L537" s="9"/>
      <c r="M537" s="9"/>
      <c r="N537" s="9"/>
      <c r="O537" s="9"/>
      <c r="P537" s="9"/>
      <c r="Q537" s="5"/>
      <c r="R537" s="5"/>
      <c r="S537" s="5"/>
      <c r="T537" s="5"/>
      <c r="U537" s="5"/>
      <c r="V537" s="5"/>
      <c r="W537" s="5"/>
      <c r="X537" s="5"/>
      <c r="Y537" s="5"/>
      <c r="Z537" s="5"/>
    </row>
    <row r="538" spans="1:26" ht="13.5" customHeight="1" x14ac:dyDescent="0.3">
      <c r="A538" s="5"/>
      <c r="B538" s="6"/>
      <c r="C538" s="7"/>
      <c r="D538" s="9"/>
      <c r="E538" s="9"/>
      <c r="F538" s="14"/>
      <c r="G538" s="9"/>
      <c r="H538" s="9"/>
      <c r="I538" s="121"/>
      <c r="J538" s="121"/>
      <c r="K538" s="121"/>
      <c r="L538" s="9"/>
      <c r="M538" s="9"/>
      <c r="N538" s="9"/>
      <c r="O538" s="9"/>
      <c r="P538" s="9"/>
      <c r="Q538" s="5"/>
      <c r="R538" s="5"/>
      <c r="S538" s="5"/>
      <c r="T538" s="5"/>
      <c r="U538" s="5"/>
      <c r="V538" s="5"/>
      <c r="W538" s="5"/>
      <c r="X538" s="5"/>
      <c r="Y538" s="5"/>
      <c r="Z538" s="5"/>
    </row>
    <row r="539" spans="1:26" ht="13.5" customHeight="1" x14ac:dyDescent="0.3">
      <c r="A539" s="5"/>
      <c r="B539" s="6"/>
      <c r="C539" s="7"/>
      <c r="D539" s="9"/>
      <c r="E539" s="9"/>
      <c r="F539" s="14"/>
      <c r="G539" s="9"/>
      <c r="H539" s="9"/>
      <c r="I539" s="121"/>
      <c r="J539" s="121"/>
      <c r="K539" s="121"/>
      <c r="L539" s="9"/>
      <c r="M539" s="9"/>
      <c r="N539" s="9"/>
      <c r="O539" s="9"/>
      <c r="P539" s="9"/>
      <c r="Q539" s="5"/>
      <c r="R539" s="5"/>
      <c r="S539" s="5"/>
      <c r="T539" s="5"/>
      <c r="U539" s="5"/>
      <c r="V539" s="5"/>
      <c r="W539" s="5"/>
      <c r="X539" s="5"/>
      <c r="Y539" s="5"/>
      <c r="Z539" s="5"/>
    </row>
    <row r="540" spans="1:26" ht="13.5" customHeight="1" x14ac:dyDescent="0.3">
      <c r="A540" s="5"/>
      <c r="B540" s="6"/>
      <c r="C540" s="7"/>
      <c r="D540" s="9"/>
      <c r="E540" s="9"/>
      <c r="F540" s="14"/>
      <c r="G540" s="9"/>
      <c r="H540" s="9"/>
      <c r="I540" s="121"/>
      <c r="J540" s="121"/>
      <c r="K540" s="121"/>
      <c r="L540" s="9"/>
      <c r="M540" s="9"/>
      <c r="N540" s="9"/>
      <c r="O540" s="9"/>
      <c r="P540" s="9"/>
      <c r="Q540" s="5"/>
      <c r="R540" s="5"/>
      <c r="S540" s="5"/>
      <c r="T540" s="5"/>
      <c r="U540" s="5"/>
      <c r="V540" s="5"/>
      <c r="W540" s="5"/>
      <c r="X540" s="5"/>
      <c r="Y540" s="5"/>
      <c r="Z540" s="5"/>
    </row>
    <row r="541" spans="1:26" ht="13.5" customHeight="1" x14ac:dyDescent="0.3">
      <c r="A541" s="5"/>
      <c r="B541" s="6"/>
      <c r="C541" s="7"/>
      <c r="D541" s="9"/>
      <c r="E541" s="9"/>
      <c r="F541" s="14"/>
      <c r="G541" s="9"/>
      <c r="H541" s="9"/>
      <c r="I541" s="121"/>
      <c r="J541" s="121"/>
      <c r="K541" s="121"/>
      <c r="L541" s="9"/>
      <c r="M541" s="9"/>
      <c r="N541" s="9"/>
      <c r="O541" s="9"/>
      <c r="P541" s="9"/>
      <c r="Q541" s="5"/>
      <c r="R541" s="5"/>
      <c r="S541" s="5"/>
      <c r="T541" s="5"/>
      <c r="U541" s="5"/>
      <c r="V541" s="5"/>
      <c r="W541" s="5"/>
      <c r="X541" s="5"/>
      <c r="Y541" s="5"/>
      <c r="Z541" s="5"/>
    </row>
    <row r="542" spans="1:26" ht="13.5" customHeight="1" x14ac:dyDescent="0.3">
      <c r="A542" s="5"/>
      <c r="B542" s="6"/>
      <c r="C542" s="7"/>
      <c r="D542" s="9"/>
      <c r="E542" s="9"/>
      <c r="F542" s="14"/>
      <c r="G542" s="9"/>
      <c r="H542" s="9"/>
      <c r="I542" s="121"/>
      <c r="J542" s="121"/>
      <c r="K542" s="121"/>
      <c r="L542" s="9"/>
      <c r="M542" s="9"/>
      <c r="N542" s="9"/>
      <c r="O542" s="9"/>
      <c r="P542" s="9"/>
      <c r="Q542" s="5"/>
      <c r="R542" s="5"/>
      <c r="S542" s="5"/>
      <c r="T542" s="5"/>
      <c r="U542" s="5"/>
      <c r="V542" s="5"/>
      <c r="W542" s="5"/>
      <c r="X542" s="5"/>
      <c r="Y542" s="5"/>
      <c r="Z542" s="5"/>
    </row>
    <row r="543" spans="1:26" ht="13.5" customHeight="1" x14ac:dyDescent="0.3">
      <c r="A543" s="5"/>
      <c r="B543" s="6"/>
      <c r="C543" s="7"/>
      <c r="D543" s="9"/>
      <c r="E543" s="9"/>
      <c r="F543" s="14"/>
      <c r="G543" s="9"/>
      <c r="H543" s="9"/>
      <c r="I543" s="121"/>
      <c r="J543" s="121"/>
      <c r="K543" s="121"/>
      <c r="L543" s="9"/>
      <c r="M543" s="9"/>
      <c r="N543" s="9"/>
      <c r="O543" s="9"/>
      <c r="P543" s="9"/>
      <c r="Q543" s="5"/>
      <c r="R543" s="5"/>
      <c r="S543" s="5"/>
      <c r="T543" s="5"/>
      <c r="U543" s="5"/>
      <c r="V543" s="5"/>
      <c r="W543" s="5"/>
      <c r="X543" s="5"/>
      <c r="Y543" s="5"/>
      <c r="Z543" s="5"/>
    </row>
    <row r="544" spans="1:26" ht="13.5" customHeight="1" x14ac:dyDescent="0.3">
      <c r="A544" s="5"/>
      <c r="B544" s="6"/>
      <c r="C544" s="7"/>
      <c r="D544" s="9"/>
      <c r="E544" s="9"/>
      <c r="F544" s="14"/>
      <c r="G544" s="9"/>
      <c r="H544" s="9"/>
      <c r="I544" s="121"/>
      <c r="J544" s="121"/>
      <c r="K544" s="121"/>
      <c r="L544" s="9"/>
      <c r="M544" s="9"/>
      <c r="N544" s="9"/>
      <c r="O544" s="9"/>
      <c r="P544" s="9"/>
      <c r="Q544" s="5"/>
      <c r="R544" s="5"/>
      <c r="S544" s="5"/>
      <c r="T544" s="5"/>
      <c r="U544" s="5"/>
      <c r="V544" s="5"/>
      <c r="W544" s="5"/>
      <c r="X544" s="5"/>
      <c r="Y544" s="5"/>
      <c r="Z544" s="5"/>
    </row>
    <row r="545" spans="1:26" ht="13.5" customHeight="1" x14ac:dyDescent="0.3">
      <c r="A545" s="5"/>
      <c r="B545" s="6"/>
      <c r="C545" s="7"/>
      <c r="D545" s="9"/>
      <c r="E545" s="9"/>
      <c r="F545" s="14"/>
      <c r="G545" s="9"/>
      <c r="H545" s="9"/>
      <c r="I545" s="121"/>
      <c r="J545" s="121"/>
      <c r="K545" s="121"/>
      <c r="L545" s="9"/>
      <c r="M545" s="9"/>
      <c r="N545" s="9"/>
      <c r="O545" s="9"/>
      <c r="P545" s="9"/>
      <c r="Q545" s="5"/>
      <c r="R545" s="5"/>
      <c r="S545" s="5"/>
      <c r="T545" s="5"/>
      <c r="U545" s="5"/>
      <c r="V545" s="5"/>
      <c r="W545" s="5"/>
      <c r="X545" s="5"/>
      <c r="Y545" s="5"/>
      <c r="Z545" s="5"/>
    </row>
    <row r="546" spans="1:26" ht="13.5" customHeight="1" x14ac:dyDescent="0.3">
      <c r="A546" s="5"/>
      <c r="B546" s="6"/>
      <c r="C546" s="7"/>
      <c r="D546" s="9"/>
      <c r="E546" s="9"/>
      <c r="F546" s="14"/>
      <c r="G546" s="9"/>
      <c r="H546" s="9"/>
      <c r="I546" s="121"/>
      <c r="J546" s="121"/>
      <c r="K546" s="121"/>
      <c r="L546" s="9"/>
      <c r="M546" s="9"/>
      <c r="N546" s="9"/>
      <c r="O546" s="9"/>
      <c r="P546" s="9"/>
      <c r="Q546" s="5"/>
      <c r="R546" s="5"/>
      <c r="S546" s="5"/>
      <c r="T546" s="5"/>
      <c r="U546" s="5"/>
      <c r="V546" s="5"/>
      <c r="W546" s="5"/>
      <c r="X546" s="5"/>
      <c r="Y546" s="5"/>
      <c r="Z546" s="5"/>
    </row>
    <row r="547" spans="1:26" ht="13.5" customHeight="1" x14ac:dyDescent="0.3">
      <c r="A547" s="5"/>
      <c r="B547" s="6"/>
      <c r="C547" s="7"/>
      <c r="D547" s="9"/>
      <c r="E547" s="9"/>
      <c r="F547" s="14"/>
      <c r="G547" s="9"/>
      <c r="H547" s="9"/>
      <c r="I547" s="121"/>
      <c r="J547" s="121"/>
      <c r="K547" s="121"/>
      <c r="L547" s="9"/>
      <c r="M547" s="9"/>
      <c r="N547" s="9"/>
      <c r="O547" s="9"/>
      <c r="P547" s="9"/>
      <c r="Q547" s="5"/>
      <c r="R547" s="5"/>
      <c r="S547" s="5"/>
      <c r="T547" s="5"/>
      <c r="U547" s="5"/>
      <c r="V547" s="5"/>
      <c r="W547" s="5"/>
      <c r="X547" s="5"/>
      <c r="Y547" s="5"/>
      <c r="Z547" s="5"/>
    </row>
    <row r="548" spans="1:26" ht="13.5" customHeight="1" x14ac:dyDescent="0.3">
      <c r="A548" s="5"/>
      <c r="B548" s="6"/>
      <c r="C548" s="7"/>
      <c r="D548" s="9"/>
      <c r="E548" s="9"/>
      <c r="F548" s="14"/>
      <c r="G548" s="9"/>
      <c r="H548" s="9"/>
      <c r="I548" s="121"/>
      <c r="J548" s="121"/>
      <c r="K548" s="121"/>
      <c r="L548" s="9"/>
      <c r="M548" s="9"/>
      <c r="N548" s="9"/>
      <c r="O548" s="9"/>
      <c r="P548" s="9"/>
      <c r="Q548" s="5"/>
      <c r="R548" s="5"/>
      <c r="S548" s="5"/>
      <c r="T548" s="5"/>
      <c r="U548" s="5"/>
      <c r="V548" s="5"/>
      <c r="W548" s="5"/>
      <c r="X548" s="5"/>
      <c r="Y548" s="5"/>
      <c r="Z548" s="5"/>
    </row>
    <row r="549" spans="1:26" ht="13.5" customHeight="1" x14ac:dyDescent="0.3">
      <c r="A549" s="5"/>
      <c r="B549" s="6"/>
      <c r="C549" s="7"/>
      <c r="D549" s="9"/>
      <c r="E549" s="9"/>
      <c r="F549" s="14"/>
      <c r="G549" s="9"/>
      <c r="H549" s="9"/>
      <c r="I549" s="121"/>
      <c r="J549" s="121"/>
      <c r="K549" s="121"/>
      <c r="L549" s="9"/>
      <c r="M549" s="9"/>
      <c r="N549" s="9"/>
      <c r="O549" s="9"/>
      <c r="P549" s="9"/>
      <c r="Q549" s="5"/>
      <c r="R549" s="5"/>
      <c r="S549" s="5"/>
      <c r="T549" s="5"/>
      <c r="U549" s="5"/>
      <c r="V549" s="5"/>
      <c r="W549" s="5"/>
      <c r="X549" s="5"/>
      <c r="Y549" s="5"/>
      <c r="Z549" s="5"/>
    </row>
    <row r="550" spans="1:26" ht="13.5" customHeight="1" x14ac:dyDescent="0.3">
      <c r="A550" s="5"/>
      <c r="B550" s="6"/>
      <c r="C550" s="7"/>
      <c r="D550" s="9"/>
      <c r="E550" s="9"/>
      <c r="F550" s="14"/>
      <c r="G550" s="9"/>
      <c r="H550" s="9"/>
      <c r="I550" s="121"/>
      <c r="J550" s="121"/>
      <c r="K550" s="121"/>
      <c r="L550" s="9"/>
      <c r="M550" s="9"/>
      <c r="N550" s="9"/>
      <c r="O550" s="9"/>
      <c r="P550" s="9"/>
      <c r="Q550" s="5"/>
      <c r="R550" s="5"/>
      <c r="S550" s="5"/>
      <c r="T550" s="5"/>
      <c r="U550" s="5"/>
      <c r="V550" s="5"/>
      <c r="W550" s="5"/>
      <c r="X550" s="5"/>
      <c r="Y550" s="5"/>
      <c r="Z550" s="5"/>
    </row>
    <row r="551" spans="1:26" ht="13.5" customHeight="1" x14ac:dyDescent="0.3">
      <c r="A551" s="5"/>
      <c r="B551" s="6"/>
      <c r="C551" s="7"/>
      <c r="D551" s="9"/>
      <c r="E551" s="9"/>
      <c r="F551" s="14"/>
      <c r="G551" s="9"/>
      <c r="H551" s="9"/>
      <c r="I551" s="121"/>
      <c r="J551" s="121"/>
      <c r="K551" s="121"/>
      <c r="L551" s="9"/>
      <c r="M551" s="9"/>
      <c r="N551" s="9"/>
      <c r="O551" s="9"/>
      <c r="P551" s="9"/>
      <c r="Q551" s="5"/>
      <c r="R551" s="5"/>
      <c r="S551" s="5"/>
      <c r="T551" s="5"/>
      <c r="U551" s="5"/>
      <c r="V551" s="5"/>
      <c r="W551" s="5"/>
      <c r="X551" s="5"/>
      <c r="Y551" s="5"/>
      <c r="Z551" s="5"/>
    </row>
    <row r="552" spans="1:26" ht="13.5" customHeight="1" x14ac:dyDescent="0.3">
      <c r="A552" s="5"/>
      <c r="B552" s="6"/>
      <c r="C552" s="7"/>
      <c r="D552" s="9"/>
      <c r="E552" s="9"/>
      <c r="F552" s="14"/>
      <c r="G552" s="9"/>
      <c r="H552" s="9"/>
      <c r="I552" s="121"/>
      <c r="J552" s="121"/>
      <c r="K552" s="121"/>
      <c r="L552" s="9"/>
      <c r="M552" s="9"/>
      <c r="N552" s="9"/>
      <c r="O552" s="9"/>
      <c r="P552" s="9"/>
      <c r="Q552" s="5"/>
      <c r="R552" s="5"/>
      <c r="S552" s="5"/>
      <c r="T552" s="5"/>
      <c r="U552" s="5"/>
      <c r="V552" s="5"/>
      <c r="W552" s="5"/>
      <c r="X552" s="5"/>
      <c r="Y552" s="5"/>
      <c r="Z552" s="5"/>
    </row>
    <row r="553" spans="1:26" ht="13.5" customHeight="1" x14ac:dyDescent="0.3">
      <c r="A553" s="5"/>
      <c r="B553" s="6"/>
      <c r="C553" s="7"/>
      <c r="D553" s="9"/>
      <c r="E553" s="9"/>
      <c r="F553" s="14"/>
      <c r="G553" s="9"/>
      <c r="H553" s="9"/>
      <c r="I553" s="121"/>
      <c r="J553" s="121"/>
      <c r="K553" s="121"/>
      <c r="L553" s="9"/>
      <c r="M553" s="9"/>
      <c r="N553" s="9"/>
      <c r="O553" s="9"/>
      <c r="P553" s="9"/>
      <c r="Q553" s="5"/>
      <c r="R553" s="5"/>
      <c r="S553" s="5"/>
      <c r="T553" s="5"/>
      <c r="U553" s="5"/>
      <c r="V553" s="5"/>
      <c r="W553" s="5"/>
      <c r="X553" s="5"/>
      <c r="Y553" s="5"/>
      <c r="Z553" s="5"/>
    </row>
    <row r="554" spans="1:26" ht="13.5" customHeight="1" x14ac:dyDescent="0.3">
      <c r="A554" s="5"/>
      <c r="B554" s="6"/>
      <c r="C554" s="7"/>
      <c r="D554" s="9"/>
      <c r="E554" s="9"/>
      <c r="F554" s="14"/>
      <c r="G554" s="9"/>
      <c r="H554" s="9"/>
      <c r="I554" s="121"/>
      <c r="J554" s="121"/>
      <c r="K554" s="121"/>
      <c r="L554" s="9"/>
      <c r="M554" s="9"/>
      <c r="N554" s="9"/>
      <c r="O554" s="9"/>
      <c r="P554" s="9"/>
      <c r="Q554" s="5"/>
      <c r="R554" s="5"/>
      <c r="S554" s="5"/>
      <c r="T554" s="5"/>
      <c r="U554" s="5"/>
      <c r="V554" s="5"/>
      <c r="W554" s="5"/>
      <c r="X554" s="5"/>
      <c r="Y554" s="5"/>
      <c r="Z554" s="5"/>
    </row>
    <row r="555" spans="1:26" ht="13.5" customHeight="1" x14ac:dyDescent="0.3">
      <c r="A555" s="5"/>
      <c r="B555" s="6"/>
      <c r="C555" s="7"/>
      <c r="D555" s="9"/>
      <c r="E555" s="9"/>
      <c r="F555" s="14"/>
      <c r="G555" s="9"/>
      <c r="H555" s="9"/>
      <c r="I555" s="121"/>
      <c r="J555" s="121"/>
      <c r="K555" s="121"/>
      <c r="L555" s="9"/>
      <c r="M555" s="9"/>
      <c r="N555" s="9"/>
      <c r="O555" s="9"/>
      <c r="P555" s="9"/>
      <c r="Q555" s="5"/>
      <c r="R555" s="5"/>
      <c r="S555" s="5"/>
      <c r="T555" s="5"/>
      <c r="U555" s="5"/>
      <c r="V555" s="5"/>
      <c r="W555" s="5"/>
      <c r="X555" s="5"/>
      <c r="Y555" s="5"/>
      <c r="Z555" s="5"/>
    </row>
    <row r="556" spans="1:26" ht="13.5" customHeight="1" x14ac:dyDescent="0.3">
      <c r="A556" s="5"/>
      <c r="B556" s="6"/>
      <c r="C556" s="7"/>
      <c r="D556" s="9"/>
      <c r="E556" s="9"/>
      <c r="F556" s="14"/>
      <c r="G556" s="9"/>
      <c r="H556" s="9"/>
      <c r="I556" s="121"/>
      <c r="J556" s="121"/>
      <c r="K556" s="121"/>
      <c r="L556" s="9"/>
      <c r="M556" s="9"/>
      <c r="N556" s="9"/>
      <c r="O556" s="9"/>
      <c r="P556" s="9"/>
      <c r="Q556" s="5"/>
      <c r="R556" s="5"/>
      <c r="S556" s="5"/>
      <c r="T556" s="5"/>
      <c r="U556" s="5"/>
      <c r="V556" s="5"/>
      <c r="W556" s="5"/>
      <c r="X556" s="5"/>
      <c r="Y556" s="5"/>
      <c r="Z556" s="5"/>
    </row>
    <row r="557" spans="1:26" ht="13.5" customHeight="1" x14ac:dyDescent="0.3">
      <c r="A557" s="5"/>
      <c r="B557" s="6"/>
      <c r="C557" s="7"/>
      <c r="D557" s="9"/>
      <c r="E557" s="9"/>
      <c r="F557" s="14"/>
      <c r="G557" s="9"/>
      <c r="H557" s="9"/>
      <c r="I557" s="121"/>
      <c r="J557" s="121"/>
      <c r="K557" s="121"/>
      <c r="L557" s="9"/>
      <c r="M557" s="9"/>
      <c r="N557" s="9"/>
      <c r="O557" s="9"/>
      <c r="P557" s="9"/>
      <c r="Q557" s="5"/>
      <c r="R557" s="5"/>
      <c r="S557" s="5"/>
      <c r="T557" s="5"/>
      <c r="U557" s="5"/>
      <c r="V557" s="5"/>
      <c r="W557" s="5"/>
      <c r="X557" s="5"/>
      <c r="Y557" s="5"/>
      <c r="Z557" s="5"/>
    </row>
    <row r="558" spans="1:26" ht="13.5" customHeight="1" x14ac:dyDescent="0.3">
      <c r="A558" s="5"/>
      <c r="B558" s="6"/>
      <c r="C558" s="7"/>
      <c r="D558" s="9"/>
      <c r="E558" s="9"/>
      <c r="F558" s="14"/>
      <c r="G558" s="9"/>
      <c r="H558" s="9"/>
      <c r="I558" s="121"/>
      <c r="J558" s="121"/>
      <c r="K558" s="121"/>
      <c r="L558" s="9"/>
      <c r="M558" s="9"/>
      <c r="N558" s="9"/>
      <c r="O558" s="9"/>
      <c r="P558" s="9"/>
      <c r="Q558" s="5"/>
      <c r="R558" s="5"/>
      <c r="S558" s="5"/>
      <c r="T558" s="5"/>
      <c r="U558" s="5"/>
      <c r="V558" s="5"/>
      <c r="W558" s="5"/>
      <c r="X558" s="5"/>
      <c r="Y558" s="5"/>
      <c r="Z558" s="5"/>
    </row>
    <row r="559" spans="1:26" ht="13.5" customHeight="1" x14ac:dyDescent="0.3">
      <c r="A559" s="5"/>
      <c r="B559" s="6"/>
      <c r="C559" s="7"/>
      <c r="D559" s="9"/>
      <c r="E559" s="9"/>
      <c r="F559" s="14"/>
      <c r="G559" s="9"/>
      <c r="H559" s="9"/>
      <c r="I559" s="121"/>
      <c r="J559" s="121"/>
      <c r="K559" s="121"/>
      <c r="L559" s="9"/>
      <c r="M559" s="9"/>
      <c r="N559" s="9"/>
      <c r="O559" s="9"/>
      <c r="P559" s="9"/>
      <c r="Q559" s="5"/>
      <c r="R559" s="5"/>
      <c r="S559" s="5"/>
      <c r="T559" s="5"/>
      <c r="U559" s="5"/>
      <c r="V559" s="5"/>
      <c r="W559" s="5"/>
      <c r="X559" s="5"/>
      <c r="Y559" s="5"/>
      <c r="Z559" s="5"/>
    </row>
    <row r="560" spans="1:26" ht="13.5" customHeight="1" x14ac:dyDescent="0.3">
      <c r="A560" s="5"/>
      <c r="B560" s="6"/>
      <c r="C560" s="7"/>
      <c r="D560" s="9"/>
      <c r="E560" s="9"/>
      <c r="F560" s="14"/>
      <c r="G560" s="9"/>
      <c r="H560" s="9"/>
      <c r="I560" s="121"/>
      <c r="J560" s="121"/>
      <c r="K560" s="121"/>
      <c r="L560" s="9"/>
      <c r="M560" s="9"/>
      <c r="N560" s="9"/>
      <c r="O560" s="9"/>
      <c r="P560" s="9"/>
      <c r="Q560" s="5"/>
      <c r="R560" s="5"/>
      <c r="S560" s="5"/>
      <c r="T560" s="5"/>
      <c r="U560" s="5"/>
      <c r="V560" s="5"/>
      <c r="W560" s="5"/>
      <c r="X560" s="5"/>
      <c r="Y560" s="5"/>
      <c r="Z560" s="5"/>
    </row>
    <row r="561" spans="1:26" ht="13.5" customHeight="1" x14ac:dyDescent="0.3">
      <c r="A561" s="5"/>
      <c r="B561" s="6"/>
      <c r="C561" s="7"/>
      <c r="D561" s="9"/>
      <c r="E561" s="9"/>
      <c r="F561" s="14"/>
      <c r="G561" s="9"/>
      <c r="H561" s="9"/>
      <c r="I561" s="121"/>
      <c r="J561" s="121"/>
      <c r="K561" s="121"/>
      <c r="L561" s="9"/>
      <c r="M561" s="9"/>
      <c r="N561" s="9"/>
      <c r="O561" s="9"/>
      <c r="P561" s="9"/>
      <c r="Q561" s="5"/>
      <c r="R561" s="5"/>
      <c r="S561" s="5"/>
      <c r="T561" s="5"/>
      <c r="U561" s="5"/>
      <c r="V561" s="5"/>
      <c r="W561" s="5"/>
      <c r="X561" s="5"/>
      <c r="Y561" s="5"/>
      <c r="Z561" s="5"/>
    </row>
    <row r="562" spans="1:26" ht="13.5" customHeight="1" x14ac:dyDescent="0.3">
      <c r="A562" s="5"/>
      <c r="B562" s="6"/>
      <c r="C562" s="7"/>
      <c r="D562" s="9"/>
      <c r="E562" s="9"/>
      <c r="F562" s="14"/>
      <c r="G562" s="9"/>
      <c r="H562" s="9"/>
      <c r="I562" s="121"/>
      <c r="J562" s="121"/>
      <c r="K562" s="121"/>
      <c r="L562" s="9"/>
      <c r="M562" s="9"/>
      <c r="N562" s="9"/>
      <c r="O562" s="9"/>
      <c r="P562" s="9"/>
      <c r="Q562" s="5"/>
      <c r="R562" s="5"/>
      <c r="S562" s="5"/>
      <c r="T562" s="5"/>
      <c r="U562" s="5"/>
      <c r="V562" s="5"/>
      <c r="W562" s="5"/>
      <c r="X562" s="5"/>
      <c r="Y562" s="5"/>
      <c r="Z562" s="5"/>
    </row>
    <row r="563" spans="1:26" ht="13.5" customHeight="1" x14ac:dyDescent="0.3">
      <c r="A563" s="5"/>
      <c r="B563" s="6"/>
      <c r="C563" s="7"/>
      <c r="D563" s="9"/>
      <c r="E563" s="9"/>
      <c r="F563" s="14"/>
      <c r="G563" s="9"/>
      <c r="H563" s="9"/>
      <c r="I563" s="121"/>
      <c r="J563" s="121"/>
      <c r="K563" s="121"/>
      <c r="L563" s="9"/>
      <c r="M563" s="9"/>
      <c r="N563" s="9"/>
      <c r="O563" s="9"/>
      <c r="P563" s="9"/>
      <c r="Q563" s="5"/>
      <c r="R563" s="5"/>
      <c r="S563" s="5"/>
      <c r="T563" s="5"/>
      <c r="U563" s="5"/>
      <c r="V563" s="5"/>
      <c r="W563" s="5"/>
      <c r="X563" s="5"/>
      <c r="Y563" s="5"/>
      <c r="Z563" s="5"/>
    </row>
    <row r="564" spans="1:26" ht="13.5" customHeight="1" x14ac:dyDescent="0.3">
      <c r="A564" s="5"/>
      <c r="B564" s="6"/>
      <c r="C564" s="7"/>
      <c r="D564" s="9"/>
      <c r="E564" s="9"/>
      <c r="F564" s="14"/>
      <c r="G564" s="9"/>
      <c r="H564" s="9"/>
      <c r="I564" s="121"/>
      <c r="J564" s="121"/>
      <c r="K564" s="121"/>
      <c r="L564" s="9"/>
      <c r="M564" s="9"/>
      <c r="N564" s="9"/>
      <c r="O564" s="9"/>
      <c r="P564" s="9"/>
      <c r="Q564" s="5"/>
      <c r="R564" s="5"/>
      <c r="S564" s="5"/>
      <c r="T564" s="5"/>
      <c r="U564" s="5"/>
      <c r="V564" s="5"/>
      <c r="W564" s="5"/>
      <c r="X564" s="5"/>
      <c r="Y564" s="5"/>
      <c r="Z564" s="5"/>
    </row>
    <row r="565" spans="1:26" ht="13.5" customHeight="1" x14ac:dyDescent="0.3">
      <c r="A565" s="5"/>
      <c r="B565" s="6"/>
      <c r="C565" s="7"/>
      <c r="D565" s="9"/>
      <c r="E565" s="9"/>
      <c r="F565" s="14"/>
      <c r="G565" s="9"/>
      <c r="H565" s="9"/>
      <c r="I565" s="121"/>
      <c r="J565" s="121"/>
      <c r="K565" s="121"/>
      <c r="L565" s="9"/>
      <c r="M565" s="9"/>
      <c r="N565" s="9"/>
      <c r="O565" s="9"/>
      <c r="P565" s="9"/>
      <c r="Q565" s="5"/>
      <c r="R565" s="5"/>
      <c r="S565" s="5"/>
      <c r="T565" s="5"/>
      <c r="U565" s="5"/>
      <c r="V565" s="5"/>
      <c r="W565" s="5"/>
      <c r="X565" s="5"/>
      <c r="Y565" s="5"/>
      <c r="Z565" s="5"/>
    </row>
    <row r="566" spans="1:26" ht="13.5" customHeight="1" x14ac:dyDescent="0.3">
      <c r="A566" s="5"/>
      <c r="B566" s="6"/>
      <c r="C566" s="7"/>
      <c r="D566" s="9"/>
      <c r="E566" s="9"/>
      <c r="F566" s="14"/>
      <c r="G566" s="9"/>
      <c r="H566" s="9"/>
      <c r="I566" s="121"/>
      <c r="J566" s="121"/>
      <c r="K566" s="121"/>
      <c r="L566" s="9"/>
      <c r="M566" s="9"/>
      <c r="N566" s="9"/>
      <c r="O566" s="9"/>
      <c r="P566" s="9"/>
      <c r="Q566" s="5"/>
      <c r="R566" s="5"/>
      <c r="S566" s="5"/>
      <c r="T566" s="5"/>
      <c r="U566" s="5"/>
      <c r="V566" s="5"/>
      <c r="W566" s="5"/>
      <c r="X566" s="5"/>
      <c r="Y566" s="5"/>
      <c r="Z566" s="5"/>
    </row>
    <row r="567" spans="1:26" ht="13.5" customHeight="1" x14ac:dyDescent="0.3">
      <c r="A567" s="5"/>
      <c r="B567" s="6"/>
      <c r="C567" s="7"/>
      <c r="D567" s="9"/>
      <c r="E567" s="9"/>
      <c r="F567" s="14"/>
      <c r="G567" s="9"/>
      <c r="H567" s="9"/>
      <c r="I567" s="121"/>
      <c r="J567" s="121"/>
      <c r="K567" s="121"/>
      <c r="L567" s="9"/>
      <c r="M567" s="9"/>
      <c r="N567" s="9"/>
      <c r="O567" s="9"/>
      <c r="P567" s="9"/>
      <c r="Q567" s="5"/>
      <c r="R567" s="5"/>
      <c r="S567" s="5"/>
      <c r="T567" s="5"/>
      <c r="U567" s="5"/>
      <c r="V567" s="5"/>
      <c r="W567" s="5"/>
      <c r="X567" s="5"/>
      <c r="Y567" s="5"/>
      <c r="Z567" s="5"/>
    </row>
    <row r="568" spans="1:26" ht="13.5" customHeight="1" x14ac:dyDescent="0.3">
      <c r="A568" s="5"/>
      <c r="B568" s="6"/>
      <c r="C568" s="7"/>
      <c r="D568" s="9"/>
      <c r="E568" s="9"/>
      <c r="F568" s="14"/>
      <c r="G568" s="9"/>
      <c r="H568" s="9"/>
      <c r="I568" s="121"/>
      <c r="J568" s="121"/>
      <c r="K568" s="121"/>
      <c r="L568" s="9"/>
      <c r="M568" s="9"/>
      <c r="N568" s="9"/>
      <c r="O568" s="9"/>
      <c r="P568" s="9"/>
      <c r="Q568" s="5"/>
      <c r="R568" s="5"/>
      <c r="S568" s="5"/>
      <c r="T568" s="5"/>
      <c r="U568" s="5"/>
      <c r="V568" s="5"/>
      <c r="W568" s="5"/>
      <c r="X568" s="5"/>
      <c r="Y568" s="5"/>
      <c r="Z568" s="5"/>
    </row>
    <row r="569" spans="1:26" ht="13.5" customHeight="1" x14ac:dyDescent="0.3">
      <c r="A569" s="5"/>
      <c r="B569" s="6"/>
      <c r="C569" s="7"/>
      <c r="D569" s="9"/>
      <c r="E569" s="9"/>
      <c r="F569" s="14"/>
      <c r="G569" s="9"/>
      <c r="H569" s="9"/>
      <c r="I569" s="121"/>
      <c r="J569" s="121"/>
      <c r="K569" s="121"/>
      <c r="L569" s="9"/>
      <c r="M569" s="9"/>
      <c r="N569" s="9"/>
      <c r="O569" s="9"/>
      <c r="P569" s="9"/>
      <c r="Q569" s="5"/>
      <c r="R569" s="5"/>
      <c r="S569" s="5"/>
      <c r="T569" s="5"/>
      <c r="U569" s="5"/>
      <c r="V569" s="5"/>
      <c r="W569" s="5"/>
      <c r="X569" s="5"/>
      <c r="Y569" s="5"/>
      <c r="Z569" s="5"/>
    </row>
    <row r="570" spans="1:26" ht="13.5" customHeight="1" x14ac:dyDescent="0.3">
      <c r="A570" s="5"/>
      <c r="B570" s="6"/>
      <c r="C570" s="7"/>
      <c r="D570" s="9"/>
      <c r="E570" s="9"/>
      <c r="F570" s="14"/>
      <c r="G570" s="9"/>
      <c r="H570" s="9"/>
      <c r="I570" s="121"/>
      <c r="J570" s="121"/>
      <c r="K570" s="121"/>
      <c r="L570" s="9"/>
      <c r="M570" s="9"/>
      <c r="N570" s="9"/>
      <c r="O570" s="9"/>
      <c r="P570" s="9"/>
      <c r="Q570" s="5"/>
      <c r="R570" s="5"/>
      <c r="S570" s="5"/>
      <c r="T570" s="5"/>
      <c r="U570" s="5"/>
      <c r="V570" s="5"/>
      <c r="W570" s="5"/>
      <c r="X570" s="5"/>
      <c r="Y570" s="5"/>
      <c r="Z570" s="5"/>
    </row>
    <row r="571" spans="1:26" ht="13.5" customHeight="1" x14ac:dyDescent="0.3">
      <c r="A571" s="5"/>
      <c r="B571" s="6"/>
      <c r="C571" s="7"/>
      <c r="D571" s="9"/>
      <c r="E571" s="9"/>
      <c r="F571" s="14"/>
      <c r="G571" s="9"/>
      <c r="H571" s="9"/>
      <c r="I571" s="121"/>
      <c r="J571" s="121"/>
      <c r="K571" s="121"/>
      <c r="L571" s="9"/>
      <c r="M571" s="9"/>
      <c r="N571" s="9"/>
      <c r="O571" s="9"/>
      <c r="P571" s="9"/>
      <c r="Q571" s="5"/>
      <c r="R571" s="5"/>
      <c r="S571" s="5"/>
      <c r="T571" s="5"/>
      <c r="U571" s="5"/>
      <c r="V571" s="5"/>
      <c r="W571" s="5"/>
      <c r="X571" s="5"/>
      <c r="Y571" s="5"/>
      <c r="Z571" s="5"/>
    </row>
    <row r="572" spans="1:26" ht="13.5" customHeight="1" x14ac:dyDescent="0.3">
      <c r="A572" s="5"/>
      <c r="B572" s="6"/>
      <c r="C572" s="7"/>
      <c r="D572" s="9"/>
      <c r="E572" s="9"/>
      <c r="F572" s="14"/>
      <c r="G572" s="9"/>
      <c r="H572" s="9"/>
      <c r="I572" s="121"/>
      <c r="J572" s="121"/>
      <c r="K572" s="121"/>
      <c r="L572" s="9"/>
      <c r="M572" s="9"/>
      <c r="N572" s="9"/>
      <c r="O572" s="9"/>
      <c r="P572" s="9"/>
      <c r="Q572" s="5"/>
      <c r="R572" s="5"/>
      <c r="S572" s="5"/>
      <c r="T572" s="5"/>
      <c r="U572" s="5"/>
      <c r="V572" s="5"/>
      <c r="W572" s="5"/>
      <c r="X572" s="5"/>
      <c r="Y572" s="5"/>
      <c r="Z572" s="5"/>
    </row>
    <row r="573" spans="1:26" ht="13.5" customHeight="1" x14ac:dyDescent="0.3">
      <c r="A573" s="5"/>
      <c r="B573" s="6"/>
      <c r="C573" s="7"/>
      <c r="D573" s="9"/>
      <c r="E573" s="9"/>
      <c r="F573" s="14"/>
      <c r="G573" s="9"/>
      <c r="H573" s="9"/>
      <c r="I573" s="121"/>
      <c r="J573" s="121"/>
      <c r="K573" s="121"/>
      <c r="L573" s="9"/>
      <c r="M573" s="9"/>
      <c r="N573" s="9"/>
      <c r="O573" s="9"/>
      <c r="P573" s="9"/>
      <c r="Q573" s="5"/>
      <c r="R573" s="5"/>
      <c r="S573" s="5"/>
      <c r="T573" s="5"/>
      <c r="U573" s="5"/>
      <c r="V573" s="5"/>
      <c r="W573" s="5"/>
      <c r="X573" s="5"/>
      <c r="Y573" s="5"/>
      <c r="Z573" s="5"/>
    </row>
    <row r="574" spans="1:26" ht="13.5" customHeight="1" x14ac:dyDescent="0.3">
      <c r="A574" s="5"/>
      <c r="B574" s="6"/>
      <c r="C574" s="7"/>
      <c r="D574" s="9"/>
      <c r="E574" s="9"/>
      <c r="F574" s="14"/>
      <c r="G574" s="9"/>
      <c r="H574" s="9"/>
      <c r="I574" s="121"/>
      <c r="J574" s="121"/>
      <c r="K574" s="121"/>
      <c r="L574" s="9"/>
      <c r="M574" s="9"/>
      <c r="N574" s="9"/>
      <c r="O574" s="9"/>
      <c r="P574" s="9"/>
      <c r="Q574" s="5"/>
      <c r="R574" s="5"/>
      <c r="S574" s="5"/>
      <c r="T574" s="5"/>
      <c r="U574" s="5"/>
      <c r="V574" s="5"/>
      <c r="W574" s="5"/>
      <c r="X574" s="5"/>
      <c r="Y574" s="5"/>
      <c r="Z574" s="5"/>
    </row>
    <row r="575" spans="1:26" ht="13.5" customHeight="1" x14ac:dyDescent="0.3">
      <c r="A575" s="5"/>
      <c r="B575" s="6"/>
      <c r="C575" s="7"/>
      <c r="D575" s="9"/>
      <c r="E575" s="9"/>
      <c r="F575" s="14"/>
      <c r="G575" s="9"/>
      <c r="H575" s="9"/>
      <c r="I575" s="121"/>
      <c r="J575" s="121"/>
      <c r="K575" s="121"/>
      <c r="L575" s="9"/>
      <c r="M575" s="9"/>
      <c r="N575" s="9"/>
      <c r="O575" s="9"/>
      <c r="P575" s="9"/>
      <c r="Q575" s="5"/>
      <c r="R575" s="5"/>
      <c r="S575" s="5"/>
      <c r="T575" s="5"/>
      <c r="U575" s="5"/>
      <c r="V575" s="5"/>
      <c r="W575" s="5"/>
      <c r="X575" s="5"/>
      <c r="Y575" s="5"/>
      <c r="Z575" s="5"/>
    </row>
    <row r="576" spans="1:26" ht="13.5" customHeight="1" x14ac:dyDescent="0.3">
      <c r="A576" s="5"/>
      <c r="B576" s="6"/>
      <c r="C576" s="7"/>
      <c r="D576" s="9"/>
      <c r="E576" s="9"/>
      <c r="F576" s="14"/>
      <c r="G576" s="9"/>
      <c r="H576" s="9"/>
      <c r="I576" s="121"/>
      <c r="J576" s="121"/>
      <c r="K576" s="121"/>
      <c r="L576" s="9"/>
      <c r="M576" s="9"/>
      <c r="N576" s="9"/>
      <c r="O576" s="9"/>
      <c r="P576" s="9"/>
      <c r="Q576" s="5"/>
      <c r="R576" s="5"/>
      <c r="S576" s="5"/>
      <c r="T576" s="5"/>
      <c r="U576" s="5"/>
      <c r="V576" s="5"/>
      <c r="W576" s="5"/>
      <c r="X576" s="5"/>
      <c r="Y576" s="5"/>
      <c r="Z576" s="5"/>
    </row>
    <row r="577" spans="1:26" ht="13.5" customHeight="1" x14ac:dyDescent="0.3">
      <c r="A577" s="5"/>
      <c r="B577" s="6"/>
      <c r="C577" s="7"/>
      <c r="D577" s="9"/>
      <c r="E577" s="9"/>
      <c r="F577" s="14"/>
      <c r="G577" s="9"/>
      <c r="H577" s="9"/>
      <c r="I577" s="121"/>
      <c r="J577" s="121"/>
      <c r="K577" s="121"/>
      <c r="L577" s="9"/>
      <c r="M577" s="9"/>
      <c r="N577" s="9"/>
      <c r="O577" s="9"/>
      <c r="P577" s="9"/>
      <c r="Q577" s="5"/>
      <c r="R577" s="5"/>
      <c r="S577" s="5"/>
      <c r="T577" s="5"/>
      <c r="U577" s="5"/>
      <c r="V577" s="5"/>
      <c r="W577" s="5"/>
      <c r="X577" s="5"/>
      <c r="Y577" s="5"/>
      <c r="Z577" s="5"/>
    </row>
    <row r="578" spans="1:26" ht="13.5" customHeight="1" x14ac:dyDescent="0.3">
      <c r="A578" s="5"/>
      <c r="B578" s="6"/>
      <c r="C578" s="7"/>
      <c r="D578" s="9"/>
      <c r="E578" s="9"/>
      <c r="F578" s="14"/>
      <c r="G578" s="9"/>
      <c r="H578" s="9"/>
      <c r="I578" s="121"/>
      <c r="J578" s="121"/>
      <c r="K578" s="121"/>
      <c r="L578" s="9"/>
      <c r="M578" s="9"/>
      <c r="N578" s="9"/>
      <c r="O578" s="9"/>
      <c r="P578" s="9"/>
      <c r="Q578" s="5"/>
      <c r="R578" s="5"/>
      <c r="S578" s="5"/>
      <c r="T578" s="5"/>
      <c r="U578" s="5"/>
      <c r="V578" s="5"/>
      <c r="W578" s="5"/>
      <c r="X578" s="5"/>
      <c r="Y578" s="5"/>
      <c r="Z578" s="5"/>
    </row>
    <row r="579" spans="1:26" ht="13.5" customHeight="1" x14ac:dyDescent="0.3">
      <c r="A579" s="5"/>
      <c r="B579" s="6"/>
      <c r="C579" s="7"/>
      <c r="D579" s="9"/>
      <c r="E579" s="9"/>
      <c r="F579" s="14"/>
      <c r="G579" s="9"/>
      <c r="H579" s="9"/>
      <c r="I579" s="121"/>
      <c r="J579" s="121"/>
      <c r="K579" s="121"/>
      <c r="L579" s="9"/>
      <c r="M579" s="9"/>
      <c r="N579" s="9"/>
      <c r="O579" s="9"/>
      <c r="P579" s="9"/>
      <c r="Q579" s="5"/>
      <c r="R579" s="5"/>
      <c r="S579" s="5"/>
      <c r="T579" s="5"/>
      <c r="U579" s="5"/>
      <c r="V579" s="5"/>
      <c r="W579" s="5"/>
      <c r="X579" s="5"/>
      <c r="Y579" s="5"/>
      <c r="Z579" s="5"/>
    </row>
    <row r="580" spans="1:26" ht="13.5" customHeight="1" x14ac:dyDescent="0.3">
      <c r="A580" s="5"/>
      <c r="B580" s="6"/>
      <c r="C580" s="7"/>
      <c r="D580" s="9"/>
      <c r="E580" s="9"/>
      <c r="F580" s="14"/>
      <c r="G580" s="9"/>
      <c r="H580" s="9"/>
      <c r="I580" s="121"/>
      <c r="J580" s="121"/>
      <c r="K580" s="121"/>
      <c r="L580" s="9"/>
      <c r="M580" s="9"/>
      <c r="N580" s="9"/>
      <c r="O580" s="9"/>
      <c r="P580" s="9"/>
      <c r="Q580" s="5"/>
      <c r="R580" s="5"/>
      <c r="S580" s="5"/>
      <c r="T580" s="5"/>
      <c r="U580" s="5"/>
      <c r="V580" s="5"/>
      <c r="W580" s="5"/>
      <c r="X580" s="5"/>
      <c r="Y580" s="5"/>
      <c r="Z580" s="5"/>
    </row>
    <row r="581" spans="1:26" ht="13.5" customHeight="1" x14ac:dyDescent="0.3">
      <c r="A581" s="5"/>
      <c r="B581" s="6"/>
      <c r="C581" s="7"/>
      <c r="D581" s="9"/>
      <c r="E581" s="9"/>
      <c r="F581" s="14"/>
      <c r="G581" s="9"/>
      <c r="H581" s="9"/>
      <c r="I581" s="121"/>
      <c r="J581" s="121"/>
      <c r="K581" s="121"/>
      <c r="L581" s="9"/>
      <c r="M581" s="9"/>
      <c r="N581" s="9"/>
      <c r="O581" s="9"/>
      <c r="P581" s="9"/>
      <c r="Q581" s="5"/>
      <c r="R581" s="5"/>
      <c r="S581" s="5"/>
      <c r="T581" s="5"/>
      <c r="U581" s="5"/>
      <c r="V581" s="5"/>
      <c r="W581" s="5"/>
      <c r="X581" s="5"/>
      <c r="Y581" s="5"/>
      <c r="Z581" s="5"/>
    </row>
    <row r="582" spans="1:26" ht="13.5" customHeight="1" x14ac:dyDescent="0.3">
      <c r="A582" s="5"/>
      <c r="B582" s="6"/>
      <c r="C582" s="7"/>
      <c r="D582" s="9"/>
      <c r="E582" s="9"/>
      <c r="F582" s="14"/>
      <c r="G582" s="9"/>
      <c r="H582" s="9"/>
      <c r="I582" s="121"/>
      <c r="J582" s="121"/>
      <c r="K582" s="121"/>
      <c r="L582" s="9"/>
      <c r="M582" s="9"/>
      <c r="N582" s="9"/>
      <c r="O582" s="9"/>
      <c r="P582" s="9"/>
      <c r="Q582" s="5"/>
      <c r="R582" s="5"/>
      <c r="S582" s="5"/>
      <c r="T582" s="5"/>
      <c r="U582" s="5"/>
      <c r="V582" s="5"/>
      <c r="W582" s="5"/>
      <c r="X582" s="5"/>
      <c r="Y582" s="5"/>
      <c r="Z582" s="5"/>
    </row>
    <row r="583" spans="1:26" ht="13.5" customHeight="1" x14ac:dyDescent="0.3">
      <c r="A583" s="5"/>
      <c r="B583" s="6"/>
      <c r="C583" s="7"/>
      <c r="D583" s="9"/>
      <c r="E583" s="9"/>
      <c r="F583" s="14"/>
      <c r="G583" s="9"/>
      <c r="H583" s="9"/>
      <c r="I583" s="121"/>
      <c r="J583" s="121"/>
      <c r="K583" s="121"/>
      <c r="L583" s="9"/>
      <c r="M583" s="9"/>
      <c r="N583" s="9"/>
      <c r="O583" s="9"/>
      <c r="P583" s="9"/>
      <c r="Q583" s="5"/>
      <c r="R583" s="5"/>
      <c r="S583" s="5"/>
      <c r="T583" s="5"/>
      <c r="U583" s="5"/>
      <c r="V583" s="5"/>
      <c r="W583" s="5"/>
      <c r="X583" s="5"/>
      <c r="Y583" s="5"/>
      <c r="Z583" s="5"/>
    </row>
    <row r="584" spans="1:26" ht="13.5" customHeight="1" x14ac:dyDescent="0.3">
      <c r="A584" s="5"/>
      <c r="B584" s="6"/>
      <c r="C584" s="7"/>
      <c r="D584" s="9"/>
      <c r="E584" s="9"/>
      <c r="F584" s="14"/>
      <c r="G584" s="9"/>
      <c r="H584" s="9"/>
      <c r="I584" s="121"/>
      <c r="J584" s="121"/>
      <c r="K584" s="121"/>
      <c r="L584" s="9"/>
      <c r="M584" s="9"/>
      <c r="N584" s="9"/>
      <c r="O584" s="9"/>
      <c r="P584" s="9"/>
      <c r="Q584" s="5"/>
      <c r="R584" s="5"/>
      <c r="S584" s="5"/>
      <c r="T584" s="5"/>
      <c r="U584" s="5"/>
      <c r="V584" s="5"/>
      <c r="W584" s="5"/>
      <c r="X584" s="5"/>
      <c r="Y584" s="5"/>
      <c r="Z584" s="5"/>
    </row>
    <row r="585" spans="1:26" ht="13.5" customHeight="1" x14ac:dyDescent="0.3">
      <c r="A585" s="5"/>
      <c r="B585" s="6"/>
      <c r="C585" s="7"/>
      <c r="D585" s="9"/>
      <c r="E585" s="9"/>
      <c r="F585" s="14"/>
      <c r="G585" s="9"/>
      <c r="H585" s="9"/>
      <c r="I585" s="121"/>
      <c r="J585" s="121"/>
      <c r="K585" s="121"/>
      <c r="L585" s="9"/>
      <c r="M585" s="9"/>
      <c r="N585" s="9"/>
      <c r="O585" s="9"/>
      <c r="P585" s="9"/>
      <c r="Q585" s="5"/>
      <c r="R585" s="5"/>
      <c r="S585" s="5"/>
      <c r="T585" s="5"/>
      <c r="U585" s="5"/>
      <c r="V585" s="5"/>
      <c r="W585" s="5"/>
      <c r="X585" s="5"/>
      <c r="Y585" s="5"/>
      <c r="Z585" s="5"/>
    </row>
    <row r="586" spans="1:26" ht="13.5" customHeight="1" x14ac:dyDescent="0.3">
      <c r="A586" s="5"/>
      <c r="B586" s="6"/>
      <c r="C586" s="7"/>
      <c r="D586" s="9"/>
      <c r="E586" s="9"/>
      <c r="F586" s="14"/>
      <c r="G586" s="9"/>
      <c r="H586" s="9"/>
      <c r="I586" s="121"/>
      <c r="J586" s="121"/>
      <c r="K586" s="121"/>
      <c r="L586" s="9"/>
      <c r="M586" s="9"/>
      <c r="N586" s="9"/>
      <c r="O586" s="9"/>
      <c r="P586" s="9"/>
      <c r="Q586" s="5"/>
      <c r="R586" s="5"/>
      <c r="S586" s="5"/>
      <c r="T586" s="5"/>
      <c r="U586" s="5"/>
      <c r="V586" s="5"/>
      <c r="W586" s="5"/>
      <c r="X586" s="5"/>
      <c r="Y586" s="5"/>
      <c r="Z586" s="5"/>
    </row>
    <row r="587" spans="1:26" ht="13.5" customHeight="1" x14ac:dyDescent="0.3">
      <c r="A587" s="5"/>
      <c r="B587" s="6"/>
      <c r="C587" s="7"/>
      <c r="D587" s="9"/>
      <c r="E587" s="9"/>
      <c r="F587" s="14"/>
      <c r="G587" s="9"/>
      <c r="H587" s="9"/>
      <c r="I587" s="121"/>
      <c r="J587" s="121"/>
      <c r="K587" s="121"/>
      <c r="L587" s="9"/>
      <c r="M587" s="9"/>
      <c r="N587" s="9"/>
      <c r="O587" s="9"/>
      <c r="P587" s="9"/>
      <c r="Q587" s="5"/>
      <c r="R587" s="5"/>
      <c r="S587" s="5"/>
      <c r="T587" s="5"/>
      <c r="U587" s="5"/>
      <c r="V587" s="5"/>
      <c r="W587" s="5"/>
      <c r="X587" s="5"/>
      <c r="Y587" s="5"/>
      <c r="Z587" s="5"/>
    </row>
    <row r="588" spans="1:26" ht="13.5" customHeight="1" x14ac:dyDescent="0.3">
      <c r="A588" s="5"/>
      <c r="B588" s="6"/>
      <c r="C588" s="7"/>
      <c r="D588" s="9"/>
      <c r="E588" s="9"/>
      <c r="F588" s="14"/>
      <c r="G588" s="9"/>
      <c r="H588" s="9"/>
      <c r="I588" s="121"/>
      <c r="J588" s="121"/>
      <c r="K588" s="121"/>
      <c r="L588" s="9"/>
      <c r="M588" s="9"/>
      <c r="N588" s="9"/>
      <c r="O588" s="9"/>
      <c r="P588" s="9"/>
      <c r="Q588" s="5"/>
      <c r="R588" s="5"/>
      <c r="S588" s="5"/>
      <c r="T588" s="5"/>
      <c r="U588" s="5"/>
      <c r="V588" s="5"/>
      <c r="W588" s="5"/>
      <c r="X588" s="5"/>
      <c r="Y588" s="5"/>
      <c r="Z588" s="5"/>
    </row>
    <row r="589" spans="1:26" ht="13.5" customHeight="1" x14ac:dyDescent="0.3">
      <c r="A589" s="5"/>
      <c r="B589" s="6"/>
      <c r="C589" s="7"/>
      <c r="D589" s="9"/>
      <c r="E589" s="9"/>
      <c r="F589" s="14"/>
      <c r="G589" s="9"/>
      <c r="H589" s="9"/>
      <c r="I589" s="121"/>
      <c r="J589" s="121"/>
      <c r="K589" s="121"/>
      <c r="L589" s="9"/>
      <c r="M589" s="9"/>
      <c r="N589" s="9"/>
      <c r="O589" s="9"/>
      <c r="P589" s="9"/>
      <c r="Q589" s="5"/>
      <c r="R589" s="5"/>
      <c r="S589" s="5"/>
      <c r="T589" s="5"/>
      <c r="U589" s="5"/>
      <c r="V589" s="5"/>
      <c r="W589" s="5"/>
      <c r="X589" s="5"/>
      <c r="Y589" s="5"/>
      <c r="Z589" s="5"/>
    </row>
    <row r="590" spans="1:26" ht="13.5" customHeight="1" x14ac:dyDescent="0.3">
      <c r="A590" s="5"/>
      <c r="B590" s="6"/>
      <c r="C590" s="7"/>
      <c r="D590" s="9"/>
      <c r="E590" s="9"/>
      <c r="F590" s="14"/>
      <c r="G590" s="9"/>
      <c r="H590" s="9"/>
      <c r="I590" s="121"/>
      <c r="J590" s="121"/>
      <c r="K590" s="121"/>
      <c r="L590" s="9"/>
      <c r="M590" s="9"/>
      <c r="N590" s="9"/>
      <c r="O590" s="9"/>
      <c r="P590" s="9"/>
      <c r="Q590" s="5"/>
      <c r="R590" s="5"/>
      <c r="S590" s="5"/>
      <c r="T590" s="5"/>
      <c r="U590" s="5"/>
      <c r="V590" s="5"/>
      <c r="W590" s="5"/>
      <c r="X590" s="5"/>
      <c r="Y590" s="5"/>
      <c r="Z590" s="5"/>
    </row>
    <row r="591" spans="1:26" ht="13.5" customHeight="1" x14ac:dyDescent="0.3">
      <c r="A591" s="5"/>
      <c r="B591" s="6"/>
      <c r="C591" s="7"/>
      <c r="D591" s="9"/>
      <c r="E591" s="9"/>
      <c r="F591" s="14"/>
      <c r="G591" s="9"/>
      <c r="H591" s="9"/>
      <c r="I591" s="121"/>
      <c r="J591" s="121"/>
      <c r="K591" s="121"/>
      <c r="L591" s="9"/>
      <c r="M591" s="9"/>
      <c r="N591" s="9"/>
      <c r="O591" s="9"/>
      <c r="P591" s="9"/>
      <c r="Q591" s="5"/>
      <c r="R591" s="5"/>
      <c r="S591" s="5"/>
      <c r="T591" s="5"/>
      <c r="U591" s="5"/>
      <c r="V591" s="5"/>
      <c r="W591" s="5"/>
      <c r="X591" s="5"/>
      <c r="Y591" s="5"/>
      <c r="Z591" s="5"/>
    </row>
    <row r="592" spans="1:26" ht="13.5" customHeight="1" x14ac:dyDescent="0.3">
      <c r="A592" s="5"/>
      <c r="B592" s="6"/>
      <c r="C592" s="7"/>
      <c r="D592" s="9"/>
      <c r="E592" s="9"/>
      <c r="F592" s="14"/>
      <c r="G592" s="9"/>
      <c r="H592" s="9"/>
      <c r="I592" s="121"/>
      <c r="J592" s="121"/>
      <c r="K592" s="121"/>
      <c r="L592" s="9"/>
      <c r="M592" s="9"/>
      <c r="N592" s="9"/>
      <c r="O592" s="9"/>
      <c r="P592" s="9"/>
      <c r="Q592" s="5"/>
      <c r="R592" s="5"/>
      <c r="S592" s="5"/>
      <c r="T592" s="5"/>
      <c r="U592" s="5"/>
      <c r="V592" s="5"/>
      <c r="W592" s="5"/>
      <c r="X592" s="5"/>
      <c r="Y592" s="5"/>
      <c r="Z592" s="5"/>
    </row>
    <row r="593" spans="1:26" ht="13.5" customHeight="1" x14ac:dyDescent="0.3">
      <c r="A593" s="5"/>
      <c r="B593" s="6"/>
      <c r="C593" s="7"/>
      <c r="D593" s="9"/>
      <c r="E593" s="9"/>
      <c r="F593" s="14"/>
      <c r="G593" s="9"/>
      <c r="H593" s="9"/>
      <c r="I593" s="121"/>
      <c r="J593" s="121"/>
      <c r="K593" s="121"/>
      <c r="L593" s="9"/>
      <c r="M593" s="9"/>
      <c r="N593" s="9"/>
      <c r="O593" s="9"/>
      <c r="P593" s="9"/>
      <c r="Q593" s="5"/>
      <c r="R593" s="5"/>
      <c r="S593" s="5"/>
      <c r="T593" s="5"/>
      <c r="U593" s="5"/>
      <c r="V593" s="5"/>
      <c r="W593" s="5"/>
      <c r="X593" s="5"/>
      <c r="Y593" s="5"/>
      <c r="Z593" s="5"/>
    </row>
    <row r="594" spans="1:26" ht="13.5" customHeight="1" x14ac:dyDescent="0.3">
      <c r="A594" s="5"/>
      <c r="B594" s="6"/>
      <c r="C594" s="7"/>
      <c r="D594" s="9"/>
      <c r="E594" s="9"/>
      <c r="F594" s="14"/>
      <c r="G594" s="9"/>
      <c r="H594" s="9"/>
      <c r="I594" s="121"/>
      <c r="J594" s="121"/>
      <c r="K594" s="121"/>
      <c r="L594" s="9"/>
      <c r="M594" s="9"/>
      <c r="N594" s="9"/>
      <c r="O594" s="9"/>
      <c r="P594" s="9"/>
      <c r="Q594" s="5"/>
      <c r="R594" s="5"/>
      <c r="S594" s="5"/>
      <c r="T594" s="5"/>
      <c r="U594" s="5"/>
      <c r="V594" s="5"/>
      <c r="W594" s="5"/>
      <c r="X594" s="5"/>
      <c r="Y594" s="5"/>
      <c r="Z594" s="5"/>
    </row>
    <row r="595" spans="1:26" ht="13.5" customHeight="1" x14ac:dyDescent="0.3">
      <c r="A595" s="5"/>
      <c r="B595" s="6"/>
      <c r="C595" s="7"/>
      <c r="D595" s="9"/>
      <c r="E595" s="9"/>
      <c r="F595" s="14"/>
      <c r="G595" s="9"/>
      <c r="H595" s="9"/>
      <c r="I595" s="121"/>
      <c r="J595" s="121"/>
      <c r="K595" s="121"/>
      <c r="L595" s="9"/>
      <c r="M595" s="9"/>
      <c r="N595" s="9"/>
      <c r="O595" s="9"/>
      <c r="P595" s="9"/>
      <c r="Q595" s="5"/>
      <c r="R595" s="5"/>
      <c r="S595" s="5"/>
      <c r="T595" s="5"/>
      <c r="U595" s="5"/>
      <c r="V595" s="5"/>
      <c r="W595" s="5"/>
      <c r="X595" s="5"/>
      <c r="Y595" s="5"/>
      <c r="Z595" s="5"/>
    </row>
    <row r="596" spans="1:26" ht="13.5" customHeight="1" x14ac:dyDescent="0.3">
      <c r="A596" s="5"/>
      <c r="B596" s="6"/>
      <c r="C596" s="7"/>
      <c r="D596" s="9"/>
      <c r="E596" s="9"/>
      <c r="F596" s="14"/>
      <c r="G596" s="9"/>
      <c r="H596" s="9"/>
      <c r="I596" s="121"/>
      <c r="J596" s="121"/>
      <c r="K596" s="121"/>
      <c r="L596" s="9"/>
      <c r="M596" s="9"/>
      <c r="N596" s="9"/>
      <c r="O596" s="9"/>
      <c r="P596" s="9"/>
      <c r="Q596" s="5"/>
      <c r="R596" s="5"/>
      <c r="S596" s="5"/>
      <c r="T596" s="5"/>
      <c r="U596" s="5"/>
      <c r="V596" s="5"/>
      <c r="W596" s="5"/>
      <c r="X596" s="5"/>
      <c r="Y596" s="5"/>
      <c r="Z596" s="5"/>
    </row>
    <row r="597" spans="1:26" ht="13.5" customHeight="1" x14ac:dyDescent="0.3">
      <c r="A597" s="5"/>
      <c r="B597" s="6"/>
      <c r="C597" s="7"/>
      <c r="D597" s="9"/>
      <c r="E597" s="9"/>
      <c r="F597" s="14"/>
      <c r="G597" s="9"/>
      <c r="H597" s="9"/>
      <c r="I597" s="121"/>
      <c r="J597" s="121"/>
      <c r="K597" s="121"/>
      <c r="L597" s="9"/>
      <c r="M597" s="9"/>
      <c r="N597" s="9"/>
      <c r="O597" s="9"/>
      <c r="P597" s="9"/>
      <c r="Q597" s="5"/>
      <c r="R597" s="5"/>
      <c r="S597" s="5"/>
      <c r="T597" s="5"/>
      <c r="U597" s="5"/>
      <c r="V597" s="5"/>
      <c r="W597" s="5"/>
      <c r="X597" s="5"/>
      <c r="Y597" s="5"/>
      <c r="Z597" s="5"/>
    </row>
    <row r="598" spans="1:26" ht="13.5" customHeight="1" x14ac:dyDescent="0.3">
      <c r="A598" s="5"/>
      <c r="B598" s="6"/>
      <c r="C598" s="7"/>
      <c r="D598" s="9"/>
      <c r="E598" s="9"/>
      <c r="F598" s="14"/>
      <c r="G598" s="9"/>
      <c r="H598" s="9"/>
      <c r="I598" s="121"/>
      <c r="J598" s="121"/>
      <c r="K598" s="121"/>
      <c r="L598" s="9"/>
      <c r="M598" s="9"/>
      <c r="N598" s="9"/>
      <c r="O598" s="9"/>
      <c r="P598" s="9"/>
      <c r="Q598" s="5"/>
      <c r="R598" s="5"/>
      <c r="S598" s="5"/>
      <c r="T598" s="5"/>
      <c r="U598" s="5"/>
      <c r="V598" s="5"/>
      <c r="W598" s="5"/>
      <c r="X598" s="5"/>
      <c r="Y598" s="5"/>
      <c r="Z598" s="5"/>
    </row>
    <row r="599" spans="1:26" ht="13.5" customHeight="1" x14ac:dyDescent="0.3">
      <c r="A599" s="5"/>
      <c r="B599" s="6"/>
      <c r="C599" s="7"/>
      <c r="D599" s="9"/>
      <c r="E599" s="9"/>
      <c r="F599" s="14"/>
      <c r="G599" s="9"/>
      <c r="H599" s="9"/>
      <c r="I599" s="121"/>
      <c r="J599" s="121"/>
      <c r="K599" s="121"/>
      <c r="L599" s="9"/>
      <c r="M599" s="9"/>
      <c r="N599" s="9"/>
      <c r="O599" s="9"/>
      <c r="P599" s="9"/>
      <c r="Q599" s="5"/>
      <c r="R599" s="5"/>
      <c r="S599" s="5"/>
      <c r="T599" s="5"/>
      <c r="U599" s="5"/>
      <c r="V599" s="5"/>
      <c r="W599" s="5"/>
      <c r="X599" s="5"/>
      <c r="Y599" s="5"/>
      <c r="Z599" s="5"/>
    </row>
    <row r="600" spans="1:26" ht="13.5" customHeight="1" x14ac:dyDescent="0.3">
      <c r="A600" s="5"/>
      <c r="B600" s="6"/>
      <c r="C600" s="7"/>
      <c r="D600" s="9"/>
      <c r="E600" s="9"/>
      <c r="F600" s="14"/>
      <c r="G600" s="9"/>
      <c r="H600" s="9"/>
      <c r="I600" s="121"/>
      <c r="J600" s="121"/>
      <c r="K600" s="121"/>
      <c r="L600" s="9"/>
      <c r="M600" s="9"/>
      <c r="N600" s="9"/>
      <c r="O600" s="9"/>
      <c r="P600" s="9"/>
      <c r="Q600" s="5"/>
      <c r="R600" s="5"/>
      <c r="S600" s="5"/>
      <c r="T600" s="5"/>
      <c r="U600" s="5"/>
      <c r="V600" s="5"/>
      <c r="W600" s="5"/>
      <c r="X600" s="5"/>
      <c r="Y600" s="5"/>
      <c r="Z600" s="5"/>
    </row>
    <row r="601" spans="1:26" ht="13.5" customHeight="1" x14ac:dyDescent="0.3">
      <c r="A601" s="5"/>
      <c r="B601" s="6"/>
      <c r="C601" s="7"/>
      <c r="D601" s="9"/>
      <c r="E601" s="9"/>
      <c r="F601" s="14"/>
      <c r="G601" s="9"/>
      <c r="H601" s="9"/>
      <c r="I601" s="121"/>
      <c r="J601" s="121"/>
      <c r="K601" s="121"/>
      <c r="L601" s="9"/>
      <c r="M601" s="9"/>
      <c r="N601" s="9"/>
      <c r="O601" s="9"/>
      <c r="P601" s="9"/>
      <c r="Q601" s="5"/>
      <c r="R601" s="5"/>
      <c r="S601" s="5"/>
      <c r="T601" s="5"/>
      <c r="U601" s="5"/>
      <c r="V601" s="5"/>
      <c r="W601" s="5"/>
      <c r="X601" s="5"/>
      <c r="Y601" s="5"/>
      <c r="Z601" s="5"/>
    </row>
    <row r="602" spans="1:26" ht="13.5" customHeight="1" x14ac:dyDescent="0.3">
      <c r="A602" s="5"/>
      <c r="B602" s="6"/>
      <c r="C602" s="7"/>
      <c r="D602" s="9"/>
      <c r="E602" s="9"/>
      <c r="F602" s="14"/>
      <c r="G602" s="9"/>
      <c r="H602" s="9"/>
      <c r="I602" s="121"/>
      <c r="J602" s="121"/>
      <c r="K602" s="121"/>
      <c r="L602" s="9"/>
      <c r="M602" s="9"/>
      <c r="N602" s="9"/>
      <c r="O602" s="9"/>
      <c r="P602" s="9"/>
      <c r="Q602" s="5"/>
      <c r="R602" s="5"/>
      <c r="S602" s="5"/>
      <c r="T602" s="5"/>
      <c r="U602" s="5"/>
      <c r="V602" s="5"/>
      <c r="W602" s="5"/>
      <c r="X602" s="5"/>
      <c r="Y602" s="5"/>
      <c r="Z602" s="5"/>
    </row>
    <row r="603" spans="1:26" ht="13.5" customHeight="1" x14ac:dyDescent="0.3">
      <c r="A603" s="5"/>
      <c r="B603" s="6"/>
      <c r="C603" s="7"/>
      <c r="D603" s="9"/>
      <c r="E603" s="9"/>
      <c r="F603" s="14"/>
      <c r="G603" s="9"/>
      <c r="H603" s="9"/>
      <c r="I603" s="121"/>
      <c r="J603" s="121"/>
      <c r="K603" s="121"/>
      <c r="L603" s="9"/>
      <c r="M603" s="9"/>
      <c r="N603" s="9"/>
      <c r="O603" s="9"/>
      <c r="P603" s="9"/>
      <c r="Q603" s="5"/>
      <c r="R603" s="5"/>
      <c r="S603" s="5"/>
      <c r="T603" s="5"/>
      <c r="U603" s="5"/>
      <c r="V603" s="5"/>
      <c r="W603" s="5"/>
      <c r="X603" s="5"/>
      <c r="Y603" s="5"/>
      <c r="Z603" s="5"/>
    </row>
    <row r="604" spans="1:26" ht="13.5" customHeight="1" x14ac:dyDescent="0.3">
      <c r="A604" s="5"/>
      <c r="B604" s="6"/>
      <c r="C604" s="7"/>
      <c r="D604" s="9"/>
      <c r="E604" s="9"/>
      <c r="F604" s="14"/>
      <c r="G604" s="9"/>
      <c r="H604" s="9"/>
      <c r="I604" s="121"/>
      <c r="J604" s="121"/>
      <c r="K604" s="121"/>
      <c r="L604" s="9"/>
      <c r="M604" s="9"/>
      <c r="N604" s="9"/>
      <c r="O604" s="9"/>
      <c r="P604" s="9"/>
      <c r="Q604" s="5"/>
      <c r="R604" s="5"/>
      <c r="S604" s="5"/>
      <c r="T604" s="5"/>
      <c r="U604" s="5"/>
      <c r="V604" s="5"/>
      <c r="W604" s="5"/>
      <c r="X604" s="5"/>
      <c r="Y604" s="5"/>
      <c r="Z604" s="5"/>
    </row>
    <row r="605" spans="1:26" ht="13.5" customHeight="1" x14ac:dyDescent="0.3">
      <c r="A605" s="5"/>
      <c r="B605" s="6"/>
      <c r="C605" s="7"/>
      <c r="D605" s="9"/>
      <c r="E605" s="9"/>
      <c r="F605" s="14"/>
      <c r="G605" s="9"/>
      <c r="H605" s="9"/>
      <c r="I605" s="121"/>
      <c r="J605" s="121"/>
      <c r="K605" s="121"/>
      <c r="L605" s="9"/>
      <c r="M605" s="9"/>
      <c r="N605" s="9"/>
      <c r="O605" s="9"/>
      <c r="P605" s="9"/>
      <c r="Q605" s="5"/>
      <c r="R605" s="5"/>
      <c r="S605" s="5"/>
      <c r="T605" s="5"/>
      <c r="U605" s="5"/>
      <c r="V605" s="5"/>
      <c r="W605" s="5"/>
      <c r="X605" s="5"/>
      <c r="Y605" s="5"/>
      <c r="Z605" s="5"/>
    </row>
    <row r="606" spans="1:26" ht="13.5" customHeight="1" x14ac:dyDescent="0.3">
      <c r="A606" s="5"/>
      <c r="B606" s="6"/>
      <c r="C606" s="7"/>
      <c r="D606" s="9"/>
      <c r="E606" s="9"/>
      <c r="F606" s="14"/>
      <c r="G606" s="9"/>
      <c r="H606" s="9"/>
      <c r="I606" s="121"/>
      <c r="J606" s="121"/>
      <c r="K606" s="121"/>
      <c r="L606" s="9"/>
      <c r="M606" s="9"/>
      <c r="N606" s="9"/>
      <c r="O606" s="9"/>
      <c r="P606" s="9"/>
      <c r="Q606" s="5"/>
      <c r="R606" s="5"/>
      <c r="S606" s="5"/>
      <c r="T606" s="5"/>
      <c r="U606" s="5"/>
      <c r="V606" s="5"/>
      <c r="W606" s="5"/>
      <c r="X606" s="5"/>
      <c r="Y606" s="5"/>
      <c r="Z606" s="5"/>
    </row>
    <row r="607" spans="1:26" ht="13.5" customHeight="1" x14ac:dyDescent="0.3">
      <c r="A607" s="5"/>
      <c r="B607" s="6"/>
      <c r="C607" s="7"/>
      <c r="D607" s="9"/>
      <c r="E607" s="9"/>
      <c r="F607" s="14"/>
      <c r="G607" s="9"/>
      <c r="H607" s="9"/>
      <c r="I607" s="121"/>
      <c r="J607" s="121"/>
      <c r="K607" s="121"/>
      <c r="L607" s="9"/>
      <c r="M607" s="9"/>
      <c r="N607" s="9"/>
      <c r="O607" s="9"/>
      <c r="P607" s="9"/>
      <c r="Q607" s="5"/>
      <c r="R607" s="5"/>
      <c r="S607" s="5"/>
      <c r="T607" s="5"/>
      <c r="U607" s="5"/>
      <c r="V607" s="5"/>
      <c r="W607" s="5"/>
      <c r="X607" s="5"/>
      <c r="Y607" s="5"/>
      <c r="Z607" s="5"/>
    </row>
    <row r="608" spans="1:26" ht="13.5" customHeight="1" x14ac:dyDescent="0.3">
      <c r="A608" s="5"/>
      <c r="B608" s="6"/>
      <c r="C608" s="7"/>
      <c r="D608" s="9"/>
      <c r="E608" s="9"/>
      <c r="F608" s="14"/>
      <c r="G608" s="9"/>
      <c r="H608" s="9"/>
      <c r="I608" s="121"/>
      <c r="J608" s="121"/>
      <c r="K608" s="121"/>
      <c r="L608" s="9"/>
      <c r="M608" s="9"/>
      <c r="N608" s="9"/>
      <c r="O608" s="9"/>
      <c r="P608" s="9"/>
      <c r="Q608" s="5"/>
      <c r="R608" s="5"/>
      <c r="S608" s="5"/>
      <c r="T608" s="5"/>
      <c r="U608" s="5"/>
      <c r="V608" s="5"/>
      <c r="W608" s="5"/>
      <c r="X608" s="5"/>
      <c r="Y608" s="5"/>
      <c r="Z608" s="5"/>
    </row>
    <row r="609" spans="1:26" ht="13.5" customHeight="1" x14ac:dyDescent="0.3">
      <c r="A609" s="5"/>
      <c r="B609" s="6"/>
      <c r="C609" s="7"/>
      <c r="D609" s="9"/>
      <c r="E609" s="9"/>
      <c r="F609" s="14"/>
      <c r="G609" s="9"/>
      <c r="H609" s="9"/>
      <c r="I609" s="121"/>
      <c r="J609" s="121"/>
      <c r="K609" s="121"/>
      <c r="L609" s="9"/>
      <c r="M609" s="9"/>
      <c r="N609" s="9"/>
      <c r="O609" s="9"/>
      <c r="P609" s="9"/>
      <c r="Q609" s="5"/>
      <c r="R609" s="5"/>
      <c r="S609" s="5"/>
      <c r="T609" s="5"/>
      <c r="U609" s="5"/>
      <c r="V609" s="5"/>
      <c r="W609" s="5"/>
      <c r="X609" s="5"/>
      <c r="Y609" s="5"/>
      <c r="Z609" s="5"/>
    </row>
    <row r="610" spans="1:26" ht="13.5" customHeight="1" x14ac:dyDescent="0.3">
      <c r="A610" s="5"/>
      <c r="B610" s="6"/>
      <c r="C610" s="7"/>
      <c r="D610" s="9"/>
      <c r="E610" s="9"/>
      <c r="F610" s="14"/>
      <c r="G610" s="9"/>
      <c r="H610" s="9"/>
      <c r="I610" s="121"/>
      <c r="J610" s="121"/>
      <c r="K610" s="121"/>
      <c r="L610" s="9"/>
      <c r="M610" s="9"/>
      <c r="N610" s="9"/>
      <c r="O610" s="9"/>
      <c r="P610" s="9"/>
      <c r="Q610" s="5"/>
      <c r="R610" s="5"/>
      <c r="S610" s="5"/>
      <c r="T610" s="5"/>
      <c r="U610" s="5"/>
      <c r="V610" s="5"/>
      <c r="W610" s="5"/>
      <c r="X610" s="5"/>
      <c r="Y610" s="5"/>
      <c r="Z610" s="5"/>
    </row>
    <row r="611" spans="1:26" ht="13.5" customHeight="1" x14ac:dyDescent="0.3">
      <c r="A611" s="5"/>
      <c r="B611" s="6"/>
      <c r="C611" s="7"/>
      <c r="D611" s="9"/>
      <c r="E611" s="9"/>
      <c r="F611" s="14"/>
      <c r="G611" s="9"/>
      <c r="H611" s="9"/>
      <c r="I611" s="121"/>
      <c r="J611" s="121"/>
      <c r="K611" s="121"/>
      <c r="L611" s="9"/>
      <c r="M611" s="9"/>
      <c r="N611" s="9"/>
      <c r="O611" s="9"/>
      <c r="P611" s="9"/>
      <c r="Q611" s="5"/>
      <c r="R611" s="5"/>
      <c r="S611" s="5"/>
      <c r="T611" s="5"/>
      <c r="U611" s="5"/>
      <c r="V611" s="5"/>
      <c r="W611" s="5"/>
      <c r="X611" s="5"/>
      <c r="Y611" s="5"/>
      <c r="Z611" s="5"/>
    </row>
    <row r="612" spans="1:26" ht="13.5" customHeight="1" x14ac:dyDescent="0.3">
      <c r="A612" s="5"/>
      <c r="B612" s="6"/>
      <c r="C612" s="7"/>
      <c r="D612" s="9"/>
      <c r="E612" s="9"/>
      <c r="F612" s="14"/>
      <c r="G612" s="9"/>
      <c r="H612" s="9"/>
      <c r="I612" s="121"/>
      <c r="J612" s="121"/>
      <c r="K612" s="121"/>
      <c r="L612" s="9"/>
      <c r="M612" s="9"/>
      <c r="N612" s="9"/>
      <c r="O612" s="9"/>
      <c r="P612" s="9"/>
      <c r="Q612" s="5"/>
      <c r="R612" s="5"/>
      <c r="S612" s="5"/>
      <c r="T612" s="5"/>
      <c r="U612" s="5"/>
      <c r="V612" s="5"/>
      <c r="W612" s="5"/>
      <c r="X612" s="5"/>
      <c r="Y612" s="5"/>
      <c r="Z612" s="5"/>
    </row>
    <row r="613" spans="1:26" ht="13.5" customHeight="1" x14ac:dyDescent="0.3">
      <c r="A613" s="5"/>
      <c r="B613" s="6"/>
      <c r="C613" s="7"/>
      <c r="D613" s="9"/>
      <c r="E613" s="9"/>
      <c r="F613" s="14"/>
      <c r="G613" s="9"/>
      <c r="H613" s="9"/>
      <c r="I613" s="121"/>
      <c r="J613" s="121"/>
      <c r="K613" s="121"/>
      <c r="L613" s="9"/>
      <c r="M613" s="9"/>
      <c r="N613" s="9"/>
      <c r="O613" s="9"/>
      <c r="P613" s="9"/>
      <c r="Q613" s="5"/>
      <c r="R613" s="5"/>
      <c r="S613" s="5"/>
      <c r="T613" s="5"/>
      <c r="U613" s="5"/>
      <c r="V613" s="5"/>
      <c r="W613" s="5"/>
      <c r="X613" s="5"/>
      <c r="Y613" s="5"/>
      <c r="Z613" s="5"/>
    </row>
    <row r="614" spans="1:26" ht="13.5" customHeight="1" x14ac:dyDescent="0.3">
      <c r="A614" s="5"/>
      <c r="B614" s="6"/>
      <c r="C614" s="7"/>
      <c r="D614" s="9"/>
      <c r="E614" s="9"/>
      <c r="F614" s="14"/>
      <c r="G614" s="9"/>
      <c r="H614" s="9"/>
      <c r="I614" s="121"/>
      <c r="J614" s="121"/>
      <c r="K614" s="121"/>
      <c r="L614" s="9"/>
      <c r="M614" s="9"/>
      <c r="N614" s="9"/>
      <c r="O614" s="9"/>
      <c r="P614" s="9"/>
      <c r="Q614" s="5"/>
      <c r="R614" s="5"/>
      <c r="S614" s="5"/>
      <c r="T614" s="5"/>
      <c r="U614" s="5"/>
      <c r="V614" s="5"/>
      <c r="W614" s="5"/>
      <c r="X614" s="5"/>
      <c r="Y614" s="5"/>
      <c r="Z614" s="5"/>
    </row>
    <row r="615" spans="1:26" ht="13.5" customHeight="1" x14ac:dyDescent="0.3">
      <c r="A615" s="5"/>
      <c r="B615" s="6"/>
      <c r="C615" s="7"/>
      <c r="D615" s="9"/>
      <c r="E615" s="9"/>
      <c r="F615" s="14"/>
      <c r="G615" s="9"/>
      <c r="H615" s="9"/>
      <c r="I615" s="121"/>
      <c r="J615" s="121"/>
      <c r="K615" s="121"/>
      <c r="L615" s="9"/>
      <c r="M615" s="9"/>
      <c r="N615" s="9"/>
      <c r="O615" s="9"/>
      <c r="P615" s="9"/>
      <c r="Q615" s="5"/>
      <c r="R615" s="5"/>
      <c r="S615" s="5"/>
      <c r="T615" s="5"/>
      <c r="U615" s="5"/>
      <c r="V615" s="5"/>
      <c r="W615" s="5"/>
      <c r="X615" s="5"/>
      <c r="Y615" s="5"/>
      <c r="Z615" s="5"/>
    </row>
    <row r="616" spans="1:26" ht="13.5" customHeight="1" x14ac:dyDescent="0.3">
      <c r="A616" s="5"/>
      <c r="B616" s="6"/>
      <c r="C616" s="7"/>
      <c r="D616" s="9"/>
      <c r="E616" s="9"/>
      <c r="F616" s="14"/>
      <c r="G616" s="9"/>
      <c r="H616" s="9"/>
      <c r="I616" s="121"/>
      <c r="J616" s="121"/>
      <c r="K616" s="121"/>
      <c r="L616" s="9"/>
      <c r="M616" s="9"/>
      <c r="N616" s="9"/>
      <c r="O616" s="9"/>
      <c r="P616" s="9"/>
      <c r="Q616" s="5"/>
      <c r="R616" s="5"/>
      <c r="S616" s="5"/>
      <c r="T616" s="5"/>
      <c r="U616" s="5"/>
      <c r="V616" s="5"/>
      <c r="W616" s="5"/>
      <c r="X616" s="5"/>
      <c r="Y616" s="5"/>
      <c r="Z616" s="5"/>
    </row>
    <row r="617" spans="1:26" ht="13.5" customHeight="1" x14ac:dyDescent="0.3">
      <c r="A617" s="5"/>
      <c r="B617" s="6"/>
      <c r="C617" s="7"/>
      <c r="D617" s="9"/>
      <c r="E617" s="9"/>
      <c r="F617" s="14"/>
      <c r="G617" s="9"/>
      <c r="H617" s="9"/>
      <c r="I617" s="121"/>
      <c r="J617" s="121"/>
      <c r="K617" s="121"/>
      <c r="L617" s="9"/>
      <c r="M617" s="9"/>
      <c r="N617" s="9"/>
      <c r="O617" s="9"/>
      <c r="P617" s="9"/>
      <c r="Q617" s="5"/>
      <c r="R617" s="5"/>
      <c r="S617" s="5"/>
      <c r="T617" s="5"/>
      <c r="U617" s="5"/>
      <c r="V617" s="5"/>
      <c r="W617" s="5"/>
      <c r="X617" s="5"/>
      <c r="Y617" s="5"/>
      <c r="Z617" s="5"/>
    </row>
    <row r="618" spans="1:26" ht="13.5" customHeight="1" x14ac:dyDescent="0.3">
      <c r="A618" s="5"/>
      <c r="B618" s="6"/>
      <c r="C618" s="7"/>
      <c r="D618" s="9"/>
      <c r="E618" s="9"/>
      <c r="F618" s="14"/>
      <c r="G618" s="9"/>
      <c r="H618" s="9"/>
      <c r="I618" s="121"/>
      <c r="J618" s="121"/>
      <c r="K618" s="121"/>
      <c r="L618" s="9"/>
      <c r="M618" s="9"/>
      <c r="N618" s="9"/>
      <c r="O618" s="9"/>
      <c r="P618" s="9"/>
      <c r="Q618" s="5"/>
      <c r="R618" s="5"/>
      <c r="S618" s="5"/>
      <c r="T618" s="5"/>
      <c r="U618" s="5"/>
      <c r="V618" s="5"/>
      <c r="W618" s="5"/>
      <c r="X618" s="5"/>
      <c r="Y618" s="5"/>
      <c r="Z618" s="5"/>
    </row>
    <row r="619" spans="1:26" ht="13.5" customHeight="1" x14ac:dyDescent="0.3">
      <c r="A619" s="5"/>
      <c r="B619" s="6"/>
      <c r="C619" s="7"/>
      <c r="D619" s="9"/>
      <c r="E619" s="9"/>
      <c r="F619" s="14"/>
      <c r="G619" s="9"/>
      <c r="H619" s="9"/>
      <c r="I619" s="121"/>
      <c r="J619" s="121"/>
      <c r="K619" s="121"/>
      <c r="L619" s="9"/>
      <c r="M619" s="9"/>
      <c r="N619" s="9"/>
      <c r="O619" s="9"/>
      <c r="P619" s="9"/>
      <c r="Q619" s="5"/>
      <c r="R619" s="5"/>
      <c r="S619" s="5"/>
      <c r="T619" s="5"/>
      <c r="U619" s="5"/>
      <c r="V619" s="5"/>
      <c r="W619" s="5"/>
      <c r="X619" s="5"/>
      <c r="Y619" s="5"/>
      <c r="Z619" s="5"/>
    </row>
    <row r="620" spans="1:26" ht="13.5" customHeight="1" x14ac:dyDescent="0.3">
      <c r="A620" s="5"/>
      <c r="B620" s="6"/>
      <c r="C620" s="7"/>
      <c r="D620" s="9"/>
      <c r="E620" s="9"/>
      <c r="F620" s="14"/>
      <c r="G620" s="9"/>
      <c r="H620" s="9"/>
      <c r="I620" s="121"/>
      <c r="J620" s="121"/>
      <c r="K620" s="121"/>
      <c r="L620" s="9"/>
      <c r="M620" s="9"/>
      <c r="N620" s="9"/>
      <c r="O620" s="9"/>
      <c r="P620" s="9"/>
      <c r="Q620" s="5"/>
      <c r="R620" s="5"/>
      <c r="S620" s="5"/>
      <c r="T620" s="5"/>
      <c r="U620" s="5"/>
      <c r="V620" s="5"/>
      <c r="W620" s="5"/>
      <c r="X620" s="5"/>
      <c r="Y620" s="5"/>
      <c r="Z620" s="5"/>
    </row>
    <row r="621" spans="1:26" ht="13.5" customHeight="1" x14ac:dyDescent="0.3">
      <c r="A621" s="5"/>
      <c r="B621" s="6"/>
      <c r="C621" s="7"/>
      <c r="D621" s="9"/>
      <c r="E621" s="9"/>
      <c r="F621" s="14"/>
      <c r="G621" s="9"/>
      <c r="H621" s="9"/>
      <c r="I621" s="121"/>
      <c r="J621" s="121"/>
      <c r="K621" s="121"/>
      <c r="L621" s="9"/>
      <c r="M621" s="9"/>
      <c r="N621" s="9"/>
      <c r="O621" s="9"/>
      <c r="P621" s="9"/>
      <c r="Q621" s="5"/>
      <c r="R621" s="5"/>
      <c r="S621" s="5"/>
      <c r="T621" s="5"/>
      <c r="U621" s="5"/>
      <c r="V621" s="5"/>
      <c r="W621" s="5"/>
      <c r="X621" s="5"/>
      <c r="Y621" s="5"/>
      <c r="Z621" s="5"/>
    </row>
    <row r="622" spans="1:26" ht="13.5" customHeight="1" x14ac:dyDescent="0.3">
      <c r="A622" s="5"/>
      <c r="B622" s="6"/>
      <c r="C622" s="7"/>
      <c r="D622" s="9"/>
      <c r="E622" s="9"/>
      <c r="F622" s="14"/>
      <c r="G622" s="9"/>
      <c r="H622" s="9"/>
      <c r="I622" s="121"/>
      <c r="J622" s="121"/>
      <c r="K622" s="121"/>
      <c r="L622" s="9"/>
      <c r="M622" s="9"/>
      <c r="N622" s="9"/>
      <c r="O622" s="9"/>
      <c r="P622" s="9"/>
      <c r="Q622" s="5"/>
      <c r="R622" s="5"/>
      <c r="S622" s="5"/>
      <c r="T622" s="5"/>
      <c r="U622" s="5"/>
      <c r="V622" s="5"/>
      <c r="W622" s="5"/>
      <c r="X622" s="5"/>
      <c r="Y622" s="5"/>
      <c r="Z622" s="5"/>
    </row>
    <row r="623" spans="1:26" ht="13.5" customHeight="1" x14ac:dyDescent="0.3">
      <c r="A623" s="5"/>
      <c r="B623" s="6"/>
      <c r="C623" s="7"/>
      <c r="D623" s="9"/>
      <c r="E623" s="9"/>
      <c r="F623" s="14"/>
      <c r="G623" s="9"/>
      <c r="H623" s="9"/>
      <c r="I623" s="121"/>
      <c r="J623" s="121"/>
      <c r="K623" s="121"/>
      <c r="L623" s="9"/>
      <c r="M623" s="9"/>
      <c r="N623" s="9"/>
      <c r="O623" s="9"/>
      <c r="P623" s="9"/>
      <c r="Q623" s="5"/>
      <c r="R623" s="5"/>
      <c r="S623" s="5"/>
      <c r="T623" s="5"/>
      <c r="U623" s="5"/>
      <c r="V623" s="5"/>
      <c r="W623" s="5"/>
      <c r="X623" s="5"/>
      <c r="Y623" s="5"/>
      <c r="Z623" s="5"/>
    </row>
    <row r="624" spans="1:26" ht="13.5" customHeight="1" x14ac:dyDescent="0.3">
      <c r="A624" s="5"/>
      <c r="B624" s="6"/>
      <c r="C624" s="7"/>
      <c r="D624" s="9"/>
      <c r="E624" s="9"/>
      <c r="F624" s="14"/>
      <c r="G624" s="9"/>
      <c r="H624" s="9"/>
      <c r="I624" s="121"/>
      <c r="J624" s="121"/>
      <c r="K624" s="121"/>
      <c r="L624" s="9"/>
      <c r="M624" s="9"/>
      <c r="N624" s="9"/>
      <c r="O624" s="9"/>
      <c r="P624" s="9"/>
      <c r="Q624" s="5"/>
      <c r="R624" s="5"/>
      <c r="S624" s="5"/>
      <c r="T624" s="5"/>
      <c r="U624" s="5"/>
      <c r="V624" s="5"/>
      <c r="W624" s="5"/>
      <c r="X624" s="5"/>
      <c r="Y624" s="5"/>
      <c r="Z624" s="5"/>
    </row>
    <row r="625" spans="1:26" ht="13.5" customHeight="1" x14ac:dyDescent="0.3">
      <c r="A625" s="5"/>
      <c r="B625" s="6"/>
      <c r="C625" s="7"/>
      <c r="D625" s="9"/>
      <c r="E625" s="9"/>
      <c r="F625" s="14"/>
      <c r="G625" s="9"/>
      <c r="H625" s="9"/>
      <c r="I625" s="121"/>
      <c r="J625" s="121"/>
      <c r="K625" s="121"/>
      <c r="L625" s="9"/>
      <c r="M625" s="9"/>
      <c r="N625" s="9"/>
      <c r="O625" s="9"/>
      <c r="P625" s="9"/>
      <c r="Q625" s="5"/>
      <c r="R625" s="5"/>
      <c r="S625" s="5"/>
      <c r="T625" s="5"/>
      <c r="U625" s="5"/>
      <c r="V625" s="5"/>
      <c r="W625" s="5"/>
      <c r="X625" s="5"/>
      <c r="Y625" s="5"/>
      <c r="Z625" s="5"/>
    </row>
    <row r="626" spans="1:26" ht="13.5" customHeight="1" x14ac:dyDescent="0.3">
      <c r="A626" s="5"/>
      <c r="B626" s="6"/>
      <c r="C626" s="7"/>
      <c r="D626" s="9"/>
      <c r="E626" s="9"/>
      <c r="F626" s="14"/>
      <c r="G626" s="9"/>
      <c r="H626" s="9"/>
      <c r="I626" s="121"/>
      <c r="J626" s="121"/>
      <c r="K626" s="121"/>
      <c r="L626" s="9"/>
      <c r="M626" s="9"/>
      <c r="N626" s="9"/>
      <c r="O626" s="9"/>
      <c r="P626" s="9"/>
      <c r="Q626" s="5"/>
      <c r="R626" s="5"/>
      <c r="S626" s="5"/>
      <c r="T626" s="5"/>
      <c r="U626" s="5"/>
      <c r="V626" s="5"/>
      <c r="W626" s="5"/>
      <c r="X626" s="5"/>
      <c r="Y626" s="5"/>
      <c r="Z626" s="5"/>
    </row>
    <row r="627" spans="1:26" ht="13.5" customHeight="1" x14ac:dyDescent="0.3">
      <c r="A627" s="5"/>
      <c r="B627" s="6"/>
      <c r="C627" s="7"/>
      <c r="D627" s="9"/>
      <c r="E627" s="9"/>
      <c r="F627" s="14"/>
      <c r="G627" s="9"/>
      <c r="H627" s="9"/>
      <c r="I627" s="121"/>
      <c r="J627" s="121"/>
      <c r="K627" s="121"/>
      <c r="L627" s="9"/>
      <c r="M627" s="9"/>
      <c r="N627" s="9"/>
      <c r="O627" s="9"/>
      <c r="P627" s="9"/>
      <c r="Q627" s="5"/>
      <c r="R627" s="5"/>
      <c r="S627" s="5"/>
      <c r="T627" s="5"/>
      <c r="U627" s="5"/>
      <c r="V627" s="5"/>
      <c r="W627" s="5"/>
      <c r="X627" s="5"/>
      <c r="Y627" s="5"/>
      <c r="Z627" s="5"/>
    </row>
    <row r="628" spans="1:26" ht="13.5" customHeight="1" x14ac:dyDescent="0.3">
      <c r="A628" s="5"/>
      <c r="B628" s="6"/>
      <c r="C628" s="7"/>
      <c r="D628" s="9"/>
      <c r="E628" s="9"/>
      <c r="F628" s="14"/>
      <c r="G628" s="9"/>
      <c r="H628" s="9"/>
      <c r="I628" s="121"/>
      <c r="J628" s="121"/>
      <c r="K628" s="121"/>
      <c r="L628" s="9"/>
      <c r="M628" s="9"/>
      <c r="N628" s="9"/>
      <c r="O628" s="9"/>
      <c r="P628" s="9"/>
      <c r="Q628" s="5"/>
      <c r="R628" s="5"/>
      <c r="S628" s="5"/>
      <c r="T628" s="5"/>
      <c r="U628" s="5"/>
      <c r="V628" s="5"/>
      <c r="W628" s="5"/>
      <c r="X628" s="5"/>
      <c r="Y628" s="5"/>
      <c r="Z628" s="5"/>
    </row>
    <row r="629" spans="1:26" ht="13.5" customHeight="1" x14ac:dyDescent="0.3">
      <c r="A629" s="5"/>
      <c r="B629" s="6"/>
      <c r="C629" s="7"/>
      <c r="D629" s="9"/>
      <c r="E629" s="9"/>
      <c r="F629" s="14"/>
      <c r="G629" s="9"/>
      <c r="H629" s="9"/>
      <c r="I629" s="121"/>
      <c r="J629" s="121"/>
      <c r="K629" s="121"/>
      <c r="L629" s="9"/>
      <c r="M629" s="9"/>
      <c r="N629" s="9"/>
      <c r="O629" s="9"/>
      <c r="P629" s="9"/>
      <c r="Q629" s="5"/>
      <c r="R629" s="5"/>
      <c r="S629" s="5"/>
      <c r="T629" s="5"/>
      <c r="U629" s="5"/>
      <c r="V629" s="5"/>
      <c r="W629" s="5"/>
      <c r="X629" s="5"/>
      <c r="Y629" s="5"/>
      <c r="Z629" s="5"/>
    </row>
    <row r="630" spans="1:26" ht="13.5" customHeight="1" x14ac:dyDescent="0.3">
      <c r="A630" s="5"/>
      <c r="B630" s="6"/>
      <c r="C630" s="7"/>
      <c r="D630" s="9"/>
      <c r="E630" s="9"/>
      <c r="F630" s="14"/>
      <c r="G630" s="9"/>
      <c r="H630" s="9"/>
      <c r="I630" s="121"/>
      <c r="J630" s="121"/>
      <c r="K630" s="121"/>
      <c r="L630" s="9"/>
      <c r="M630" s="9"/>
      <c r="N630" s="9"/>
      <c r="O630" s="9"/>
      <c r="P630" s="9"/>
      <c r="Q630" s="5"/>
      <c r="R630" s="5"/>
      <c r="S630" s="5"/>
      <c r="T630" s="5"/>
      <c r="U630" s="5"/>
      <c r="V630" s="5"/>
      <c r="W630" s="5"/>
      <c r="X630" s="5"/>
      <c r="Y630" s="5"/>
      <c r="Z630" s="5"/>
    </row>
    <row r="631" spans="1:26" ht="13.5" customHeight="1" x14ac:dyDescent="0.3">
      <c r="A631" s="5"/>
      <c r="B631" s="6"/>
      <c r="C631" s="7"/>
      <c r="D631" s="9"/>
      <c r="E631" s="9"/>
      <c r="F631" s="14"/>
      <c r="G631" s="9"/>
      <c r="H631" s="9"/>
      <c r="I631" s="121"/>
      <c r="J631" s="121"/>
      <c r="K631" s="121"/>
      <c r="L631" s="9"/>
      <c r="M631" s="9"/>
      <c r="N631" s="9"/>
      <c r="O631" s="9"/>
      <c r="P631" s="9"/>
      <c r="Q631" s="5"/>
      <c r="R631" s="5"/>
      <c r="S631" s="5"/>
      <c r="T631" s="5"/>
      <c r="U631" s="5"/>
      <c r="V631" s="5"/>
      <c r="W631" s="5"/>
      <c r="X631" s="5"/>
      <c r="Y631" s="5"/>
      <c r="Z631" s="5"/>
    </row>
    <row r="632" spans="1:26" ht="13.5" customHeight="1" x14ac:dyDescent="0.3">
      <c r="A632" s="5"/>
      <c r="B632" s="6"/>
      <c r="C632" s="7"/>
      <c r="D632" s="9"/>
      <c r="E632" s="9"/>
      <c r="F632" s="14"/>
      <c r="G632" s="9"/>
      <c r="H632" s="9"/>
      <c r="I632" s="121"/>
      <c r="J632" s="121"/>
      <c r="K632" s="121"/>
      <c r="L632" s="9"/>
      <c r="M632" s="9"/>
      <c r="N632" s="9"/>
      <c r="O632" s="9"/>
      <c r="P632" s="9"/>
      <c r="Q632" s="5"/>
      <c r="R632" s="5"/>
      <c r="S632" s="5"/>
      <c r="T632" s="5"/>
      <c r="U632" s="5"/>
      <c r="V632" s="5"/>
      <c r="W632" s="5"/>
      <c r="X632" s="5"/>
      <c r="Y632" s="5"/>
      <c r="Z632" s="5"/>
    </row>
    <row r="633" spans="1:26" ht="13.5" customHeight="1" x14ac:dyDescent="0.3">
      <c r="A633" s="5"/>
      <c r="B633" s="6"/>
      <c r="C633" s="7"/>
      <c r="D633" s="9"/>
      <c r="E633" s="9"/>
      <c r="F633" s="14"/>
      <c r="G633" s="9"/>
      <c r="H633" s="9"/>
      <c r="I633" s="121"/>
      <c r="J633" s="121"/>
      <c r="K633" s="121"/>
      <c r="L633" s="9"/>
      <c r="M633" s="9"/>
      <c r="N633" s="9"/>
      <c r="O633" s="9"/>
      <c r="P633" s="9"/>
      <c r="Q633" s="5"/>
      <c r="R633" s="5"/>
      <c r="S633" s="5"/>
      <c r="T633" s="5"/>
      <c r="U633" s="5"/>
      <c r="V633" s="5"/>
      <c r="W633" s="5"/>
      <c r="X633" s="5"/>
      <c r="Y633" s="5"/>
      <c r="Z633" s="5"/>
    </row>
    <row r="634" spans="1:26" ht="13.5" customHeight="1" x14ac:dyDescent="0.3">
      <c r="A634" s="5"/>
      <c r="B634" s="6"/>
      <c r="C634" s="7"/>
      <c r="D634" s="9"/>
      <c r="E634" s="9"/>
      <c r="F634" s="14"/>
      <c r="G634" s="9"/>
      <c r="H634" s="9"/>
      <c r="I634" s="121"/>
      <c r="J634" s="121"/>
      <c r="K634" s="121"/>
      <c r="L634" s="9"/>
      <c r="M634" s="9"/>
      <c r="N634" s="9"/>
      <c r="O634" s="9"/>
      <c r="P634" s="9"/>
      <c r="Q634" s="5"/>
      <c r="R634" s="5"/>
      <c r="S634" s="5"/>
      <c r="T634" s="5"/>
      <c r="U634" s="5"/>
      <c r="V634" s="5"/>
      <c r="W634" s="5"/>
      <c r="X634" s="5"/>
      <c r="Y634" s="5"/>
      <c r="Z634" s="5"/>
    </row>
    <row r="635" spans="1:26" ht="13.5" customHeight="1" x14ac:dyDescent="0.3">
      <c r="A635" s="5"/>
      <c r="B635" s="6"/>
      <c r="C635" s="7"/>
      <c r="D635" s="9"/>
      <c r="E635" s="9"/>
      <c r="F635" s="14"/>
      <c r="G635" s="9"/>
      <c r="H635" s="9"/>
      <c r="I635" s="121"/>
      <c r="J635" s="121"/>
      <c r="K635" s="121"/>
      <c r="L635" s="9"/>
      <c r="M635" s="9"/>
      <c r="N635" s="9"/>
      <c r="O635" s="9"/>
      <c r="P635" s="9"/>
      <c r="Q635" s="5"/>
      <c r="R635" s="5"/>
      <c r="S635" s="5"/>
      <c r="T635" s="5"/>
      <c r="U635" s="5"/>
      <c r="V635" s="5"/>
      <c r="W635" s="5"/>
      <c r="X635" s="5"/>
      <c r="Y635" s="5"/>
      <c r="Z635" s="5"/>
    </row>
    <row r="636" spans="1:26" ht="13.5" customHeight="1" x14ac:dyDescent="0.3">
      <c r="A636" s="5"/>
      <c r="B636" s="6"/>
      <c r="C636" s="7"/>
      <c r="D636" s="9"/>
      <c r="E636" s="9"/>
      <c r="F636" s="14"/>
      <c r="G636" s="9"/>
      <c r="H636" s="9"/>
      <c r="I636" s="121"/>
      <c r="J636" s="121"/>
      <c r="K636" s="121"/>
      <c r="L636" s="9"/>
      <c r="M636" s="9"/>
      <c r="N636" s="9"/>
      <c r="O636" s="9"/>
      <c r="P636" s="9"/>
      <c r="Q636" s="5"/>
      <c r="R636" s="5"/>
      <c r="S636" s="5"/>
      <c r="T636" s="5"/>
      <c r="U636" s="5"/>
      <c r="V636" s="5"/>
      <c r="W636" s="5"/>
      <c r="X636" s="5"/>
      <c r="Y636" s="5"/>
      <c r="Z636" s="5"/>
    </row>
    <row r="637" spans="1:26" ht="13.5" customHeight="1" x14ac:dyDescent="0.3">
      <c r="A637" s="5"/>
      <c r="B637" s="6"/>
      <c r="C637" s="7"/>
      <c r="D637" s="9"/>
      <c r="E637" s="9"/>
      <c r="F637" s="14"/>
      <c r="G637" s="9"/>
      <c r="H637" s="9"/>
      <c r="I637" s="121"/>
      <c r="J637" s="121"/>
      <c r="K637" s="121"/>
      <c r="L637" s="9"/>
      <c r="M637" s="9"/>
      <c r="N637" s="9"/>
      <c r="O637" s="9"/>
      <c r="P637" s="9"/>
      <c r="Q637" s="5"/>
      <c r="R637" s="5"/>
      <c r="S637" s="5"/>
      <c r="T637" s="5"/>
      <c r="U637" s="5"/>
      <c r="V637" s="5"/>
      <c r="W637" s="5"/>
      <c r="X637" s="5"/>
      <c r="Y637" s="5"/>
      <c r="Z637" s="5"/>
    </row>
    <row r="638" spans="1:26" ht="13.5" customHeight="1" x14ac:dyDescent="0.3">
      <c r="A638" s="5"/>
      <c r="B638" s="6"/>
      <c r="C638" s="7"/>
      <c r="D638" s="9"/>
      <c r="E638" s="9"/>
      <c r="F638" s="14"/>
      <c r="G638" s="9"/>
      <c r="H638" s="9"/>
      <c r="I638" s="121"/>
      <c r="J638" s="121"/>
      <c r="K638" s="121"/>
      <c r="L638" s="9"/>
      <c r="M638" s="9"/>
      <c r="N638" s="9"/>
      <c r="O638" s="9"/>
      <c r="P638" s="9"/>
      <c r="Q638" s="5"/>
      <c r="R638" s="5"/>
      <c r="S638" s="5"/>
      <c r="T638" s="5"/>
      <c r="U638" s="5"/>
      <c r="V638" s="5"/>
      <c r="W638" s="5"/>
      <c r="X638" s="5"/>
      <c r="Y638" s="5"/>
      <c r="Z638" s="5"/>
    </row>
    <row r="639" spans="1:26" ht="13.5" customHeight="1" x14ac:dyDescent="0.3">
      <c r="A639" s="5"/>
      <c r="B639" s="6"/>
      <c r="C639" s="7"/>
      <c r="D639" s="9"/>
      <c r="E639" s="9"/>
      <c r="F639" s="14"/>
      <c r="G639" s="9"/>
      <c r="H639" s="9"/>
      <c r="I639" s="121"/>
      <c r="J639" s="121"/>
      <c r="K639" s="121"/>
      <c r="L639" s="9"/>
      <c r="M639" s="9"/>
      <c r="N639" s="9"/>
      <c r="O639" s="9"/>
      <c r="P639" s="9"/>
      <c r="Q639" s="5"/>
      <c r="R639" s="5"/>
      <c r="S639" s="5"/>
      <c r="T639" s="5"/>
      <c r="U639" s="5"/>
      <c r="V639" s="5"/>
      <c r="W639" s="5"/>
      <c r="X639" s="5"/>
      <c r="Y639" s="5"/>
      <c r="Z639" s="5"/>
    </row>
    <row r="640" spans="1:26" ht="13.5" customHeight="1" x14ac:dyDescent="0.3">
      <c r="A640" s="5"/>
      <c r="B640" s="6"/>
      <c r="C640" s="7"/>
      <c r="D640" s="9"/>
      <c r="E640" s="9"/>
      <c r="F640" s="14"/>
      <c r="G640" s="9"/>
      <c r="H640" s="9"/>
      <c r="I640" s="121"/>
      <c r="J640" s="121"/>
      <c r="K640" s="121"/>
      <c r="L640" s="9"/>
      <c r="M640" s="9"/>
      <c r="N640" s="9"/>
      <c r="O640" s="9"/>
      <c r="P640" s="9"/>
      <c r="Q640" s="5"/>
      <c r="R640" s="5"/>
      <c r="S640" s="5"/>
      <c r="T640" s="5"/>
      <c r="U640" s="5"/>
      <c r="V640" s="5"/>
      <c r="W640" s="5"/>
      <c r="X640" s="5"/>
      <c r="Y640" s="5"/>
      <c r="Z640" s="5"/>
    </row>
    <row r="641" spans="1:26" ht="13.5" customHeight="1" x14ac:dyDescent="0.3">
      <c r="A641" s="5"/>
      <c r="B641" s="6"/>
      <c r="C641" s="7"/>
      <c r="D641" s="9"/>
      <c r="E641" s="9"/>
      <c r="F641" s="14"/>
      <c r="G641" s="9"/>
      <c r="H641" s="9"/>
      <c r="I641" s="121"/>
      <c r="J641" s="121"/>
      <c r="K641" s="121"/>
      <c r="L641" s="9"/>
      <c r="M641" s="9"/>
      <c r="N641" s="9"/>
      <c r="O641" s="9"/>
      <c r="P641" s="9"/>
      <c r="Q641" s="5"/>
      <c r="R641" s="5"/>
      <c r="S641" s="5"/>
      <c r="T641" s="5"/>
      <c r="U641" s="5"/>
      <c r="V641" s="5"/>
      <c r="W641" s="5"/>
      <c r="X641" s="5"/>
      <c r="Y641" s="5"/>
      <c r="Z641" s="5"/>
    </row>
    <row r="642" spans="1:26" ht="13.5" customHeight="1" x14ac:dyDescent="0.3">
      <c r="A642" s="5"/>
      <c r="B642" s="6"/>
      <c r="C642" s="7"/>
      <c r="D642" s="9"/>
      <c r="E642" s="9"/>
      <c r="F642" s="14"/>
      <c r="G642" s="9"/>
      <c r="H642" s="9"/>
      <c r="I642" s="121"/>
      <c r="J642" s="121"/>
      <c r="K642" s="121"/>
      <c r="L642" s="9"/>
      <c r="M642" s="9"/>
      <c r="N642" s="9"/>
      <c r="O642" s="9"/>
      <c r="P642" s="9"/>
      <c r="Q642" s="5"/>
      <c r="R642" s="5"/>
      <c r="S642" s="5"/>
      <c r="T642" s="5"/>
      <c r="U642" s="5"/>
      <c r="V642" s="5"/>
      <c r="W642" s="5"/>
      <c r="X642" s="5"/>
      <c r="Y642" s="5"/>
      <c r="Z642" s="5"/>
    </row>
    <row r="643" spans="1:26" ht="13.5" customHeight="1" x14ac:dyDescent="0.3">
      <c r="A643" s="5"/>
      <c r="B643" s="6"/>
      <c r="C643" s="7"/>
      <c r="D643" s="9"/>
      <c r="E643" s="9"/>
      <c r="F643" s="14"/>
      <c r="G643" s="9"/>
      <c r="H643" s="9"/>
      <c r="I643" s="121"/>
      <c r="J643" s="121"/>
      <c r="K643" s="121"/>
      <c r="L643" s="9"/>
      <c r="M643" s="9"/>
      <c r="N643" s="9"/>
      <c r="O643" s="9"/>
      <c r="P643" s="9"/>
      <c r="Q643" s="5"/>
      <c r="R643" s="5"/>
      <c r="S643" s="5"/>
      <c r="T643" s="5"/>
      <c r="U643" s="5"/>
      <c r="V643" s="5"/>
      <c r="W643" s="5"/>
      <c r="X643" s="5"/>
      <c r="Y643" s="5"/>
      <c r="Z643" s="5"/>
    </row>
    <row r="644" spans="1:26" ht="13.5" customHeight="1" x14ac:dyDescent="0.3">
      <c r="A644" s="5"/>
      <c r="B644" s="6"/>
      <c r="C644" s="7"/>
      <c r="D644" s="9"/>
      <c r="E644" s="9"/>
      <c r="F644" s="14"/>
      <c r="G644" s="9"/>
      <c r="H644" s="9"/>
      <c r="I644" s="121"/>
      <c r="J644" s="121"/>
      <c r="K644" s="121"/>
      <c r="L644" s="9"/>
      <c r="M644" s="9"/>
      <c r="N644" s="9"/>
      <c r="O644" s="9"/>
      <c r="P644" s="9"/>
      <c r="Q644" s="5"/>
      <c r="R644" s="5"/>
      <c r="S644" s="5"/>
      <c r="T644" s="5"/>
      <c r="U644" s="5"/>
      <c r="V644" s="5"/>
      <c r="W644" s="5"/>
      <c r="X644" s="5"/>
      <c r="Y644" s="5"/>
      <c r="Z644" s="5"/>
    </row>
    <row r="645" spans="1:26" ht="13.5" customHeight="1" x14ac:dyDescent="0.3">
      <c r="A645" s="5"/>
      <c r="B645" s="6"/>
      <c r="C645" s="7"/>
      <c r="D645" s="9"/>
      <c r="E645" s="9"/>
      <c r="F645" s="14"/>
      <c r="G645" s="9"/>
      <c r="H645" s="9"/>
      <c r="I645" s="121"/>
      <c r="J645" s="121"/>
      <c r="K645" s="121"/>
      <c r="L645" s="9"/>
      <c r="M645" s="9"/>
      <c r="N645" s="9"/>
      <c r="O645" s="9"/>
      <c r="P645" s="9"/>
      <c r="Q645" s="5"/>
      <c r="R645" s="5"/>
      <c r="S645" s="5"/>
      <c r="T645" s="5"/>
      <c r="U645" s="5"/>
      <c r="V645" s="5"/>
      <c r="W645" s="5"/>
      <c r="X645" s="5"/>
      <c r="Y645" s="5"/>
      <c r="Z645" s="5"/>
    </row>
    <row r="646" spans="1:26" ht="13.5" customHeight="1" x14ac:dyDescent="0.3">
      <c r="A646" s="5"/>
      <c r="B646" s="6"/>
      <c r="C646" s="7"/>
      <c r="D646" s="9"/>
      <c r="E646" s="9"/>
      <c r="F646" s="14"/>
      <c r="G646" s="9"/>
      <c r="H646" s="9"/>
      <c r="I646" s="121"/>
      <c r="J646" s="121"/>
      <c r="K646" s="121"/>
      <c r="L646" s="9"/>
      <c r="M646" s="9"/>
      <c r="N646" s="9"/>
      <c r="O646" s="9"/>
      <c r="P646" s="9"/>
      <c r="Q646" s="5"/>
      <c r="R646" s="5"/>
      <c r="S646" s="5"/>
      <c r="T646" s="5"/>
      <c r="U646" s="5"/>
      <c r="V646" s="5"/>
      <c r="W646" s="5"/>
      <c r="X646" s="5"/>
      <c r="Y646" s="5"/>
      <c r="Z646" s="5"/>
    </row>
    <row r="647" spans="1:26" ht="13.5" customHeight="1" x14ac:dyDescent="0.3">
      <c r="A647" s="5"/>
      <c r="B647" s="6"/>
      <c r="C647" s="7"/>
      <c r="D647" s="9"/>
      <c r="E647" s="9"/>
      <c r="F647" s="14"/>
      <c r="G647" s="9"/>
      <c r="H647" s="9"/>
      <c r="I647" s="121"/>
      <c r="J647" s="121"/>
      <c r="K647" s="121"/>
      <c r="L647" s="9"/>
      <c r="M647" s="9"/>
      <c r="N647" s="9"/>
      <c r="O647" s="9"/>
      <c r="P647" s="9"/>
      <c r="Q647" s="5"/>
      <c r="R647" s="5"/>
      <c r="S647" s="5"/>
      <c r="T647" s="5"/>
      <c r="U647" s="5"/>
      <c r="V647" s="5"/>
      <c r="W647" s="5"/>
      <c r="X647" s="5"/>
      <c r="Y647" s="5"/>
      <c r="Z647" s="5"/>
    </row>
    <row r="648" spans="1:26" ht="13.5" customHeight="1" x14ac:dyDescent="0.3">
      <c r="A648" s="5"/>
      <c r="B648" s="6"/>
      <c r="C648" s="7"/>
      <c r="D648" s="9"/>
      <c r="E648" s="9"/>
      <c r="F648" s="14"/>
      <c r="G648" s="9"/>
      <c r="H648" s="9"/>
      <c r="I648" s="121"/>
      <c r="J648" s="121"/>
      <c r="K648" s="121"/>
      <c r="L648" s="9"/>
      <c r="M648" s="9"/>
      <c r="N648" s="9"/>
      <c r="O648" s="9"/>
      <c r="P648" s="9"/>
      <c r="Q648" s="5"/>
      <c r="R648" s="5"/>
      <c r="S648" s="5"/>
      <c r="T648" s="5"/>
      <c r="U648" s="5"/>
      <c r="V648" s="5"/>
      <c r="W648" s="5"/>
      <c r="X648" s="5"/>
      <c r="Y648" s="5"/>
      <c r="Z648" s="5"/>
    </row>
    <row r="649" spans="1:26" ht="13.5" customHeight="1" x14ac:dyDescent="0.3">
      <c r="A649" s="5"/>
      <c r="B649" s="6"/>
      <c r="C649" s="7"/>
      <c r="D649" s="9"/>
      <c r="E649" s="9"/>
      <c r="F649" s="14"/>
      <c r="G649" s="9"/>
      <c r="H649" s="9"/>
      <c r="I649" s="121"/>
      <c r="J649" s="121"/>
      <c r="K649" s="121"/>
      <c r="L649" s="9"/>
      <c r="M649" s="9"/>
      <c r="N649" s="9"/>
      <c r="O649" s="9"/>
      <c r="P649" s="9"/>
      <c r="Q649" s="5"/>
      <c r="R649" s="5"/>
      <c r="S649" s="5"/>
      <c r="T649" s="5"/>
      <c r="U649" s="5"/>
      <c r="V649" s="5"/>
      <c r="W649" s="5"/>
      <c r="X649" s="5"/>
      <c r="Y649" s="5"/>
      <c r="Z649" s="5"/>
    </row>
    <row r="650" spans="1:26" ht="13.5" customHeight="1" x14ac:dyDescent="0.3">
      <c r="A650" s="5"/>
      <c r="B650" s="6"/>
      <c r="C650" s="7"/>
      <c r="D650" s="9"/>
      <c r="E650" s="9"/>
      <c r="F650" s="14"/>
      <c r="G650" s="9"/>
      <c r="H650" s="9"/>
      <c r="I650" s="121"/>
      <c r="J650" s="121"/>
      <c r="K650" s="121"/>
      <c r="L650" s="9"/>
      <c r="M650" s="9"/>
      <c r="N650" s="9"/>
      <c r="O650" s="9"/>
      <c r="P650" s="9"/>
      <c r="Q650" s="5"/>
      <c r="R650" s="5"/>
      <c r="S650" s="5"/>
      <c r="T650" s="5"/>
      <c r="U650" s="5"/>
      <c r="V650" s="5"/>
      <c r="W650" s="5"/>
      <c r="X650" s="5"/>
      <c r="Y650" s="5"/>
      <c r="Z650" s="5"/>
    </row>
    <row r="651" spans="1:26" ht="13.5" customHeight="1" x14ac:dyDescent="0.3">
      <c r="A651" s="5"/>
      <c r="B651" s="6"/>
      <c r="C651" s="7"/>
      <c r="D651" s="9"/>
      <c r="E651" s="9"/>
      <c r="F651" s="14"/>
      <c r="G651" s="9"/>
      <c r="H651" s="9"/>
      <c r="I651" s="121"/>
      <c r="J651" s="121"/>
      <c r="K651" s="121"/>
      <c r="L651" s="9"/>
      <c r="M651" s="9"/>
      <c r="N651" s="9"/>
      <c r="O651" s="9"/>
      <c r="P651" s="9"/>
      <c r="Q651" s="5"/>
      <c r="R651" s="5"/>
      <c r="S651" s="5"/>
      <c r="T651" s="5"/>
      <c r="U651" s="5"/>
      <c r="V651" s="5"/>
      <c r="W651" s="5"/>
      <c r="X651" s="5"/>
      <c r="Y651" s="5"/>
      <c r="Z651" s="5"/>
    </row>
    <row r="652" spans="1:26" ht="13.5" customHeight="1" x14ac:dyDescent="0.3">
      <c r="A652" s="5"/>
      <c r="B652" s="6"/>
      <c r="C652" s="7"/>
      <c r="D652" s="9"/>
      <c r="E652" s="9"/>
      <c r="F652" s="14"/>
      <c r="G652" s="9"/>
      <c r="H652" s="9"/>
      <c r="I652" s="121"/>
      <c r="J652" s="121"/>
      <c r="K652" s="121"/>
      <c r="L652" s="9"/>
      <c r="M652" s="9"/>
      <c r="N652" s="9"/>
      <c r="O652" s="9"/>
      <c r="P652" s="9"/>
      <c r="Q652" s="5"/>
      <c r="R652" s="5"/>
      <c r="S652" s="5"/>
      <c r="T652" s="5"/>
      <c r="U652" s="5"/>
      <c r="V652" s="5"/>
      <c r="W652" s="5"/>
      <c r="X652" s="5"/>
      <c r="Y652" s="5"/>
      <c r="Z652" s="5"/>
    </row>
    <row r="653" spans="1:26" ht="13.5" customHeight="1" x14ac:dyDescent="0.3">
      <c r="A653" s="5"/>
      <c r="B653" s="6"/>
      <c r="C653" s="7"/>
      <c r="D653" s="9"/>
      <c r="E653" s="9"/>
      <c r="F653" s="14"/>
      <c r="G653" s="9"/>
      <c r="H653" s="9"/>
      <c r="I653" s="121"/>
      <c r="J653" s="121"/>
      <c r="K653" s="121"/>
      <c r="L653" s="9"/>
      <c r="M653" s="9"/>
      <c r="N653" s="9"/>
      <c r="O653" s="9"/>
      <c r="P653" s="9"/>
      <c r="Q653" s="5"/>
      <c r="R653" s="5"/>
      <c r="S653" s="5"/>
      <c r="T653" s="5"/>
      <c r="U653" s="5"/>
      <c r="V653" s="5"/>
      <c r="W653" s="5"/>
      <c r="X653" s="5"/>
      <c r="Y653" s="5"/>
      <c r="Z653" s="5"/>
    </row>
    <row r="654" spans="1:26" ht="13.5" customHeight="1" x14ac:dyDescent="0.3">
      <c r="A654" s="5"/>
      <c r="B654" s="6"/>
      <c r="C654" s="7"/>
      <c r="D654" s="9"/>
      <c r="E654" s="9"/>
      <c r="F654" s="14"/>
      <c r="G654" s="9"/>
      <c r="H654" s="9"/>
      <c r="I654" s="121"/>
      <c r="J654" s="121"/>
      <c r="K654" s="121"/>
      <c r="L654" s="9"/>
      <c r="M654" s="9"/>
      <c r="N654" s="9"/>
      <c r="O654" s="9"/>
      <c r="P654" s="9"/>
      <c r="Q654" s="5"/>
      <c r="R654" s="5"/>
      <c r="S654" s="5"/>
      <c r="T654" s="5"/>
      <c r="U654" s="5"/>
      <c r="V654" s="5"/>
      <c r="W654" s="5"/>
      <c r="X654" s="5"/>
      <c r="Y654" s="5"/>
      <c r="Z654" s="5"/>
    </row>
    <row r="655" spans="1:26" ht="13.5" customHeight="1" x14ac:dyDescent="0.3">
      <c r="A655" s="5"/>
      <c r="B655" s="6"/>
      <c r="C655" s="7"/>
      <c r="D655" s="9"/>
      <c r="E655" s="9"/>
      <c r="F655" s="14"/>
      <c r="G655" s="9"/>
      <c r="H655" s="9"/>
      <c r="I655" s="121"/>
      <c r="J655" s="121"/>
      <c r="K655" s="121"/>
      <c r="L655" s="9"/>
      <c r="M655" s="9"/>
      <c r="N655" s="9"/>
      <c r="O655" s="9"/>
      <c r="P655" s="9"/>
      <c r="Q655" s="5"/>
      <c r="R655" s="5"/>
      <c r="S655" s="5"/>
      <c r="T655" s="5"/>
      <c r="U655" s="5"/>
      <c r="V655" s="5"/>
      <c r="W655" s="5"/>
      <c r="X655" s="5"/>
      <c r="Y655" s="5"/>
      <c r="Z655" s="5"/>
    </row>
    <row r="656" spans="1:26" ht="13.5" customHeight="1" x14ac:dyDescent="0.3">
      <c r="A656" s="5"/>
      <c r="B656" s="6"/>
      <c r="C656" s="7"/>
      <c r="D656" s="9"/>
      <c r="E656" s="9"/>
      <c r="F656" s="14"/>
      <c r="G656" s="9"/>
      <c r="H656" s="9"/>
      <c r="I656" s="121"/>
      <c r="J656" s="121"/>
      <c r="K656" s="121"/>
      <c r="L656" s="9"/>
      <c r="M656" s="9"/>
      <c r="N656" s="9"/>
      <c r="O656" s="9"/>
      <c r="P656" s="9"/>
      <c r="Q656" s="5"/>
      <c r="R656" s="5"/>
      <c r="S656" s="5"/>
      <c r="T656" s="5"/>
      <c r="U656" s="5"/>
      <c r="V656" s="5"/>
      <c r="W656" s="5"/>
      <c r="X656" s="5"/>
      <c r="Y656" s="5"/>
      <c r="Z656" s="5"/>
    </row>
    <row r="657" spans="1:26" ht="13.5" customHeight="1" x14ac:dyDescent="0.3">
      <c r="A657" s="5"/>
      <c r="B657" s="6"/>
      <c r="C657" s="7"/>
      <c r="D657" s="9"/>
      <c r="E657" s="9"/>
      <c r="F657" s="14"/>
      <c r="G657" s="9"/>
      <c r="H657" s="9"/>
      <c r="I657" s="121"/>
      <c r="J657" s="121"/>
      <c r="K657" s="121"/>
      <c r="L657" s="9"/>
      <c r="M657" s="9"/>
      <c r="N657" s="9"/>
      <c r="O657" s="9"/>
      <c r="P657" s="9"/>
      <c r="Q657" s="5"/>
      <c r="R657" s="5"/>
      <c r="S657" s="5"/>
      <c r="T657" s="5"/>
      <c r="U657" s="5"/>
      <c r="V657" s="5"/>
      <c r="W657" s="5"/>
      <c r="X657" s="5"/>
      <c r="Y657" s="5"/>
      <c r="Z657" s="5"/>
    </row>
    <row r="658" spans="1:26" ht="13.5" customHeight="1" x14ac:dyDescent="0.3">
      <c r="A658" s="5"/>
      <c r="B658" s="6"/>
      <c r="C658" s="7"/>
      <c r="D658" s="9"/>
      <c r="E658" s="9"/>
      <c r="F658" s="14"/>
      <c r="G658" s="9"/>
      <c r="H658" s="9"/>
      <c r="I658" s="121"/>
      <c r="J658" s="121"/>
      <c r="K658" s="121"/>
      <c r="L658" s="9"/>
      <c r="M658" s="9"/>
      <c r="N658" s="9"/>
      <c r="O658" s="9"/>
      <c r="P658" s="9"/>
      <c r="Q658" s="5"/>
      <c r="R658" s="5"/>
      <c r="S658" s="5"/>
      <c r="T658" s="5"/>
      <c r="U658" s="5"/>
      <c r="V658" s="5"/>
      <c r="W658" s="5"/>
      <c r="X658" s="5"/>
      <c r="Y658" s="5"/>
      <c r="Z658" s="5"/>
    </row>
    <row r="659" spans="1:26" ht="13.5" customHeight="1" x14ac:dyDescent="0.3">
      <c r="A659" s="5"/>
      <c r="B659" s="6"/>
      <c r="C659" s="7"/>
      <c r="D659" s="9"/>
      <c r="E659" s="9"/>
      <c r="F659" s="14"/>
      <c r="G659" s="9"/>
      <c r="H659" s="9"/>
      <c r="I659" s="121"/>
      <c r="J659" s="121"/>
      <c r="K659" s="121"/>
      <c r="L659" s="9"/>
      <c r="M659" s="9"/>
      <c r="N659" s="9"/>
      <c r="O659" s="9"/>
      <c r="P659" s="9"/>
      <c r="Q659" s="5"/>
      <c r="R659" s="5"/>
      <c r="S659" s="5"/>
      <c r="T659" s="5"/>
      <c r="U659" s="5"/>
      <c r="V659" s="5"/>
      <c r="W659" s="5"/>
      <c r="X659" s="5"/>
      <c r="Y659" s="5"/>
      <c r="Z659" s="5"/>
    </row>
    <row r="660" spans="1:26" ht="13.5" customHeight="1" x14ac:dyDescent="0.3">
      <c r="A660" s="5"/>
      <c r="B660" s="6"/>
      <c r="C660" s="7"/>
      <c r="D660" s="9"/>
      <c r="E660" s="9"/>
      <c r="F660" s="14"/>
      <c r="G660" s="9"/>
      <c r="H660" s="9"/>
      <c r="I660" s="121"/>
      <c r="J660" s="121"/>
      <c r="K660" s="121"/>
      <c r="L660" s="9"/>
      <c r="M660" s="9"/>
      <c r="N660" s="9"/>
      <c r="O660" s="9"/>
      <c r="P660" s="9"/>
      <c r="Q660" s="5"/>
      <c r="R660" s="5"/>
      <c r="S660" s="5"/>
      <c r="T660" s="5"/>
      <c r="U660" s="5"/>
      <c r="V660" s="5"/>
      <c r="W660" s="5"/>
      <c r="X660" s="5"/>
      <c r="Y660" s="5"/>
      <c r="Z660" s="5"/>
    </row>
    <row r="661" spans="1:26" ht="13.5" customHeight="1" x14ac:dyDescent="0.3">
      <c r="A661" s="5"/>
      <c r="B661" s="6"/>
      <c r="C661" s="7"/>
      <c r="D661" s="9"/>
      <c r="E661" s="9"/>
      <c r="F661" s="14"/>
      <c r="G661" s="9"/>
      <c r="H661" s="9"/>
      <c r="I661" s="121"/>
      <c r="J661" s="121"/>
      <c r="K661" s="121"/>
      <c r="L661" s="9"/>
      <c r="M661" s="9"/>
      <c r="N661" s="9"/>
      <c r="O661" s="9"/>
      <c r="P661" s="9"/>
      <c r="Q661" s="5"/>
      <c r="R661" s="5"/>
      <c r="S661" s="5"/>
      <c r="T661" s="5"/>
      <c r="U661" s="5"/>
      <c r="V661" s="5"/>
      <c r="W661" s="5"/>
      <c r="X661" s="5"/>
      <c r="Y661" s="5"/>
      <c r="Z661" s="5"/>
    </row>
    <row r="662" spans="1:26" ht="13.5" customHeight="1" x14ac:dyDescent="0.3">
      <c r="A662" s="5"/>
      <c r="B662" s="6"/>
      <c r="C662" s="7"/>
      <c r="D662" s="9"/>
      <c r="E662" s="9"/>
      <c r="F662" s="14"/>
      <c r="G662" s="9"/>
      <c r="H662" s="9"/>
      <c r="I662" s="121"/>
      <c r="J662" s="121"/>
      <c r="K662" s="121"/>
      <c r="L662" s="9"/>
      <c r="M662" s="9"/>
      <c r="N662" s="9"/>
      <c r="O662" s="9"/>
      <c r="P662" s="9"/>
      <c r="Q662" s="5"/>
      <c r="R662" s="5"/>
      <c r="S662" s="5"/>
      <c r="T662" s="5"/>
      <c r="U662" s="5"/>
      <c r="V662" s="5"/>
      <c r="W662" s="5"/>
      <c r="X662" s="5"/>
      <c r="Y662" s="5"/>
      <c r="Z662" s="5"/>
    </row>
    <row r="663" spans="1:26" ht="13.5" customHeight="1" x14ac:dyDescent="0.3">
      <c r="A663" s="5"/>
      <c r="B663" s="6"/>
      <c r="C663" s="7"/>
      <c r="D663" s="9"/>
      <c r="E663" s="9"/>
      <c r="F663" s="14"/>
      <c r="G663" s="9"/>
      <c r="H663" s="9"/>
      <c r="I663" s="121"/>
      <c r="J663" s="121"/>
      <c r="K663" s="121"/>
      <c r="L663" s="9"/>
      <c r="M663" s="9"/>
      <c r="N663" s="9"/>
      <c r="O663" s="9"/>
      <c r="P663" s="9"/>
      <c r="Q663" s="5"/>
      <c r="R663" s="5"/>
      <c r="S663" s="5"/>
      <c r="T663" s="5"/>
      <c r="U663" s="5"/>
      <c r="V663" s="5"/>
      <c r="W663" s="5"/>
      <c r="X663" s="5"/>
      <c r="Y663" s="5"/>
      <c r="Z663" s="5"/>
    </row>
    <row r="664" spans="1:26" ht="13.5" customHeight="1" x14ac:dyDescent="0.3">
      <c r="A664" s="5"/>
      <c r="B664" s="6"/>
      <c r="C664" s="7"/>
      <c r="D664" s="9"/>
      <c r="E664" s="9"/>
      <c r="F664" s="14"/>
      <c r="G664" s="9"/>
      <c r="H664" s="9"/>
      <c r="I664" s="121"/>
      <c r="J664" s="121"/>
      <c r="K664" s="121"/>
      <c r="L664" s="9"/>
      <c r="M664" s="9"/>
      <c r="N664" s="9"/>
      <c r="O664" s="9"/>
      <c r="P664" s="9"/>
      <c r="Q664" s="5"/>
      <c r="R664" s="5"/>
      <c r="S664" s="5"/>
      <c r="T664" s="5"/>
      <c r="U664" s="5"/>
      <c r="V664" s="5"/>
      <c r="W664" s="5"/>
      <c r="X664" s="5"/>
      <c r="Y664" s="5"/>
      <c r="Z664" s="5"/>
    </row>
    <row r="665" spans="1:26" ht="13.5" customHeight="1" x14ac:dyDescent="0.3">
      <c r="A665" s="5"/>
      <c r="B665" s="6"/>
      <c r="C665" s="7"/>
      <c r="D665" s="9"/>
      <c r="E665" s="9"/>
      <c r="F665" s="14"/>
      <c r="G665" s="9"/>
      <c r="H665" s="9"/>
      <c r="I665" s="121"/>
      <c r="J665" s="121"/>
      <c r="K665" s="121"/>
      <c r="L665" s="9"/>
      <c r="M665" s="9"/>
      <c r="N665" s="9"/>
      <c r="O665" s="9"/>
      <c r="P665" s="9"/>
      <c r="Q665" s="5"/>
      <c r="R665" s="5"/>
      <c r="S665" s="5"/>
      <c r="T665" s="5"/>
      <c r="U665" s="5"/>
      <c r="V665" s="5"/>
      <c r="W665" s="5"/>
      <c r="X665" s="5"/>
      <c r="Y665" s="5"/>
      <c r="Z665" s="5"/>
    </row>
    <row r="666" spans="1:26" ht="13.5" customHeight="1" x14ac:dyDescent="0.3">
      <c r="A666" s="5"/>
      <c r="B666" s="6"/>
      <c r="C666" s="7"/>
      <c r="D666" s="9"/>
      <c r="E666" s="9"/>
      <c r="F666" s="14"/>
      <c r="G666" s="9"/>
      <c r="H666" s="9"/>
      <c r="I666" s="121"/>
      <c r="J666" s="121"/>
      <c r="K666" s="121"/>
      <c r="L666" s="9"/>
      <c r="M666" s="9"/>
      <c r="N666" s="9"/>
      <c r="O666" s="9"/>
      <c r="P666" s="9"/>
      <c r="Q666" s="5"/>
      <c r="R666" s="5"/>
      <c r="S666" s="5"/>
      <c r="T666" s="5"/>
      <c r="U666" s="5"/>
      <c r="V666" s="5"/>
      <c r="W666" s="5"/>
      <c r="X666" s="5"/>
      <c r="Y666" s="5"/>
      <c r="Z666" s="5"/>
    </row>
    <row r="667" spans="1:26" ht="13.5" customHeight="1" x14ac:dyDescent="0.3">
      <c r="A667" s="5"/>
      <c r="B667" s="6"/>
      <c r="C667" s="7"/>
      <c r="D667" s="9"/>
      <c r="E667" s="9"/>
      <c r="F667" s="14"/>
      <c r="G667" s="9"/>
      <c r="H667" s="9"/>
      <c r="I667" s="121"/>
      <c r="J667" s="121"/>
      <c r="K667" s="121"/>
      <c r="L667" s="9"/>
      <c r="M667" s="9"/>
      <c r="N667" s="9"/>
      <c r="O667" s="9"/>
      <c r="P667" s="9"/>
      <c r="Q667" s="5"/>
      <c r="R667" s="5"/>
      <c r="S667" s="5"/>
      <c r="T667" s="5"/>
      <c r="U667" s="5"/>
      <c r="V667" s="5"/>
      <c r="W667" s="5"/>
      <c r="X667" s="5"/>
      <c r="Y667" s="5"/>
      <c r="Z667" s="5"/>
    </row>
    <row r="668" spans="1:26" ht="13.5" customHeight="1" x14ac:dyDescent="0.3">
      <c r="A668" s="5"/>
      <c r="B668" s="6"/>
      <c r="C668" s="7"/>
      <c r="D668" s="9"/>
      <c r="E668" s="9"/>
      <c r="F668" s="14"/>
      <c r="G668" s="9"/>
      <c r="H668" s="9"/>
      <c r="I668" s="121"/>
      <c r="J668" s="121"/>
      <c r="K668" s="121"/>
      <c r="L668" s="9"/>
      <c r="M668" s="9"/>
      <c r="N668" s="9"/>
      <c r="O668" s="9"/>
      <c r="P668" s="9"/>
      <c r="Q668" s="5"/>
      <c r="R668" s="5"/>
      <c r="S668" s="5"/>
      <c r="T668" s="5"/>
      <c r="U668" s="5"/>
      <c r="V668" s="5"/>
      <c r="W668" s="5"/>
      <c r="X668" s="5"/>
      <c r="Y668" s="5"/>
      <c r="Z668" s="5"/>
    </row>
    <row r="669" spans="1:26" ht="13.5" customHeight="1" x14ac:dyDescent="0.3">
      <c r="A669" s="5"/>
      <c r="B669" s="6"/>
      <c r="C669" s="7"/>
      <c r="D669" s="9"/>
      <c r="E669" s="9"/>
      <c r="F669" s="14"/>
      <c r="G669" s="9"/>
      <c r="H669" s="9"/>
      <c r="I669" s="121"/>
      <c r="J669" s="121"/>
      <c r="K669" s="121"/>
      <c r="L669" s="9"/>
      <c r="M669" s="9"/>
      <c r="N669" s="9"/>
      <c r="O669" s="9"/>
      <c r="P669" s="9"/>
      <c r="Q669" s="5"/>
      <c r="R669" s="5"/>
      <c r="S669" s="5"/>
      <c r="T669" s="5"/>
      <c r="U669" s="5"/>
      <c r="V669" s="5"/>
      <c r="W669" s="5"/>
      <c r="X669" s="5"/>
      <c r="Y669" s="5"/>
      <c r="Z669" s="5"/>
    </row>
    <row r="670" spans="1:26" ht="13.5" customHeight="1" x14ac:dyDescent="0.3">
      <c r="A670" s="5"/>
      <c r="B670" s="6"/>
      <c r="C670" s="7"/>
      <c r="D670" s="9"/>
      <c r="E670" s="9"/>
      <c r="F670" s="14"/>
      <c r="G670" s="9"/>
      <c r="H670" s="9"/>
      <c r="I670" s="121"/>
      <c r="J670" s="121"/>
      <c r="K670" s="121"/>
      <c r="L670" s="9"/>
      <c r="M670" s="9"/>
      <c r="N670" s="9"/>
      <c r="O670" s="9"/>
      <c r="P670" s="9"/>
      <c r="Q670" s="5"/>
      <c r="R670" s="5"/>
      <c r="S670" s="5"/>
      <c r="T670" s="5"/>
      <c r="U670" s="5"/>
      <c r="V670" s="5"/>
      <c r="W670" s="5"/>
      <c r="X670" s="5"/>
      <c r="Y670" s="5"/>
      <c r="Z670" s="5"/>
    </row>
    <row r="671" spans="1:26" ht="13.5" customHeight="1" x14ac:dyDescent="0.3">
      <c r="A671" s="5"/>
      <c r="B671" s="6"/>
      <c r="C671" s="7"/>
      <c r="D671" s="9"/>
      <c r="E671" s="9"/>
      <c r="F671" s="14"/>
      <c r="G671" s="9"/>
      <c r="H671" s="9"/>
      <c r="I671" s="121"/>
      <c r="J671" s="121"/>
      <c r="K671" s="121"/>
      <c r="L671" s="9"/>
      <c r="M671" s="9"/>
      <c r="N671" s="9"/>
      <c r="O671" s="9"/>
      <c r="P671" s="9"/>
      <c r="Q671" s="5"/>
      <c r="R671" s="5"/>
      <c r="S671" s="5"/>
      <c r="T671" s="5"/>
      <c r="U671" s="5"/>
      <c r="V671" s="5"/>
      <c r="W671" s="5"/>
      <c r="X671" s="5"/>
      <c r="Y671" s="5"/>
      <c r="Z671" s="5"/>
    </row>
    <row r="672" spans="1:26" ht="13.5" customHeight="1" x14ac:dyDescent="0.3">
      <c r="A672" s="5"/>
      <c r="B672" s="6"/>
      <c r="C672" s="7"/>
      <c r="D672" s="9"/>
      <c r="E672" s="9"/>
      <c r="F672" s="14"/>
      <c r="G672" s="9"/>
      <c r="H672" s="9"/>
      <c r="I672" s="121"/>
      <c r="J672" s="121"/>
      <c r="K672" s="121"/>
      <c r="L672" s="9"/>
      <c r="M672" s="9"/>
      <c r="N672" s="9"/>
      <c r="O672" s="9"/>
      <c r="P672" s="9"/>
      <c r="Q672" s="5"/>
      <c r="R672" s="5"/>
      <c r="S672" s="5"/>
      <c r="T672" s="5"/>
      <c r="U672" s="5"/>
      <c r="V672" s="5"/>
      <c r="W672" s="5"/>
      <c r="X672" s="5"/>
      <c r="Y672" s="5"/>
      <c r="Z672" s="5"/>
    </row>
    <row r="673" spans="1:26" ht="13.5" customHeight="1" x14ac:dyDescent="0.3">
      <c r="A673" s="5"/>
      <c r="B673" s="6"/>
      <c r="C673" s="7"/>
      <c r="D673" s="9"/>
      <c r="E673" s="9"/>
      <c r="F673" s="14"/>
      <c r="G673" s="9"/>
      <c r="H673" s="9"/>
      <c r="I673" s="121"/>
      <c r="J673" s="121"/>
      <c r="K673" s="121"/>
      <c r="L673" s="9"/>
      <c r="M673" s="9"/>
      <c r="N673" s="9"/>
      <c r="O673" s="9"/>
      <c r="P673" s="9"/>
      <c r="Q673" s="5"/>
      <c r="R673" s="5"/>
      <c r="S673" s="5"/>
      <c r="T673" s="5"/>
      <c r="U673" s="5"/>
      <c r="V673" s="5"/>
      <c r="W673" s="5"/>
      <c r="X673" s="5"/>
      <c r="Y673" s="5"/>
      <c r="Z673" s="5"/>
    </row>
    <row r="674" spans="1:26" ht="13.5" customHeight="1" x14ac:dyDescent="0.3">
      <c r="A674" s="5"/>
      <c r="B674" s="6"/>
      <c r="C674" s="7"/>
      <c r="D674" s="9"/>
      <c r="E674" s="9"/>
      <c r="F674" s="14"/>
      <c r="G674" s="9"/>
      <c r="H674" s="9"/>
      <c r="I674" s="121"/>
      <c r="J674" s="121"/>
      <c r="K674" s="121"/>
      <c r="L674" s="9"/>
      <c r="M674" s="9"/>
      <c r="N674" s="9"/>
      <c r="O674" s="9"/>
      <c r="P674" s="9"/>
      <c r="Q674" s="5"/>
      <c r="R674" s="5"/>
      <c r="S674" s="5"/>
      <c r="T674" s="5"/>
      <c r="U674" s="5"/>
      <c r="V674" s="5"/>
      <c r="W674" s="5"/>
      <c r="X674" s="5"/>
      <c r="Y674" s="5"/>
      <c r="Z674" s="5"/>
    </row>
    <row r="675" spans="1:26" ht="13.5" customHeight="1" x14ac:dyDescent="0.3">
      <c r="A675" s="5"/>
      <c r="B675" s="6"/>
      <c r="C675" s="7"/>
      <c r="D675" s="9"/>
      <c r="E675" s="9"/>
      <c r="F675" s="14"/>
      <c r="G675" s="9"/>
      <c r="H675" s="9"/>
      <c r="I675" s="121"/>
      <c r="J675" s="121"/>
      <c r="K675" s="121"/>
      <c r="L675" s="9"/>
      <c r="M675" s="9"/>
      <c r="N675" s="9"/>
      <c r="O675" s="9"/>
      <c r="P675" s="9"/>
      <c r="Q675" s="5"/>
      <c r="R675" s="5"/>
      <c r="S675" s="5"/>
      <c r="T675" s="5"/>
      <c r="U675" s="5"/>
      <c r="V675" s="5"/>
      <c r="W675" s="5"/>
      <c r="X675" s="5"/>
      <c r="Y675" s="5"/>
      <c r="Z675" s="5"/>
    </row>
    <row r="676" spans="1:26" ht="13.5" customHeight="1" x14ac:dyDescent="0.3">
      <c r="A676" s="5"/>
      <c r="B676" s="6"/>
      <c r="C676" s="7"/>
      <c r="D676" s="9"/>
      <c r="E676" s="9"/>
      <c r="F676" s="14"/>
      <c r="G676" s="9"/>
      <c r="H676" s="9"/>
      <c r="I676" s="121"/>
      <c r="J676" s="121"/>
      <c r="K676" s="121"/>
      <c r="L676" s="9"/>
      <c r="M676" s="9"/>
      <c r="N676" s="9"/>
      <c r="O676" s="9"/>
      <c r="P676" s="9"/>
      <c r="Q676" s="5"/>
      <c r="R676" s="5"/>
      <c r="S676" s="5"/>
      <c r="T676" s="5"/>
      <c r="U676" s="5"/>
      <c r="V676" s="5"/>
      <c r="W676" s="5"/>
      <c r="X676" s="5"/>
      <c r="Y676" s="5"/>
      <c r="Z676" s="5"/>
    </row>
    <row r="677" spans="1:26" ht="13.5" customHeight="1" x14ac:dyDescent="0.3">
      <c r="A677" s="5"/>
      <c r="B677" s="6"/>
      <c r="C677" s="7"/>
      <c r="D677" s="9"/>
      <c r="E677" s="9"/>
      <c r="F677" s="14"/>
      <c r="G677" s="9"/>
      <c r="H677" s="9"/>
      <c r="I677" s="121"/>
      <c r="J677" s="121"/>
      <c r="K677" s="121"/>
      <c r="L677" s="9"/>
      <c r="M677" s="9"/>
      <c r="N677" s="9"/>
      <c r="O677" s="9"/>
      <c r="P677" s="9"/>
      <c r="Q677" s="5"/>
      <c r="R677" s="5"/>
      <c r="S677" s="5"/>
      <c r="T677" s="5"/>
      <c r="U677" s="5"/>
      <c r="V677" s="5"/>
      <c r="W677" s="5"/>
      <c r="X677" s="5"/>
      <c r="Y677" s="5"/>
      <c r="Z677" s="5"/>
    </row>
    <row r="678" spans="1:26" ht="13.5" customHeight="1" x14ac:dyDescent="0.3">
      <c r="A678" s="5"/>
      <c r="B678" s="6"/>
      <c r="C678" s="7"/>
      <c r="D678" s="9"/>
      <c r="E678" s="9"/>
      <c r="F678" s="14"/>
      <c r="G678" s="9"/>
      <c r="H678" s="9"/>
      <c r="I678" s="121"/>
      <c r="J678" s="121"/>
      <c r="K678" s="121"/>
      <c r="L678" s="9"/>
      <c r="M678" s="9"/>
      <c r="N678" s="9"/>
      <c r="O678" s="9"/>
      <c r="P678" s="9"/>
      <c r="Q678" s="5"/>
      <c r="R678" s="5"/>
      <c r="S678" s="5"/>
      <c r="T678" s="5"/>
      <c r="U678" s="5"/>
      <c r="V678" s="5"/>
      <c r="W678" s="5"/>
      <c r="X678" s="5"/>
      <c r="Y678" s="5"/>
      <c r="Z678" s="5"/>
    </row>
    <row r="679" spans="1:26" ht="13.5" customHeight="1" x14ac:dyDescent="0.3">
      <c r="A679" s="5"/>
      <c r="B679" s="6"/>
      <c r="C679" s="7"/>
      <c r="D679" s="9"/>
      <c r="E679" s="9"/>
      <c r="F679" s="14"/>
      <c r="G679" s="9"/>
      <c r="H679" s="9"/>
      <c r="I679" s="121"/>
      <c r="J679" s="121"/>
      <c r="K679" s="121"/>
      <c r="L679" s="9"/>
      <c r="M679" s="9"/>
      <c r="N679" s="9"/>
      <c r="O679" s="9"/>
      <c r="P679" s="9"/>
      <c r="Q679" s="5"/>
      <c r="R679" s="5"/>
      <c r="S679" s="5"/>
      <c r="T679" s="5"/>
      <c r="U679" s="5"/>
      <c r="V679" s="5"/>
      <c r="W679" s="5"/>
      <c r="X679" s="5"/>
      <c r="Y679" s="5"/>
      <c r="Z679" s="5"/>
    </row>
    <row r="680" spans="1:26" ht="13.5" customHeight="1" x14ac:dyDescent="0.3">
      <c r="A680" s="5"/>
      <c r="B680" s="6"/>
      <c r="C680" s="7"/>
      <c r="D680" s="9"/>
      <c r="E680" s="9"/>
      <c r="F680" s="14"/>
      <c r="G680" s="9"/>
      <c r="H680" s="9"/>
      <c r="I680" s="121"/>
      <c r="J680" s="121"/>
      <c r="K680" s="121"/>
      <c r="L680" s="9"/>
      <c r="M680" s="9"/>
      <c r="N680" s="9"/>
      <c r="O680" s="9"/>
      <c r="P680" s="9"/>
      <c r="Q680" s="5"/>
      <c r="R680" s="5"/>
      <c r="S680" s="5"/>
      <c r="T680" s="5"/>
      <c r="U680" s="5"/>
      <c r="V680" s="5"/>
      <c r="W680" s="5"/>
      <c r="X680" s="5"/>
      <c r="Y680" s="5"/>
      <c r="Z680" s="5"/>
    </row>
    <row r="681" spans="1:26" ht="13.5" customHeight="1" x14ac:dyDescent="0.3">
      <c r="A681" s="5"/>
      <c r="B681" s="6"/>
      <c r="C681" s="7"/>
      <c r="D681" s="9"/>
      <c r="E681" s="9"/>
      <c r="F681" s="14"/>
      <c r="G681" s="9"/>
      <c r="H681" s="9"/>
      <c r="I681" s="121"/>
      <c r="J681" s="121"/>
      <c r="K681" s="121"/>
      <c r="L681" s="9"/>
      <c r="M681" s="9"/>
      <c r="N681" s="9"/>
      <c r="O681" s="9"/>
      <c r="P681" s="9"/>
      <c r="Q681" s="5"/>
      <c r="R681" s="5"/>
      <c r="S681" s="5"/>
      <c r="T681" s="5"/>
      <c r="U681" s="5"/>
      <c r="V681" s="5"/>
      <c r="W681" s="5"/>
      <c r="X681" s="5"/>
      <c r="Y681" s="5"/>
      <c r="Z681" s="5"/>
    </row>
    <row r="682" spans="1:26" ht="13.5" customHeight="1" x14ac:dyDescent="0.3">
      <c r="A682" s="5"/>
      <c r="B682" s="6"/>
      <c r="C682" s="7"/>
      <c r="D682" s="9"/>
      <c r="E682" s="9"/>
      <c r="F682" s="14"/>
      <c r="G682" s="9"/>
      <c r="H682" s="9"/>
      <c r="I682" s="121"/>
      <c r="J682" s="121"/>
      <c r="K682" s="121"/>
      <c r="L682" s="9"/>
      <c r="M682" s="9"/>
      <c r="N682" s="9"/>
      <c r="O682" s="9"/>
      <c r="P682" s="9"/>
      <c r="Q682" s="5"/>
      <c r="R682" s="5"/>
      <c r="S682" s="5"/>
      <c r="T682" s="5"/>
      <c r="U682" s="5"/>
      <c r="V682" s="5"/>
      <c r="W682" s="5"/>
      <c r="X682" s="5"/>
      <c r="Y682" s="5"/>
      <c r="Z682" s="5"/>
    </row>
    <row r="683" spans="1:26" ht="13.5" customHeight="1" x14ac:dyDescent="0.3">
      <c r="A683" s="5"/>
      <c r="B683" s="6"/>
      <c r="C683" s="7"/>
      <c r="D683" s="9"/>
      <c r="E683" s="9"/>
      <c r="F683" s="14"/>
      <c r="G683" s="9"/>
      <c r="H683" s="9"/>
      <c r="I683" s="121"/>
      <c r="J683" s="121"/>
      <c r="K683" s="121"/>
      <c r="L683" s="9"/>
      <c r="M683" s="9"/>
      <c r="N683" s="9"/>
      <c r="O683" s="9"/>
      <c r="P683" s="9"/>
      <c r="Q683" s="5"/>
      <c r="R683" s="5"/>
      <c r="S683" s="5"/>
      <c r="T683" s="5"/>
      <c r="U683" s="5"/>
      <c r="V683" s="5"/>
      <c r="W683" s="5"/>
      <c r="X683" s="5"/>
      <c r="Y683" s="5"/>
      <c r="Z683" s="5"/>
    </row>
    <row r="684" spans="1:26" ht="13.5" customHeight="1" x14ac:dyDescent="0.3">
      <c r="A684" s="5"/>
      <c r="B684" s="6"/>
      <c r="C684" s="7"/>
      <c r="D684" s="9"/>
      <c r="E684" s="9"/>
      <c r="F684" s="14"/>
      <c r="G684" s="9"/>
      <c r="H684" s="9"/>
      <c r="I684" s="121"/>
      <c r="J684" s="121"/>
      <c r="K684" s="121"/>
      <c r="L684" s="9"/>
      <c r="M684" s="9"/>
      <c r="N684" s="9"/>
      <c r="O684" s="9"/>
      <c r="P684" s="9"/>
      <c r="Q684" s="5"/>
      <c r="R684" s="5"/>
      <c r="S684" s="5"/>
      <c r="T684" s="5"/>
      <c r="U684" s="5"/>
      <c r="V684" s="5"/>
      <c r="W684" s="5"/>
      <c r="X684" s="5"/>
      <c r="Y684" s="5"/>
      <c r="Z684" s="5"/>
    </row>
    <row r="685" spans="1:26" ht="13.5" customHeight="1" x14ac:dyDescent="0.3">
      <c r="A685" s="5"/>
      <c r="B685" s="6"/>
      <c r="C685" s="7"/>
      <c r="D685" s="9"/>
      <c r="E685" s="9"/>
      <c r="F685" s="14"/>
      <c r="G685" s="9"/>
      <c r="H685" s="9"/>
      <c r="I685" s="121"/>
      <c r="J685" s="121"/>
      <c r="K685" s="121"/>
      <c r="L685" s="9"/>
      <c r="M685" s="9"/>
      <c r="N685" s="9"/>
      <c r="O685" s="9"/>
      <c r="P685" s="9"/>
      <c r="Q685" s="5"/>
      <c r="R685" s="5"/>
      <c r="S685" s="5"/>
      <c r="T685" s="5"/>
      <c r="U685" s="5"/>
      <c r="V685" s="5"/>
      <c r="W685" s="5"/>
      <c r="X685" s="5"/>
      <c r="Y685" s="5"/>
      <c r="Z685" s="5"/>
    </row>
    <row r="686" spans="1:26" ht="13.5" customHeight="1" x14ac:dyDescent="0.3">
      <c r="A686" s="5"/>
      <c r="B686" s="6"/>
      <c r="C686" s="7"/>
      <c r="D686" s="9"/>
      <c r="E686" s="9"/>
      <c r="F686" s="14"/>
      <c r="G686" s="9"/>
      <c r="H686" s="9"/>
      <c r="I686" s="121"/>
      <c r="J686" s="121"/>
      <c r="K686" s="121"/>
      <c r="L686" s="9"/>
      <c r="M686" s="9"/>
      <c r="N686" s="9"/>
      <c r="O686" s="9"/>
      <c r="P686" s="9"/>
      <c r="Q686" s="5"/>
      <c r="R686" s="5"/>
      <c r="S686" s="5"/>
      <c r="T686" s="5"/>
      <c r="U686" s="5"/>
      <c r="V686" s="5"/>
      <c r="W686" s="5"/>
      <c r="X686" s="5"/>
      <c r="Y686" s="5"/>
      <c r="Z686" s="5"/>
    </row>
    <row r="687" spans="1:26" ht="13.5" customHeight="1" x14ac:dyDescent="0.3">
      <c r="A687" s="5"/>
      <c r="B687" s="6"/>
      <c r="C687" s="7"/>
      <c r="D687" s="9"/>
      <c r="E687" s="9"/>
      <c r="F687" s="14"/>
      <c r="G687" s="9"/>
      <c r="H687" s="9"/>
      <c r="I687" s="121"/>
      <c r="J687" s="121"/>
      <c r="K687" s="121"/>
      <c r="L687" s="9"/>
      <c r="M687" s="9"/>
      <c r="N687" s="9"/>
      <c r="O687" s="9"/>
      <c r="P687" s="9"/>
      <c r="Q687" s="5"/>
      <c r="R687" s="5"/>
      <c r="S687" s="5"/>
      <c r="T687" s="5"/>
      <c r="U687" s="5"/>
      <c r="V687" s="5"/>
      <c r="W687" s="5"/>
      <c r="X687" s="5"/>
      <c r="Y687" s="5"/>
      <c r="Z687" s="5"/>
    </row>
    <row r="688" spans="1:26" ht="13.5" customHeight="1" x14ac:dyDescent="0.3">
      <c r="A688" s="5"/>
      <c r="B688" s="6"/>
      <c r="C688" s="7"/>
      <c r="D688" s="9"/>
      <c r="E688" s="9"/>
      <c r="F688" s="14"/>
      <c r="G688" s="9"/>
      <c r="H688" s="9"/>
      <c r="I688" s="121"/>
      <c r="J688" s="121"/>
      <c r="K688" s="121"/>
      <c r="L688" s="9"/>
      <c r="M688" s="9"/>
      <c r="N688" s="9"/>
      <c r="O688" s="9"/>
      <c r="P688" s="9"/>
      <c r="Q688" s="5"/>
      <c r="R688" s="5"/>
      <c r="S688" s="5"/>
      <c r="T688" s="5"/>
      <c r="U688" s="5"/>
      <c r="V688" s="5"/>
      <c r="W688" s="5"/>
      <c r="X688" s="5"/>
      <c r="Y688" s="5"/>
      <c r="Z688" s="5"/>
    </row>
    <row r="689" spans="1:26" ht="13.5" customHeight="1" x14ac:dyDescent="0.3">
      <c r="A689" s="5"/>
      <c r="B689" s="6"/>
      <c r="C689" s="7"/>
      <c r="D689" s="9"/>
      <c r="E689" s="9"/>
      <c r="F689" s="14"/>
      <c r="G689" s="9"/>
      <c r="H689" s="9"/>
      <c r="I689" s="121"/>
      <c r="J689" s="121"/>
      <c r="K689" s="121"/>
      <c r="L689" s="9"/>
      <c r="M689" s="9"/>
      <c r="N689" s="9"/>
      <c r="O689" s="9"/>
      <c r="P689" s="9"/>
      <c r="Q689" s="5"/>
      <c r="R689" s="5"/>
      <c r="S689" s="5"/>
      <c r="T689" s="5"/>
      <c r="U689" s="5"/>
      <c r="V689" s="5"/>
      <c r="W689" s="5"/>
      <c r="X689" s="5"/>
      <c r="Y689" s="5"/>
      <c r="Z689" s="5"/>
    </row>
    <row r="690" spans="1:26" ht="13.5" customHeight="1" x14ac:dyDescent="0.3">
      <c r="A690" s="5"/>
      <c r="B690" s="6"/>
      <c r="C690" s="7"/>
      <c r="D690" s="9"/>
      <c r="E690" s="9"/>
      <c r="F690" s="14"/>
      <c r="G690" s="9"/>
      <c r="H690" s="9"/>
      <c r="I690" s="121"/>
      <c r="J690" s="121"/>
      <c r="K690" s="121"/>
      <c r="L690" s="9"/>
      <c r="M690" s="9"/>
      <c r="N690" s="9"/>
      <c r="O690" s="9"/>
      <c r="P690" s="9"/>
      <c r="Q690" s="5"/>
      <c r="R690" s="5"/>
      <c r="S690" s="5"/>
      <c r="T690" s="5"/>
      <c r="U690" s="5"/>
      <c r="V690" s="5"/>
      <c r="W690" s="5"/>
      <c r="X690" s="5"/>
      <c r="Y690" s="5"/>
      <c r="Z690" s="5"/>
    </row>
    <row r="691" spans="1:26" ht="13.5" customHeight="1" x14ac:dyDescent="0.3">
      <c r="A691" s="5"/>
      <c r="B691" s="6"/>
      <c r="C691" s="7"/>
      <c r="D691" s="9"/>
      <c r="E691" s="9"/>
      <c r="F691" s="14"/>
      <c r="G691" s="9"/>
      <c r="H691" s="9"/>
      <c r="I691" s="121"/>
      <c r="J691" s="121"/>
      <c r="K691" s="121"/>
      <c r="L691" s="9"/>
      <c r="M691" s="9"/>
      <c r="N691" s="9"/>
      <c r="O691" s="9"/>
      <c r="P691" s="9"/>
      <c r="Q691" s="5"/>
      <c r="R691" s="5"/>
      <c r="S691" s="5"/>
      <c r="T691" s="5"/>
      <c r="U691" s="5"/>
      <c r="V691" s="5"/>
      <c r="W691" s="5"/>
      <c r="X691" s="5"/>
      <c r="Y691" s="5"/>
      <c r="Z691" s="5"/>
    </row>
    <row r="692" spans="1:26" ht="13.5" customHeight="1" x14ac:dyDescent="0.3">
      <c r="A692" s="5"/>
      <c r="B692" s="6"/>
      <c r="C692" s="7"/>
      <c r="D692" s="9"/>
      <c r="E692" s="9"/>
      <c r="F692" s="14"/>
      <c r="G692" s="9"/>
      <c r="H692" s="9"/>
      <c r="I692" s="121"/>
      <c r="J692" s="121"/>
      <c r="K692" s="121"/>
      <c r="L692" s="9"/>
      <c r="M692" s="9"/>
      <c r="N692" s="9"/>
      <c r="O692" s="9"/>
      <c r="P692" s="9"/>
      <c r="Q692" s="5"/>
      <c r="R692" s="5"/>
      <c r="S692" s="5"/>
      <c r="T692" s="5"/>
      <c r="U692" s="5"/>
      <c r="V692" s="5"/>
      <c r="W692" s="5"/>
      <c r="X692" s="5"/>
      <c r="Y692" s="5"/>
      <c r="Z692" s="5"/>
    </row>
    <row r="693" spans="1:26" ht="13.5" customHeight="1" x14ac:dyDescent="0.3">
      <c r="A693" s="5"/>
      <c r="B693" s="6"/>
      <c r="C693" s="7"/>
      <c r="D693" s="9"/>
      <c r="E693" s="9"/>
      <c r="F693" s="14"/>
      <c r="G693" s="9"/>
      <c r="H693" s="9"/>
      <c r="I693" s="121"/>
      <c r="J693" s="121"/>
      <c r="K693" s="121"/>
      <c r="L693" s="9"/>
      <c r="M693" s="9"/>
      <c r="N693" s="9"/>
      <c r="O693" s="9"/>
      <c r="P693" s="9"/>
      <c r="Q693" s="5"/>
      <c r="R693" s="5"/>
      <c r="S693" s="5"/>
      <c r="T693" s="5"/>
      <c r="U693" s="5"/>
      <c r="V693" s="5"/>
      <c r="W693" s="5"/>
      <c r="X693" s="5"/>
      <c r="Y693" s="5"/>
      <c r="Z693" s="5"/>
    </row>
    <row r="694" spans="1:26" ht="13.5" customHeight="1" x14ac:dyDescent="0.3">
      <c r="A694" s="5"/>
      <c r="B694" s="6"/>
      <c r="C694" s="7"/>
      <c r="D694" s="9"/>
      <c r="E694" s="9"/>
      <c r="F694" s="14"/>
      <c r="G694" s="9"/>
      <c r="H694" s="9"/>
      <c r="I694" s="121"/>
      <c r="J694" s="121"/>
      <c r="K694" s="121"/>
      <c r="L694" s="9"/>
      <c r="M694" s="9"/>
      <c r="N694" s="9"/>
      <c r="O694" s="9"/>
      <c r="P694" s="9"/>
      <c r="Q694" s="5"/>
      <c r="R694" s="5"/>
      <c r="S694" s="5"/>
      <c r="T694" s="5"/>
      <c r="U694" s="5"/>
      <c r="V694" s="5"/>
      <c r="W694" s="5"/>
      <c r="X694" s="5"/>
      <c r="Y694" s="5"/>
      <c r="Z694" s="5"/>
    </row>
    <row r="695" spans="1:26" ht="13.5" customHeight="1" x14ac:dyDescent="0.3">
      <c r="A695" s="5"/>
      <c r="B695" s="6"/>
      <c r="C695" s="7"/>
      <c r="D695" s="9"/>
      <c r="E695" s="9"/>
      <c r="F695" s="14"/>
      <c r="G695" s="9"/>
      <c r="H695" s="9"/>
      <c r="I695" s="121"/>
      <c r="J695" s="121"/>
      <c r="K695" s="121"/>
      <c r="L695" s="9"/>
      <c r="M695" s="9"/>
      <c r="N695" s="9"/>
      <c r="O695" s="9"/>
      <c r="P695" s="9"/>
      <c r="Q695" s="5"/>
      <c r="R695" s="5"/>
      <c r="S695" s="5"/>
      <c r="T695" s="5"/>
      <c r="U695" s="5"/>
      <c r="V695" s="5"/>
      <c r="W695" s="5"/>
      <c r="X695" s="5"/>
      <c r="Y695" s="5"/>
      <c r="Z695" s="5"/>
    </row>
    <row r="696" spans="1:26" ht="13.5" customHeight="1" x14ac:dyDescent="0.3">
      <c r="A696" s="5"/>
      <c r="B696" s="6"/>
      <c r="C696" s="7"/>
      <c r="D696" s="9"/>
      <c r="E696" s="9"/>
      <c r="F696" s="14"/>
      <c r="G696" s="9"/>
      <c r="H696" s="9"/>
      <c r="I696" s="121"/>
      <c r="J696" s="121"/>
      <c r="K696" s="121"/>
      <c r="L696" s="9"/>
      <c r="M696" s="9"/>
      <c r="N696" s="9"/>
      <c r="O696" s="9"/>
      <c r="P696" s="9"/>
      <c r="Q696" s="5"/>
      <c r="R696" s="5"/>
      <c r="S696" s="5"/>
      <c r="T696" s="5"/>
      <c r="U696" s="5"/>
      <c r="V696" s="5"/>
      <c r="W696" s="5"/>
      <c r="X696" s="5"/>
      <c r="Y696" s="5"/>
      <c r="Z696" s="5"/>
    </row>
    <row r="697" spans="1:26" ht="13.5" customHeight="1" x14ac:dyDescent="0.3">
      <c r="A697" s="5"/>
      <c r="B697" s="6"/>
      <c r="C697" s="7"/>
      <c r="D697" s="9"/>
      <c r="E697" s="9"/>
      <c r="F697" s="14"/>
      <c r="G697" s="9"/>
      <c r="H697" s="9"/>
      <c r="I697" s="121"/>
      <c r="J697" s="121"/>
      <c r="K697" s="121"/>
      <c r="L697" s="9"/>
      <c r="M697" s="9"/>
      <c r="N697" s="9"/>
      <c r="O697" s="9"/>
      <c r="P697" s="9"/>
      <c r="Q697" s="5"/>
      <c r="R697" s="5"/>
      <c r="S697" s="5"/>
      <c r="T697" s="5"/>
      <c r="U697" s="5"/>
      <c r="V697" s="5"/>
      <c r="W697" s="5"/>
      <c r="X697" s="5"/>
      <c r="Y697" s="5"/>
      <c r="Z697" s="5"/>
    </row>
    <row r="698" spans="1:26" ht="13.5" customHeight="1" x14ac:dyDescent="0.3">
      <c r="A698" s="5"/>
      <c r="B698" s="6"/>
      <c r="C698" s="7"/>
      <c r="D698" s="9"/>
      <c r="E698" s="9"/>
      <c r="F698" s="14"/>
      <c r="G698" s="9"/>
      <c r="H698" s="9"/>
      <c r="I698" s="121"/>
      <c r="J698" s="121"/>
      <c r="K698" s="121"/>
      <c r="L698" s="9"/>
      <c r="M698" s="9"/>
      <c r="N698" s="9"/>
      <c r="O698" s="9"/>
      <c r="P698" s="9"/>
      <c r="Q698" s="5"/>
      <c r="R698" s="5"/>
      <c r="S698" s="5"/>
      <c r="T698" s="5"/>
      <c r="U698" s="5"/>
      <c r="V698" s="5"/>
      <c r="W698" s="5"/>
      <c r="X698" s="5"/>
      <c r="Y698" s="5"/>
      <c r="Z698" s="5"/>
    </row>
    <row r="699" spans="1:26" ht="13.5" customHeight="1" x14ac:dyDescent="0.3">
      <c r="A699" s="5"/>
      <c r="B699" s="6"/>
      <c r="C699" s="7"/>
      <c r="D699" s="9"/>
      <c r="E699" s="9"/>
      <c r="F699" s="14"/>
      <c r="G699" s="9"/>
      <c r="H699" s="9"/>
      <c r="I699" s="121"/>
      <c r="J699" s="121"/>
      <c r="K699" s="121"/>
      <c r="L699" s="9"/>
      <c r="M699" s="9"/>
      <c r="N699" s="9"/>
      <c r="O699" s="9"/>
      <c r="P699" s="9"/>
      <c r="Q699" s="5"/>
      <c r="R699" s="5"/>
      <c r="S699" s="5"/>
      <c r="T699" s="5"/>
      <c r="U699" s="5"/>
      <c r="V699" s="5"/>
      <c r="W699" s="5"/>
      <c r="X699" s="5"/>
      <c r="Y699" s="5"/>
      <c r="Z699" s="5"/>
    </row>
    <row r="700" spans="1:26" ht="13.5" customHeight="1" x14ac:dyDescent="0.3">
      <c r="A700" s="5"/>
      <c r="B700" s="6"/>
      <c r="C700" s="7"/>
      <c r="D700" s="9"/>
      <c r="E700" s="9"/>
      <c r="F700" s="14"/>
      <c r="G700" s="9"/>
      <c r="H700" s="9"/>
      <c r="I700" s="121"/>
      <c r="J700" s="121"/>
      <c r="K700" s="121"/>
      <c r="L700" s="9"/>
      <c r="M700" s="9"/>
      <c r="N700" s="9"/>
      <c r="O700" s="9"/>
      <c r="P700" s="9"/>
      <c r="Q700" s="5"/>
      <c r="R700" s="5"/>
      <c r="S700" s="5"/>
      <c r="T700" s="5"/>
      <c r="U700" s="5"/>
      <c r="V700" s="5"/>
      <c r="W700" s="5"/>
      <c r="X700" s="5"/>
      <c r="Y700" s="5"/>
      <c r="Z700" s="5"/>
    </row>
    <row r="701" spans="1:26" ht="13.5" customHeight="1" x14ac:dyDescent="0.3">
      <c r="A701" s="5"/>
      <c r="B701" s="6"/>
      <c r="C701" s="7"/>
      <c r="D701" s="9"/>
      <c r="E701" s="9"/>
      <c r="F701" s="14"/>
      <c r="G701" s="9"/>
      <c r="H701" s="9"/>
      <c r="I701" s="121"/>
      <c r="J701" s="121"/>
      <c r="K701" s="121"/>
      <c r="L701" s="9"/>
      <c r="M701" s="9"/>
      <c r="N701" s="9"/>
      <c r="O701" s="9"/>
      <c r="P701" s="9"/>
      <c r="Q701" s="5"/>
      <c r="R701" s="5"/>
      <c r="S701" s="5"/>
      <c r="T701" s="5"/>
      <c r="U701" s="5"/>
      <c r="V701" s="5"/>
      <c r="W701" s="5"/>
      <c r="X701" s="5"/>
      <c r="Y701" s="5"/>
      <c r="Z701" s="5"/>
    </row>
    <row r="702" spans="1:26" ht="13.5" customHeight="1" x14ac:dyDescent="0.3">
      <c r="A702" s="5"/>
      <c r="B702" s="6"/>
      <c r="C702" s="7"/>
      <c r="D702" s="9"/>
      <c r="E702" s="9"/>
      <c r="F702" s="14"/>
      <c r="G702" s="9"/>
      <c r="H702" s="9"/>
      <c r="I702" s="121"/>
      <c r="J702" s="121"/>
      <c r="K702" s="121"/>
      <c r="L702" s="9"/>
      <c r="M702" s="9"/>
      <c r="N702" s="9"/>
      <c r="O702" s="9"/>
      <c r="P702" s="9"/>
      <c r="Q702" s="5"/>
      <c r="R702" s="5"/>
      <c r="S702" s="5"/>
      <c r="T702" s="5"/>
      <c r="U702" s="5"/>
      <c r="V702" s="5"/>
      <c r="W702" s="5"/>
      <c r="X702" s="5"/>
      <c r="Y702" s="5"/>
      <c r="Z702" s="5"/>
    </row>
    <row r="703" spans="1:26" ht="13.5" customHeight="1" x14ac:dyDescent="0.3">
      <c r="A703" s="5"/>
      <c r="B703" s="6"/>
      <c r="C703" s="7"/>
      <c r="D703" s="9"/>
      <c r="E703" s="9"/>
      <c r="F703" s="14"/>
      <c r="G703" s="9"/>
      <c r="H703" s="9"/>
      <c r="I703" s="121"/>
      <c r="J703" s="121"/>
      <c r="K703" s="121"/>
      <c r="L703" s="9"/>
      <c r="M703" s="9"/>
      <c r="N703" s="9"/>
      <c r="O703" s="9"/>
      <c r="P703" s="9"/>
      <c r="Q703" s="5"/>
      <c r="R703" s="5"/>
      <c r="S703" s="5"/>
      <c r="T703" s="5"/>
      <c r="U703" s="5"/>
      <c r="V703" s="5"/>
      <c r="W703" s="5"/>
      <c r="X703" s="5"/>
      <c r="Y703" s="5"/>
      <c r="Z703" s="5"/>
    </row>
    <row r="704" spans="1:26" ht="13.5" customHeight="1" x14ac:dyDescent="0.3">
      <c r="A704" s="5"/>
      <c r="B704" s="6"/>
      <c r="C704" s="7"/>
      <c r="D704" s="9"/>
      <c r="E704" s="9"/>
      <c r="F704" s="14"/>
      <c r="G704" s="9"/>
      <c r="H704" s="9"/>
      <c r="I704" s="121"/>
      <c r="J704" s="121"/>
      <c r="K704" s="121"/>
      <c r="L704" s="9"/>
      <c r="M704" s="9"/>
      <c r="N704" s="9"/>
      <c r="O704" s="9"/>
      <c r="P704" s="9"/>
      <c r="Q704" s="5"/>
      <c r="R704" s="5"/>
      <c r="S704" s="5"/>
      <c r="T704" s="5"/>
      <c r="U704" s="5"/>
      <c r="V704" s="5"/>
      <c r="W704" s="5"/>
      <c r="X704" s="5"/>
      <c r="Y704" s="5"/>
      <c r="Z704" s="5"/>
    </row>
    <row r="705" spans="1:26" ht="13.5" customHeight="1" x14ac:dyDescent="0.3">
      <c r="A705" s="5"/>
      <c r="B705" s="6"/>
      <c r="C705" s="7"/>
      <c r="D705" s="9"/>
      <c r="E705" s="9"/>
      <c r="F705" s="14"/>
      <c r="G705" s="9"/>
      <c r="H705" s="9"/>
      <c r="I705" s="121"/>
      <c r="J705" s="121"/>
      <c r="K705" s="121"/>
      <c r="L705" s="9"/>
      <c r="M705" s="9"/>
      <c r="N705" s="9"/>
      <c r="O705" s="9"/>
      <c r="P705" s="9"/>
      <c r="Q705" s="5"/>
      <c r="R705" s="5"/>
      <c r="S705" s="5"/>
      <c r="T705" s="5"/>
      <c r="U705" s="5"/>
      <c r="V705" s="5"/>
      <c r="W705" s="5"/>
      <c r="X705" s="5"/>
      <c r="Y705" s="5"/>
      <c r="Z705" s="5"/>
    </row>
    <row r="706" spans="1:26" ht="13.5" customHeight="1" x14ac:dyDescent="0.3">
      <c r="A706" s="5"/>
      <c r="B706" s="6"/>
      <c r="C706" s="7"/>
      <c r="D706" s="9"/>
      <c r="E706" s="9"/>
      <c r="F706" s="14"/>
      <c r="G706" s="9"/>
      <c r="H706" s="9"/>
      <c r="I706" s="121"/>
      <c r="J706" s="121"/>
      <c r="K706" s="121"/>
      <c r="L706" s="9"/>
      <c r="M706" s="9"/>
      <c r="N706" s="9"/>
      <c r="O706" s="9"/>
      <c r="P706" s="9"/>
      <c r="Q706" s="5"/>
      <c r="R706" s="5"/>
      <c r="S706" s="5"/>
      <c r="T706" s="5"/>
      <c r="U706" s="5"/>
      <c r="V706" s="5"/>
      <c r="W706" s="5"/>
      <c r="X706" s="5"/>
      <c r="Y706" s="5"/>
      <c r="Z706" s="5"/>
    </row>
    <row r="707" spans="1:26" ht="13.5" customHeight="1" x14ac:dyDescent="0.3">
      <c r="A707" s="5"/>
      <c r="B707" s="6"/>
      <c r="C707" s="7"/>
      <c r="D707" s="9"/>
      <c r="E707" s="9"/>
      <c r="F707" s="14"/>
      <c r="G707" s="9"/>
      <c r="H707" s="9"/>
      <c r="I707" s="121"/>
      <c r="J707" s="121"/>
      <c r="K707" s="121"/>
      <c r="L707" s="9"/>
      <c r="M707" s="9"/>
      <c r="N707" s="9"/>
      <c r="O707" s="9"/>
      <c r="P707" s="9"/>
      <c r="Q707" s="5"/>
      <c r="R707" s="5"/>
      <c r="S707" s="5"/>
      <c r="T707" s="5"/>
      <c r="U707" s="5"/>
      <c r="V707" s="5"/>
      <c r="W707" s="5"/>
      <c r="X707" s="5"/>
      <c r="Y707" s="5"/>
      <c r="Z707" s="5"/>
    </row>
    <row r="708" spans="1:26" ht="13.5" customHeight="1" x14ac:dyDescent="0.3">
      <c r="A708" s="5"/>
      <c r="B708" s="6"/>
      <c r="C708" s="7"/>
      <c r="D708" s="9"/>
      <c r="E708" s="9"/>
      <c r="F708" s="14"/>
      <c r="G708" s="9"/>
      <c r="H708" s="9"/>
      <c r="I708" s="121"/>
      <c r="J708" s="121"/>
      <c r="K708" s="121"/>
      <c r="L708" s="9"/>
      <c r="M708" s="9"/>
      <c r="N708" s="9"/>
      <c r="O708" s="9"/>
      <c r="P708" s="9"/>
      <c r="Q708" s="5"/>
      <c r="R708" s="5"/>
      <c r="S708" s="5"/>
      <c r="T708" s="5"/>
      <c r="U708" s="5"/>
      <c r="V708" s="5"/>
      <c r="W708" s="5"/>
      <c r="X708" s="5"/>
      <c r="Y708" s="5"/>
      <c r="Z708" s="5"/>
    </row>
    <row r="709" spans="1:26" ht="13.5" customHeight="1" x14ac:dyDescent="0.3">
      <c r="A709" s="5"/>
      <c r="B709" s="6"/>
      <c r="C709" s="7"/>
      <c r="D709" s="9"/>
      <c r="E709" s="9"/>
      <c r="F709" s="14"/>
      <c r="G709" s="9"/>
      <c r="H709" s="9"/>
      <c r="I709" s="121"/>
      <c r="J709" s="121"/>
      <c r="K709" s="121"/>
      <c r="L709" s="9"/>
      <c r="M709" s="9"/>
      <c r="N709" s="9"/>
      <c r="O709" s="9"/>
      <c r="P709" s="9"/>
      <c r="Q709" s="5"/>
      <c r="R709" s="5"/>
      <c r="S709" s="5"/>
      <c r="T709" s="5"/>
      <c r="U709" s="5"/>
      <c r="V709" s="5"/>
      <c r="W709" s="5"/>
      <c r="X709" s="5"/>
      <c r="Y709" s="5"/>
      <c r="Z709" s="5"/>
    </row>
    <row r="710" spans="1:26" ht="13.5" customHeight="1" x14ac:dyDescent="0.3">
      <c r="A710" s="5"/>
      <c r="B710" s="6"/>
      <c r="C710" s="7"/>
      <c r="D710" s="9"/>
      <c r="E710" s="9"/>
      <c r="F710" s="14"/>
      <c r="G710" s="9"/>
      <c r="H710" s="9"/>
      <c r="I710" s="121"/>
      <c r="J710" s="121"/>
      <c r="K710" s="121"/>
      <c r="L710" s="9"/>
      <c r="M710" s="9"/>
      <c r="N710" s="9"/>
      <c r="O710" s="9"/>
      <c r="P710" s="9"/>
      <c r="Q710" s="5"/>
      <c r="R710" s="5"/>
      <c r="S710" s="5"/>
      <c r="T710" s="5"/>
      <c r="U710" s="5"/>
      <c r="V710" s="5"/>
      <c r="W710" s="5"/>
      <c r="X710" s="5"/>
      <c r="Y710" s="5"/>
      <c r="Z710" s="5"/>
    </row>
    <row r="711" spans="1:26" ht="13.5" customHeight="1" x14ac:dyDescent="0.3">
      <c r="A711" s="5"/>
      <c r="B711" s="6"/>
      <c r="C711" s="7"/>
      <c r="D711" s="9"/>
      <c r="E711" s="9"/>
      <c r="F711" s="14"/>
      <c r="G711" s="9"/>
      <c r="H711" s="9"/>
      <c r="I711" s="121"/>
      <c r="J711" s="121"/>
      <c r="K711" s="121"/>
      <c r="L711" s="9"/>
      <c r="M711" s="9"/>
      <c r="N711" s="9"/>
      <c r="O711" s="9"/>
      <c r="P711" s="9"/>
      <c r="Q711" s="5"/>
      <c r="R711" s="5"/>
      <c r="S711" s="5"/>
      <c r="T711" s="5"/>
      <c r="U711" s="5"/>
      <c r="V711" s="5"/>
      <c r="W711" s="5"/>
      <c r="X711" s="5"/>
      <c r="Y711" s="5"/>
      <c r="Z711" s="5"/>
    </row>
    <row r="712" spans="1:26" ht="13.5" customHeight="1" x14ac:dyDescent="0.3">
      <c r="A712" s="5"/>
      <c r="B712" s="6"/>
      <c r="C712" s="7"/>
      <c r="D712" s="9"/>
      <c r="E712" s="9"/>
      <c r="F712" s="14"/>
      <c r="G712" s="9"/>
      <c r="H712" s="9"/>
      <c r="I712" s="121"/>
      <c r="J712" s="121"/>
      <c r="K712" s="121"/>
      <c r="L712" s="9"/>
      <c r="M712" s="9"/>
      <c r="N712" s="9"/>
      <c r="O712" s="9"/>
      <c r="P712" s="9"/>
      <c r="Q712" s="5"/>
      <c r="R712" s="5"/>
      <c r="S712" s="5"/>
      <c r="T712" s="5"/>
      <c r="U712" s="5"/>
      <c r="V712" s="5"/>
      <c r="W712" s="5"/>
      <c r="X712" s="5"/>
      <c r="Y712" s="5"/>
      <c r="Z712" s="5"/>
    </row>
    <row r="713" spans="1:26" ht="13.5" customHeight="1" x14ac:dyDescent="0.3">
      <c r="A713" s="5"/>
      <c r="B713" s="6"/>
      <c r="C713" s="7"/>
      <c r="D713" s="9"/>
      <c r="E713" s="9"/>
      <c r="F713" s="14"/>
      <c r="G713" s="9"/>
      <c r="H713" s="9"/>
      <c r="I713" s="121"/>
      <c r="J713" s="121"/>
      <c r="K713" s="121"/>
      <c r="L713" s="9"/>
      <c r="M713" s="9"/>
      <c r="N713" s="9"/>
      <c r="O713" s="9"/>
      <c r="P713" s="9"/>
      <c r="Q713" s="5"/>
      <c r="R713" s="5"/>
      <c r="S713" s="5"/>
      <c r="T713" s="5"/>
      <c r="U713" s="5"/>
      <c r="V713" s="5"/>
      <c r="W713" s="5"/>
      <c r="X713" s="5"/>
      <c r="Y713" s="5"/>
      <c r="Z713" s="5"/>
    </row>
    <row r="714" spans="1:26" ht="13.5" customHeight="1" x14ac:dyDescent="0.3">
      <c r="A714" s="5"/>
      <c r="B714" s="6"/>
      <c r="C714" s="7"/>
      <c r="D714" s="9"/>
      <c r="E714" s="9"/>
      <c r="F714" s="14"/>
      <c r="G714" s="9"/>
      <c r="H714" s="9"/>
      <c r="I714" s="121"/>
      <c r="J714" s="121"/>
      <c r="K714" s="121"/>
      <c r="L714" s="9"/>
      <c r="M714" s="9"/>
      <c r="N714" s="9"/>
      <c r="O714" s="9"/>
      <c r="P714" s="9"/>
      <c r="Q714" s="5"/>
      <c r="R714" s="5"/>
      <c r="S714" s="5"/>
      <c r="T714" s="5"/>
      <c r="U714" s="5"/>
      <c r="V714" s="5"/>
      <c r="W714" s="5"/>
      <c r="X714" s="5"/>
      <c r="Y714" s="5"/>
      <c r="Z714" s="5"/>
    </row>
    <row r="715" spans="1:26" ht="13.5" customHeight="1" x14ac:dyDescent="0.3">
      <c r="A715" s="5"/>
      <c r="B715" s="6"/>
      <c r="C715" s="7"/>
      <c r="D715" s="9"/>
      <c r="E715" s="9"/>
      <c r="F715" s="14"/>
      <c r="G715" s="9"/>
      <c r="H715" s="9"/>
      <c r="I715" s="121"/>
      <c r="J715" s="121"/>
      <c r="K715" s="121"/>
      <c r="L715" s="9"/>
      <c r="M715" s="9"/>
      <c r="N715" s="9"/>
      <c r="O715" s="9"/>
      <c r="P715" s="9"/>
      <c r="Q715" s="5"/>
      <c r="R715" s="5"/>
      <c r="S715" s="5"/>
      <c r="T715" s="5"/>
      <c r="U715" s="5"/>
      <c r="V715" s="5"/>
      <c r="W715" s="5"/>
      <c r="X715" s="5"/>
      <c r="Y715" s="5"/>
      <c r="Z715" s="5"/>
    </row>
    <row r="716" spans="1:26" ht="13.5" customHeight="1" x14ac:dyDescent="0.3">
      <c r="A716" s="5"/>
      <c r="B716" s="6"/>
      <c r="C716" s="7"/>
      <c r="D716" s="9"/>
      <c r="E716" s="9"/>
      <c r="F716" s="14"/>
      <c r="G716" s="9"/>
      <c r="H716" s="9"/>
      <c r="I716" s="121"/>
      <c r="J716" s="121"/>
      <c r="K716" s="121"/>
      <c r="L716" s="9"/>
      <c r="M716" s="9"/>
      <c r="N716" s="9"/>
      <c r="O716" s="9"/>
      <c r="P716" s="9"/>
      <c r="Q716" s="5"/>
      <c r="R716" s="5"/>
      <c r="S716" s="5"/>
      <c r="T716" s="5"/>
      <c r="U716" s="5"/>
      <c r="V716" s="5"/>
      <c r="W716" s="5"/>
      <c r="X716" s="5"/>
      <c r="Y716" s="5"/>
      <c r="Z716" s="5"/>
    </row>
    <row r="717" spans="1:26" ht="13.5" customHeight="1" x14ac:dyDescent="0.3">
      <c r="A717" s="5"/>
      <c r="B717" s="6"/>
      <c r="C717" s="7"/>
      <c r="D717" s="9"/>
      <c r="E717" s="9"/>
      <c r="F717" s="14"/>
      <c r="G717" s="9"/>
      <c r="H717" s="9"/>
      <c r="I717" s="121"/>
      <c r="J717" s="121"/>
      <c r="K717" s="121"/>
      <c r="L717" s="9"/>
      <c r="M717" s="9"/>
      <c r="N717" s="9"/>
      <c r="O717" s="9"/>
      <c r="P717" s="9"/>
      <c r="Q717" s="5"/>
      <c r="R717" s="5"/>
      <c r="S717" s="5"/>
      <c r="T717" s="5"/>
      <c r="U717" s="5"/>
      <c r="V717" s="5"/>
      <c r="W717" s="5"/>
      <c r="X717" s="5"/>
      <c r="Y717" s="5"/>
      <c r="Z717" s="5"/>
    </row>
    <row r="718" spans="1:26" ht="13.5" customHeight="1" x14ac:dyDescent="0.3">
      <c r="A718" s="5"/>
      <c r="B718" s="6"/>
      <c r="C718" s="7"/>
      <c r="D718" s="9"/>
      <c r="E718" s="9"/>
      <c r="F718" s="14"/>
      <c r="G718" s="9"/>
      <c r="H718" s="9"/>
      <c r="I718" s="121"/>
      <c r="J718" s="121"/>
      <c r="K718" s="121"/>
      <c r="L718" s="9"/>
      <c r="M718" s="9"/>
      <c r="N718" s="9"/>
      <c r="O718" s="9"/>
      <c r="P718" s="9"/>
      <c r="Q718" s="5"/>
      <c r="R718" s="5"/>
      <c r="S718" s="5"/>
      <c r="T718" s="5"/>
      <c r="U718" s="5"/>
      <c r="V718" s="5"/>
      <c r="W718" s="5"/>
      <c r="X718" s="5"/>
      <c r="Y718" s="5"/>
      <c r="Z718" s="5"/>
    </row>
    <row r="719" spans="1:26" ht="13.5" customHeight="1" x14ac:dyDescent="0.3">
      <c r="A719" s="5"/>
      <c r="B719" s="6"/>
      <c r="C719" s="7"/>
      <c r="D719" s="9"/>
      <c r="E719" s="9"/>
      <c r="F719" s="14"/>
      <c r="G719" s="9"/>
      <c r="H719" s="9"/>
      <c r="I719" s="121"/>
      <c r="J719" s="121"/>
      <c r="K719" s="121"/>
      <c r="L719" s="9"/>
      <c r="M719" s="9"/>
      <c r="N719" s="9"/>
      <c r="O719" s="9"/>
      <c r="P719" s="9"/>
      <c r="Q719" s="5"/>
      <c r="R719" s="5"/>
      <c r="S719" s="5"/>
      <c r="T719" s="5"/>
      <c r="U719" s="5"/>
      <c r="V719" s="5"/>
      <c r="W719" s="5"/>
      <c r="X719" s="5"/>
      <c r="Y719" s="5"/>
      <c r="Z719" s="5"/>
    </row>
    <row r="720" spans="1:26" ht="13.5" customHeight="1" x14ac:dyDescent="0.3">
      <c r="A720" s="5"/>
      <c r="B720" s="6"/>
      <c r="C720" s="7"/>
      <c r="D720" s="9"/>
      <c r="E720" s="9"/>
      <c r="F720" s="14"/>
      <c r="G720" s="9"/>
      <c r="H720" s="9"/>
      <c r="I720" s="121"/>
      <c r="J720" s="121"/>
      <c r="K720" s="121"/>
      <c r="L720" s="9"/>
      <c r="M720" s="9"/>
      <c r="N720" s="9"/>
      <c r="O720" s="9"/>
      <c r="P720" s="9"/>
      <c r="Q720" s="5"/>
      <c r="R720" s="5"/>
      <c r="S720" s="5"/>
      <c r="T720" s="5"/>
      <c r="U720" s="5"/>
      <c r="V720" s="5"/>
      <c r="W720" s="5"/>
      <c r="X720" s="5"/>
      <c r="Y720" s="5"/>
      <c r="Z720" s="5"/>
    </row>
    <row r="721" spans="1:26" ht="13.5" customHeight="1" x14ac:dyDescent="0.3">
      <c r="A721" s="5"/>
      <c r="B721" s="6"/>
      <c r="C721" s="7"/>
      <c r="D721" s="9"/>
      <c r="E721" s="9"/>
      <c r="F721" s="14"/>
      <c r="G721" s="9"/>
      <c r="H721" s="9"/>
      <c r="I721" s="121"/>
      <c r="J721" s="121"/>
      <c r="K721" s="121"/>
      <c r="L721" s="9"/>
      <c r="M721" s="9"/>
      <c r="N721" s="9"/>
      <c r="O721" s="9"/>
      <c r="P721" s="9"/>
      <c r="Q721" s="5"/>
      <c r="R721" s="5"/>
      <c r="S721" s="5"/>
      <c r="T721" s="5"/>
      <c r="U721" s="5"/>
      <c r="V721" s="5"/>
      <c r="W721" s="5"/>
      <c r="X721" s="5"/>
      <c r="Y721" s="5"/>
      <c r="Z721" s="5"/>
    </row>
    <row r="722" spans="1:26" ht="13.5" customHeight="1" x14ac:dyDescent="0.3">
      <c r="A722" s="5"/>
      <c r="B722" s="6"/>
      <c r="C722" s="7"/>
      <c r="D722" s="9"/>
      <c r="E722" s="9"/>
      <c r="F722" s="14"/>
      <c r="G722" s="9"/>
      <c r="H722" s="9"/>
      <c r="I722" s="121"/>
      <c r="J722" s="121"/>
      <c r="K722" s="121"/>
      <c r="L722" s="9"/>
      <c r="M722" s="9"/>
      <c r="N722" s="9"/>
      <c r="O722" s="9"/>
      <c r="P722" s="9"/>
      <c r="Q722" s="5"/>
      <c r="R722" s="5"/>
      <c r="S722" s="5"/>
      <c r="T722" s="5"/>
      <c r="U722" s="5"/>
      <c r="V722" s="5"/>
      <c r="W722" s="5"/>
      <c r="X722" s="5"/>
      <c r="Y722" s="5"/>
      <c r="Z722" s="5"/>
    </row>
    <row r="723" spans="1:26" ht="13.5" customHeight="1" x14ac:dyDescent="0.3">
      <c r="A723" s="5"/>
      <c r="B723" s="6"/>
      <c r="C723" s="7"/>
      <c r="D723" s="9"/>
      <c r="E723" s="9"/>
      <c r="F723" s="14"/>
      <c r="G723" s="9"/>
      <c r="H723" s="9"/>
      <c r="I723" s="121"/>
      <c r="J723" s="121"/>
      <c r="K723" s="121"/>
      <c r="L723" s="9"/>
      <c r="M723" s="9"/>
      <c r="N723" s="9"/>
      <c r="O723" s="9"/>
      <c r="P723" s="9"/>
      <c r="Q723" s="5"/>
      <c r="R723" s="5"/>
      <c r="S723" s="5"/>
      <c r="T723" s="5"/>
      <c r="U723" s="5"/>
      <c r="V723" s="5"/>
      <c r="W723" s="5"/>
      <c r="X723" s="5"/>
      <c r="Y723" s="5"/>
      <c r="Z723" s="5"/>
    </row>
    <row r="724" spans="1:26" ht="13.5" customHeight="1" x14ac:dyDescent="0.3">
      <c r="A724" s="5"/>
      <c r="B724" s="6"/>
      <c r="C724" s="7"/>
      <c r="D724" s="9"/>
      <c r="E724" s="9"/>
      <c r="F724" s="14"/>
      <c r="G724" s="9"/>
      <c r="H724" s="9"/>
      <c r="I724" s="121"/>
      <c r="J724" s="121"/>
      <c r="K724" s="121"/>
      <c r="L724" s="9"/>
      <c r="M724" s="9"/>
      <c r="N724" s="9"/>
      <c r="O724" s="9"/>
      <c r="P724" s="9"/>
      <c r="Q724" s="5"/>
      <c r="R724" s="5"/>
      <c r="S724" s="5"/>
      <c r="T724" s="5"/>
      <c r="U724" s="5"/>
      <c r="V724" s="5"/>
      <c r="W724" s="5"/>
      <c r="X724" s="5"/>
      <c r="Y724" s="5"/>
      <c r="Z724" s="5"/>
    </row>
    <row r="725" spans="1:26" ht="13.5" customHeight="1" x14ac:dyDescent="0.3">
      <c r="A725" s="5"/>
      <c r="B725" s="6"/>
      <c r="C725" s="7"/>
      <c r="D725" s="9"/>
      <c r="E725" s="9"/>
      <c r="F725" s="14"/>
      <c r="G725" s="9"/>
      <c r="H725" s="9"/>
      <c r="I725" s="121"/>
      <c r="J725" s="121"/>
      <c r="K725" s="121"/>
      <c r="L725" s="9"/>
      <c r="M725" s="9"/>
      <c r="N725" s="9"/>
      <c r="O725" s="9"/>
      <c r="P725" s="9"/>
      <c r="Q725" s="5"/>
      <c r="R725" s="5"/>
      <c r="S725" s="5"/>
      <c r="T725" s="5"/>
      <c r="U725" s="5"/>
      <c r="V725" s="5"/>
      <c r="W725" s="5"/>
      <c r="X725" s="5"/>
      <c r="Y725" s="5"/>
      <c r="Z725" s="5"/>
    </row>
    <row r="726" spans="1:26" ht="13.5" customHeight="1" x14ac:dyDescent="0.3">
      <c r="A726" s="5"/>
      <c r="B726" s="6"/>
      <c r="C726" s="7"/>
      <c r="D726" s="9"/>
      <c r="E726" s="9"/>
      <c r="F726" s="14"/>
      <c r="G726" s="9"/>
      <c r="H726" s="9"/>
      <c r="I726" s="121"/>
      <c r="J726" s="121"/>
      <c r="K726" s="121"/>
      <c r="L726" s="9"/>
      <c r="M726" s="9"/>
      <c r="N726" s="9"/>
      <c r="O726" s="9"/>
      <c r="P726" s="9"/>
      <c r="Q726" s="5"/>
      <c r="R726" s="5"/>
      <c r="S726" s="5"/>
      <c r="T726" s="5"/>
      <c r="U726" s="5"/>
      <c r="V726" s="5"/>
      <c r="W726" s="5"/>
      <c r="X726" s="5"/>
      <c r="Y726" s="5"/>
      <c r="Z726" s="5"/>
    </row>
    <row r="727" spans="1:26" ht="13.5" customHeight="1" x14ac:dyDescent="0.3">
      <c r="A727" s="5"/>
      <c r="B727" s="6"/>
      <c r="C727" s="7"/>
      <c r="D727" s="9"/>
      <c r="E727" s="9"/>
      <c r="F727" s="14"/>
      <c r="G727" s="9"/>
      <c r="H727" s="9"/>
      <c r="I727" s="121"/>
      <c r="J727" s="121"/>
      <c r="K727" s="121"/>
      <c r="L727" s="9"/>
      <c r="M727" s="9"/>
      <c r="N727" s="9"/>
      <c r="O727" s="9"/>
      <c r="P727" s="9"/>
      <c r="Q727" s="5"/>
      <c r="R727" s="5"/>
      <c r="S727" s="5"/>
      <c r="T727" s="5"/>
      <c r="U727" s="5"/>
      <c r="V727" s="5"/>
      <c r="W727" s="5"/>
      <c r="X727" s="5"/>
      <c r="Y727" s="5"/>
      <c r="Z727" s="5"/>
    </row>
    <row r="728" spans="1:26" ht="13.5" customHeight="1" x14ac:dyDescent="0.3">
      <c r="A728" s="5"/>
      <c r="B728" s="6"/>
      <c r="C728" s="7"/>
      <c r="D728" s="9"/>
      <c r="E728" s="9"/>
      <c r="F728" s="14"/>
      <c r="G728" s="9"/>
      <c r="H728" s="9"/>
      <c r="I728" s="121"/>
      <c r="J728" s="121"/>
      <c r="K728" s="121"/>
      <c r="L728" s="9"/>
      <c r="M728" s="9"/>
      <c r="N728" s="9"/>
      <c r="O728" s="9"/>
      <c r="P728" s="9"/>
      <c r="Q728" s="5"/>
      <c r="R728" s="5"/>
      <c r="S728" s="5"/>
      <c r="T728" s="5"/>
      <c r="U728" s="5"/>
      <c r="V728" s="5"/>
      <c r="W728" s="5"/>
      <c r="X728" s="5"/>
      <c r="Y728" s="5"/>
      <c r="Z728" s="5"/>
    </row>
    <row r="729" spans="1:26" ht="13.5" customHeight="1" x14ac:dyDescent="0.3">
      <c r="A729" s="5"/>
      <c r="B729" s="6"/>
      <c r="C729" s="7"/>
      <c r="D729" s="9"/>
      <c r="E729" s="9"/>
      <c r="F729" s="14"/>
      <c r="G729" s="9"/>
      <c r="H729" s="9"/>
      <c r="I729" s="121"/>
      <c r="J729" s="121"/>
      <c r="K729" s="121"/>
      <c r="L729" s="9"/>
      <c r="M729" s="9"/>
      <c r="N729" s="9"/>
      <c r="O729" s="9"/>
      <c r="P729" s="9"/>
      <c r="Q729" s="5"/>
      <c r="R729" s="5"/>
      <c r="S729" s="5"/>
      <c r="T729" s="5"/>
      <c r="U729" s="5"/>
      <c r="V729" s="5"/>
      <c r="W729" s="5"/>
      <c r="X729" s="5"/>
      <c r="Y729" s="5"/>
      <c r="Z729" s="5"/>
    </row>
    <row r="730" spans="1:26" ht="13.5" customHeight="1" x14ac:dyDescent="0.3">
      <c r="A730" s="5"/>
      <c r="B730" s="6"/>
      <c r="C730" s="7"/>
      <c r="D730" s="9"/>
      <c r="E730" s="9"/>
      <c r="F730" s="14"/>
      <c r="G730" s="9"/>
      <c r="H730" s="9"/>
      <c r="I730" s="121"/>
      <c r="J730" s="121"/>
      <c r="K730" s="121"/>
      <c r="L730" s="9"/>
      <c r="M730" s="9"/>
      <c r="N730" s="9"/>
      <c r="O730" s="9"/>
      <c r="P730" s="9"/>
      <c r="Q730" s="5"/>
      <c r="R730" s="5"/>
      <c r="S730" s="5"/>
      <c r="T730" s="5"/>
      <c r="U730" s="5"/>
      <c r="V730" s="5"/>
      <c r="W730" s="5"/>
      <c r="X730" s="5"/>
      <c r="Y730" s="5"/>
      <c r="Z730" s="5"/>
    </row>
    <row r="731" spans="1:26" ht="13.5" customHeight="1" x14ac:dyDescent="0.3">
      <c r="A731" s="5"/>
      <c r="B731" s="6"/>
      <c r="C731" s="7"/>
      <c r="D731" s="9"/>
      <c r="E731" s="9"/>
      <c r="F731" s="14"/>
      <c r="G731" s="9"/>
      <c r="H731" s="9"/>
      <c r="I731" s="121"/>
      <c r="J731" s="121"/>
      <c r="K731" s="121"/>
      <c r="L731" s="9"/>
      <c r="M731" s="9"/>
      <c r="N731" s="9"/>
      <c r="O731" s="9"/>
      <c r="P731" s="9"/>
      <c r="Q731" s="5"/>
      <c r="R731" s="5"/>
      <c r="S731" s="5"/>
      <c r="T731" s="5"/>
      <c r="U731" s="5"/>
      <c r="V731" s="5"/>
      <c r="W731" s="5"/>
      <c r="X731" s="5"/>
      <c r="Y731" s="5"/>
      <c r="Z731" s="5"/>
    </row>
    <row r="732" spans="1:26" ht="13.5" customHeight="1" x14ac:dyDescent="0.3">
      <c r="A732" s="5"/>
      <c r="B732" s="6"/>
      <c r="C732" s="7"/>
      <c r="D732" s="9"/>
      <c r="E732" s="9"/>
      <c r="F732" s="14"/>
      <c r="G732" s="9"/>
      <c r="H732" s="9"/>
      <c r="I732" s="121"/>
      <c r="J732" s="121"/>
      <c r="K732" s="121"/>
      <c r="L732" s="9"/>
      <c r="M732" s="9"/>
      <c r="N732" s="9"/>
      <c r="O732" s="9"/>
      <c r="P732" s="9"/>
      <c r="Q732" s="5"/>
      <c r="R732" s="5"/>
      <c r="S732" s="5"/>
      <c r="T732" s="5"/>
      <c r="U732" s="5"/>
      <c r="V732" s="5"/>
      <c r="W732" s="5"/>
      <c r="X732" s="5"/>
      <c r="Y732" s="5"/>
      <c r="Z732" s="5"/>
    </row>
    <row r="733" spans="1:26" ht="13.5" customHeight="1" x14ac:dyDescent="0.3">
      <c r="A733" s="5"/>
      <c r="B733" s="6"/>
      <c r="C733" s="7"/>
      <c r="D733" s="9"/>
      <c r="E733" s="9"/>
      <c r="F733" s="14"/>
      <c r="G733" s="9"/>
      <c r="H733" s="9"/>
      <c r="I733" s="121"/>
      <c r="J733" s="121"/>
      <c r="K733" s="121"/>
      <c r="L733" s="9"/>
      <c r="M733" s="9"/>
      <c r="N733" s="9"/>
      <c r="O733" s="9"/>
      <c r="P733" s="9"/>
      <c r="Q733" s="5"/>
      <c r="R733" s="5"/>
      <c r="S733" s="5"/>
      <c r="T733" s="5"/>
      <c r="U733" s="5"/>
      <c r="V733" s="5"/>
      <c r="W733" s="5"/>
      <c r="X733" s="5"/>
      <c r="Y733" s="5"/>
      <c r="Z733" s="5"/>
    </row>
    <row r="734" spans="1:26" ht="13.5" customHeight="1" x14ac:dyDescent="0.3">
      <c r="A734" s="5"/>
      <c r="B734" s="6"/>
      <c r="C734" s="7"/>
      <c r="D734" s="9"/>
      <c r="E734" s="9"/>
      <c r="F734" s="14"/>
      <c r="G734" s="9"/>
      <c r="H734" s="9"/>
      <c r="I734" s="121"/>
      <c r="J734" s="121"/>
      <c r="K734" s="121"/>
      <c r="L734" s="9"/>
      <c r="M734" s="9"/>
      <c r="N734" s="9"/>
      <c r="O734" s="9"/>
      <c r="P734" s="9"/>
      <c r="Q734" s="5"/>
      <c r="R734" s="5"/>
      <c r="S734" s="5"/>
      <c r="T734" s="5"/>
      <c r="U734" s="5"/>
      <c r="V734" s="5"/>
      <c r="W734" s="5"/>
      <c r="X734" s="5"/>
      <c r="Y734" s="5"/>
      <c r="Z734" s="5"/>
    </row>
    <row r="735" spans="1:26" ht="13.5" customHeight="1" x14ac:dyDescent="0.3">
      <c r="A735" s="5"/>
      <c r="B735" s="6"/>
      <c r="C735" s="7"/>
      <c r="D735" s="9"/>
      <c r="E735" s="9"/>
      <c r="F735" s="14"/>
      <c r="G735" s="9"/>
      <c r="H735" s="9"/>
      <c r="I735" s="121"/>
      <c r="J735" s="121"/>
      <c r="K735" s="121"/>
      <c r="L735" s="9"/>
      <c r="M735" s="9"/>
      <c r="N735" s="9"/>
      <c r="O735" s="9"/>
      <c r="P735" s="9"/>
      <c r="Q735" s="5"/>
      <c r="R735" s="5"/>
      <c r="S735" s="5"/>
      <c r="T735" s="5"/>
      <c r="U735" s="5"/>
      <c r="V735" s="5"/>
      <c r="W735" s="5"/>
      <c r="X735" s="5"/>
      <c r="Y735" s="5"/>
      <c r="Z735" s="5"/>
    </row>
    <row r="736" spans="1:26" ht="13.5" customHeight="1" x14ac:dyDescent="0.3">
      <c r="A736" s="5"/>
      <c r="B736" s="6"/>
      <c r="C736" s="7"/>
      <c r="D736" s="9"/>
      <c r="E736" s="9"/>
      <c r="F736" s="14"/>
      <c r="G736" s="9"/>
      <c r="H736" s="9"/>
      <c r="I736" s="121"/>
      <c r="J736" s="121"/>
      <c r="K736" s="121"/>
      <c r="L736" s="9"/>
      <c r="M736" s="9"/>
      <c r="N736" s="9"/>
      <c r="O736" s="9"/>
      <c r="P736" s="9"/>
      <c r="Q736" s="5"/>
      <c r="R736" s="5"/>
      <c r="S736" s="5"/>
      <c r="T736" s="5"/>
      <c r="U736" s="5"/>
      <c r="V736" s="5"/>
      <c r="W736" s="5"/>
      <c r="X736" s="5"/>
      <c r="Y736" s="5"/>
      <c r="Z736" s="5"/>
    </row>
    <row r="737" spans="1:26" ht="13.5" customHeight="1" x14ac:dyDescent="0.3">
      <c r="A737" s="5"/>
      <c r="B737" s="6"/>
      <c r="C737" s="7"/>
      <c r="D737" s="9"/>
      <c r="E737" s="9"/>
      <c r="F737" s="14"/>
      <c r="G737" s="9"/>
      <c r="H737" s="9"/>
      <c r="I737" s="121"/>
      <c r="J737" s="121"/>
      <c r="K737" s="121"/>
      <c r="L737" s="9"/>
      <c r="M737" s="9"/>
      <c r="N737" s="9"/>
      <c r="O737" s="9"/>
      <c r="P737" s="9"/>
      <c r="Q737" s="5"/>
      <c r="R737" s="5"/>
      <c r="S737" s="5"/>
      <c r="T737" s="5"/>
      <c r="U737" s="5"/>
      <c r="V737" s="5"/>
      <c r="W737" s="5"/>
      <c r="X737" s="5"/>
      <c r="Y737" s="5"/>
      <c r="Z737" s="5"/>
    </row>
    <row r="738" spans="1:26" ht="13.5" customHeight="1" x14ac:dyDescent="0.3">
      <c r="A738" s="5"/>
      <c r="B738" s="6"/>
      <c r="C738" s="7"/>
      <c r="D738" s="9"/>
      <c r="E738" s="9"/>
      <c r="F738" s="14"/>
      <c r="G738" s="9"/>
      <c r="H738" s="9"/>
      <c r="I738" s="121"/>
      <c r="J738" s="121"/>
      <c r="K738" s="121"/>
      <c r="L738" s="9"/>
      <c r="M738" s="9"/>
      <c r="N738" s="9"/>
      <c r="O738" s="9"/>
      <c r="P738" s="9"/>
      <c r="Q738" s="5"/>
      <c r="R738" s="5"/>
      <c r="S738" s="5"/>
      <c r="T738" s="5"/>
      <c r="U738" s="5"/>
      <c r="V738" s="5"/>
      <c r="W738" s="5"/>
      <c r="X738" s="5"/>
      <c r="Y738" s="5"/>
      <c r="Z738" s="5"/>
    </row>
    <row r="739" spans="1:26" ht="13.5" customHeight="1" x14ac:dyDescent="0.3">
      <c r="A739" s="5"/>
      <c r="B739" s="6"/>
      <c r="C739" s="7"/>
      <c r="D739" s="9"/>
      <c r="E739" s="9"/>
      <c r="F739" s="14"/>
      <c r="G739" s="9"/>
      <c r="H739" s="9"/>
      <c r="I739" s="121"/>
      <c r="J739" s="121"/>
      <c r="K739" s="121"/>
      <c r="L739" s="9"/>
      <c r="M739" s="9"/>
      <c r="N739" s="9"/>
      <c r="O739" s="9"/>
      <c r="P739" s="9"/>
      <c r="Q739" s="5"/>
      <c r="R739" s="5"/>
      <c r="S739" s="5"/>
      <c r="T739" s="5"/>
      <c r="U739" s="5"/>
      <c r="V739" s="5"/>
      <c r="W739" s="5"/>
      <c r="X739" s="5"/>
      <c r="Y739" s="5"/>
      <c r="Z739" s="5"/>
    </row>
    <row r="740" spans="1:26" ht="13.5" customHeight="1" x14ac:dyDescent="0.3">
      <c r="A740" s="5"/>
      <c r="B740" s="6"/>
      <c r="C740" s="7"/>
      <c r="D740" s="9"/>
      <c r="E740" s="9"/>
      <c r="F740" s="14"/>
      <c r="G740" s="9"/>
      <c r="H740" s="9"/>
      <c r="I740" s="121"/>
      <c r="J740" s="121"/>
      <c r="K740" s="121"/>
      <c r="L740" s="9"/>
      <c r="M740" s="9"/>
      <c r="N740" s="9"/>
      <c r="O740" s="9"/>
      <c r="P740" s="9"/>
      <c r="Q740" s="5"/>
      <c r="R740" s="5"/>
      <c r="S740" s="5"/>
      <c r="T740" s="5"/>
      <c r="U740" s="5"/>
      <c r="V740" s="5"/>
      <c r="W740" s="5"/>
      <c r="X740" s="5"/>
      <c r="Y740" s="5"/>
      <c r="Z740" s="5"/>
    </row>
    <row r="741" spans="1:26" ht="13.5" customHeight="1" x14ac:dyDescent="0.3">
      <c r="A741" s="5"/>
      <c r="B741" s="6"/>
      <c r="C741" s="7"/>
      <c r="D741" s="9"/>
      <c r="E741" s="9"/>
      <c r="F741" s="14"/>
      <c r="G741" s="9"/>
      <c r="H741" s="9"/>
      <c r="I741" s="121"/>
      <c r="J741" s="121"/>
      <c r="K741" s="121"/>
      <c r="L741" s="9"/>
      <c r="M741" s="9"/>
      <c r="N741" s="9"/>
      <c r="O741" s="9"/>
      <c r="P741" s="9"/>
      <c r="Q741" s="5"/>
      <c r="R741" s="5"/>
      <c r="S741" s="5"/>
      <c r="T741" s="5"/>
      <c r="U741" s="5"/>
      <c r="V741" s="5"/>
      <c r="W741" s="5"/>
      <c r="X741" s="5"/>
      <c r="Y741" s="5"/>
      <c r="Z741" s="5"/>
    </row>
    <row r="742" spans="1:26" ht="13.5" customHeight="1" x14ac:dyDescent="0.3">
      <c r="A742" s="5"/>
      <c r="B742" s="6"/>
      <c r="C742" s="7"/>
      <c r="D742" s="9"/>
      <c r="E742" s="9"/>
      <c r="F742" s="14"/>
      <c r="G742" s="9"/>
      <c r="H742" s="9"/>
      <c r="I742" s="121"/>
      <c r="J742" s="121"/>
      <c r="K742" s="121"/>
      <c r="L742" s="9"/>
      <c r="M742" s="9"/>
      <c r="N742" s="9"/>
      <c r="O742" s="9"/>
      <c r="P742" s="9"/>
      <c r="Q742" s="5"/>
      <c r="R742" s="5"/>
      <c r="S742" s="5"/>
      <c r="T742" s="5"/>
      <c r="U742" s="5"/>
      <c r="V742" s="5"/>
      <c r="W742" s="5"/>
      <c r="X742" s="5"/>
      <c r="Y742" s="5"/>
      <c r="Z742" s="5"/>
    </row>
    <row r="743" spans="1:26" ht="13.5" customHeight="1" x14ac:dyDescent="0.3">
      <c r="A743" s="5"/>
      <c r="B743" s="6"/>
      <c r="C743" s="7"/>
      <c r="D743" s="9"/>
      <c r="E743" s="9"/>
      <c r="F743" s="14"/>
      <c r="G743" s="9"/>
      <c r="H743" s="9"/>
      <c r="I743" s="121"/>
      <c r="J743" s="121"/>
      <c r="K743" s="121"/>
      <c r="L743" s="9"/>
      <c r="M743" s="9"/>
      <c r="N743" s="9"/>
      <c r="O743" s="9"/>
      <c r="P743" s="9"/>
      <c r="Q743" s="5"/>
      <c r="R743" s="5"/>
      <c r="S743" s="5"/>
      <c r="T743" s="5"/>
      <c r="U743" s="5"/>
      <c r="V743" s="5"/>
      <c r="W743" s="5"/>
      <c r="X743" s="5"/>
      <c r="Y743" s="5"/>
      <c r="Z743" s="5"/>
    </row>
    <row r="744" spans="1:26" ht="13.5" customHeight="1" x14ac:dyDescent="0.3">
      <c r="A744" s="5"/>
      <c r="B744" s="6"/>
      <c r="C744" s="7"/>
      <c r="D744" s="9"/>
      <c r="E744" s="9"/>
      <c r="F744" s="14"/>
      <c r="G744" s="9"/>
      <c r="H744" s="9"/>
      <c r="I744" s="121"/>
      <c r="J744" s="121"/>
      <c r="K744" s="121"/>
      <c r="L744" s="9"/>
      <c r="M744" s="9"/>
      <c r="N744" s="9"/>
      <c r="O744" s="9"/>
      <c r="P744" s="9"/>
      <c r="Q744" s="5"/>
      <c r="R744" s="5"/>
      <c r="S744" s="5"/>
      <c r="T744" s="5"/>
      <c r="U744" s="5"/>
      <c r="V744" s="5"/>
      <c r="W744" s="5"/>
      <c r="X744" s="5"/>
      <c r="Y744" s="5"/>
      <c r="Z744" s="5"/>
    </row>
    <row r="745" spans="1:26" ht="13.5" customHeight="1" x14ac:dyDescent="0.3">
      <c r="A745" s="5"/>
      <c r="B745" s="6"/>
      <c r="C745" s="7"/>
      <c r="D745" s="9"/>
      <c r="E745" s="9"/>
      <c r="F745" s="14"/>
      <c r="G745" s="9"/>
      <c r="H745" s="9"/>
      <c r="I745" s="121"/>
      <c r="J745" s="121"/>
      <c r="K745" s="121"/>
      <c r="L745" s="9"/>
      <c r="M745" s="9"/>
      <c r="N745" s="9"/>
      <c r="O745" s="9"/>
      <c r="P745" s="9"/>
      <c r="Q745" s="5"/>
      <c r="R745" s="5"/>
      <c r="S745" s="5"/>
      <c r="T745" s="5"/>
      <c r="U745" s="5"/>
      <c r="V745" s="5"/>
      <c r="W745" s="5"/>
      <c r="X745" s="5"/>
      <c r="Y745" s="5"/>
      <c r="Z745" s="5"/>
    </row>
    <row r="746" spans="1:26" ht="13.5" customHeight="1" x14ac:dyDescent="0.3">
      <c r="A746" s="5"/>
      <c r="B746" s="6"/>
      <c r="C746" s="7"/>
      <c r="D746" s="9"/>
      <c r="E746" s="9"/>
      <c r="F746" s="14"/>
      <c r="G746" s="9"/>
      <c r="H746" s="9"/>
      <c r="I746" s="121"/>
      <c r="J746" s="121"/>
      <c r="K746" s="121"/>
      <c r="L746" s="9"/>
      <c r="M746" s="9"/>
      <c r="N746" s="9"/>
      <c r="O746" s="9"/>
      <c r="P746" s="9"/>
      <c r="Q746" s="5"/>
      <c r="R746" s="5"/>
      <c r="S746" s="5"/>
      <c r="T746" s="5"/>
      <c r="U746" s="5"/>
      <c r="V746" s="5"/>
      <c r="W746" s="5"/>
      <c r="X746" s="5"/>
      <c r="Y746" s="5"/>
      <c r="Z746" s="5"/>
    </row>
    <row r="747" spans="1:26" ht="13.5" customHeight="1" x14ac:dyDescent="0.3">
      <c r="A747" s="5"/>
      <c r="B747" s="6"/>
      <c r="C747" s="7"/>
      <c r="D747" s="9"/>
      <c r="E747" s="9"/>
      <c r="F747" s="14"/>
      <c r="G747" s="9"/>
      <c r="H747" s="9"/>
      <c r="I747" s="121"/>
      <c r="J747" s="121"/>
      <c r="K747" s="121"/>
      <c r="L747" s="9"/>
      <c r="M747" s="9"/>
      <c r="N747" s="9"/>
      <c r="O747" s="9"/>
      <c r="P747" s="9"/>
      <c r="Q747" s="5"/>
      <c r="R747" s="5"/>
      <c r="S747" s="5"/>
      <c r="T747" s="5"/>
      <c r="U747" s="5"/>
      <c r="V747" s="5"/>
      <c r="W747" s="5"/>
      <c r="X747" s="5"/>
      <c r="Y747" s="5"/>
      <c r="Z747" s="5"/>
    </row>
    <row r="748" spans="1:26" ht="13.5" customHeight="1" x14ac:dyDescent="0.3">
      <c r="A748" s="5"/>
      <c r="B748" s="6"/>
      <c r="C748" s="7"/>
      <c r="D748" s="9"/>
      <c r="E748" s="9"/>
      <c r="F748" s="14"/>
      <c r="G748" s="9"/>
      <c r="H748" s="9"/>
      <c r="I748" s="121"/>
      <c r="J748" s="121"/>
      <c r="K748" s="121"/>
      <c r="L748" s="9"/>
      <c r="M748" s="9"/>
      <c r="N748" s="9"/>
      <c r="O748" s="9"/>
      <c r="P748" s="9"/>
      <c r="Q748" s="5"/>
      <c r="R748" s="5"/>
      <c r="S748" s="5"/>
      <c r="T748" s="5"/>
      <c r="U748" s="5"/>
      <c r="V748" s="5"/>
      <c r="W748" s="5"/>
      <c r="X748" s="5"/>
      <c r="Y748" s="5"/>
      <c r="Z748" s="5"/>
    </row>
    <row r="749" spans="1:26" ht="13.5" customHeight="1" x14ac:dyDescent="0.3">
      <c r="A749" s="5"/>
      <c r="B749" s="6"/>
      <c r="C749" s="7"/>
      <c r="D749" s="9"/>
      <c r="E749" s="9"/>
      <c r="F749" s="14"/>
      <c r="G749" s="9"/>
      <c r="H749" s="9"/>
      <c r="I749" s="121"/>
      <c r="J749" s="121"/>
      <c r="K749" s="121"/>
      <c r="L749" s="9"/>
      <c r="M749" s="9"/>
      <c r="N749" s="9"/>
      <c r="O749" s="9"/>
      <c r="P749" s="9"/>
      <c r="Q749" s="5"/>
      <c r="R749" s="5"/>
      <c r="S749" s="5"/>
      <c r="T749" s="5"/>
      <c r="U749" s="5"/>
      <c r="V749" s="5"/>
      <c r="W749" s="5"/>
      <c r="X749" s="5"/>
      <c r="Y749" s="5"/>
      <c r="Z749" s="5"/>
    </row>
    <row r="750" spans="1:26" ht="13.5" customHeight="1" x14ac:dyDescent="0.3">
      <c r="A750" s="5"/>
      <c r="B750" s="6"/>
      <c r="C750" s="7"/>
      <c r="D750" s="9"/>
      <c r="E750" s="9"/>
      <c r="F750" s="14"/>
      <c r="G750" s="9"/>
      <c r="H750" s="9"/>
      <c r="I750" s="121"/>
      <c r="J750" s="121"/>
      <c r="K750" s="121"/>
      <c r="L750" s="9"/>
      <c r="M750" s="9"/>
      <c r="N750" s="9"/>
      <c r="O750" s="9"/>
      <c r="P750" s="9"/>
      <c r="Q750" s="5"/>
      <c r="R750" s="5"/>
      <c r="S750" s="5"/>
      <c r="T750" s="5"/>
      <c r="U750" s="5"/>
      <c r="V750" s="5"/>
      <c r="W750" s="5"/>
      <c r="X750" s="5"/>
      <c r="Y750" s="5"/>
      <c r="Z750" s="5"/>
    </row>
    <row r="751" spans="1:26" ht="13.5" customHeight="1" x14ac:dyDescent="0.3">
      <c r="A751" s="5"/>
      <c r="B751" s="6"/>
      <c r="C751" s="7"/>
      <c r="D751" s="9"/>
      <c r="E751" s="9"/>
      <c r="F751" s="14"/>
      <c r="G751" s="9"/>
      <c r="H751" s="9"/>
      <c r="I751" s="121"/>
      <c r="J751" s="121"/>
      <c r="K751" s="121"/>
      <c r="L751" s="9"/>
      <c r="M751" s="9"/>
      <c r="N751" s="9"/>
      <c r="O751" s="9"/>
      <c r="P751" s="9"/>
      <c r="Q751" s="5"/>
      <c r="R751" s="5"/>
      <c r="S751" s="5"/>
      <c r="T751" s="5"/>
      <c r="U751" s="5"/>
      <c r="V751" s="5"/>
      <c r="W751" s="5"/>
      <c r="X751" s="5"/>
      <c r="Y751" s="5"/>
      <c r="Z751" s="5"/>
    </row>
    <row r="752" spans="1:26" ht="13.5" customHeight="1" x14ac:dyDescent="0.3">
      <c r="A752" s="5"/>
      <c r="B752" s="6"/>
      <c r="C752" s="7"/>
      <c r="D752" s="9"/>
      <c r="E752" s="9"/>
      <c r="F752" s="14"/>
      <c r="G752" s="9"/>
      <c r="H752" s="9"/>
      <c r="I752" s="121"/>
      <c r="J752" s="121"/>
      <c r="K752" s="121"/>
      <c r="L752" s="9"/>
      <c r="M752" s="9"/>
      <c r="N752" s="9"/>
      <c r="O752" s="9"/>
      <c r="P752" s="9"/>
      <c r="Q752" s="5"/>
      <c r="R752" s="5"/>
      <c r="S752" s="5"/>
      <c r="T752" s="5"/>
      <c r="U752" s="5"/>
      <c r="V752" s="5"/>
      <c r="W752" s="5"/>
      <c r="X752" s="5"/>
      <c r="Y752" s="5"/>
      <c r="Z752" s="5"/>
    </row>
    <row r="753" spans="1:26" ht="13.5" customHeight="1" x14ac:dyDescent="0.3">
      <c r="A753" s="5"/>
      <c r="B753" s="6"/>
      <c r="C753" s="7"/>
      <c r="D753" s="9"/>
      <c r="E753" s="9"/>
      <c r="F753" s="14"/>
      <c r="G753" s="9"/>
      <c r="H753" s="9"/>
      <c r="I753" s="121"/>
      <c r="J753" s="121"/>
      <c r="K753" s="121"/>
      <c r="L753" s="9"/>
      <c r="M753" s="9"/>
      <c r="N753" s="9"/>
      <c r="O753" s="9"/>
      <c r="P753" s="9"/>
      <c r="Q753" s="5"/>
      <c r="R753" s="5"/>
      <c r="S753" s="5"/>
      <c r="T753" s="5"/>
      <c r="U753" s="5"/>
      <c r="V753" s="5"/>
      <c r="W753" s="5"/>
      <c r="X753" s="5"/>
      <c r="Y753" s="5"/>
      <c r="Z753" s="5"/>
    </row>
    <row r="754" spans="1:26" ht="13.5" customHeight="1" x14ac:dyDescent="0.3">
      <c r="A754" s="5"/>
      <c r="B754" s="6"/>
      <c r="C754" s="7"/>
      <c r="D754" s="9"/>
      <c r="E754" s="9"/>
      <c r="F754" s="14"/>
      <c r="G754" s="9"/>
      <c r="H754" s="9"/>
      <c r="I754" s="121"/>
      <c r="J754" s="121"/>
      <c r="K754" s="121"/>
      <c r="L754" s="9"/>
      <c r="M754" s="9"/>
      <c r="N754" s="9"/>
      <c r="O754" s="9"/>
      <c r="P754" s="9"/>
      <c r="Q754" s="5"/>
      <c r="R754" s="5"/>
      <c r="S754" s="5"/>
      <c r="T754" s="5"/>
      <c r="U754" s="5"/>
      <c r="V754" s="5"/>
      <c r="W754" s="5"/>
      <c r="X754" s="5"/>
      <c r="Y754" s="5"/>
      <c r="Z754" s="5"/>
    </row>
    <row r="755" spans="1:26" ht="13.5" customHeight="1" x14ac:dyDescent="0.3">
      <c r="A755" s="5"/>
      <c r="B755" s="6"/>
      <c r="C755" s="7"/>
      <c r="D755" s="9"/>
      <c r="E755" s="9"/>
      <c r="F755" s="14"/>
      <c r="G755" s="9"/>
      <c r="H755" s="9"/>
      <c r="I755" s="121"/>
      <c r="J755" s="121"/>
      <c r="K755" s="121"/>
      <c r="L755" s="9"/>
      <c r="M755" s="9"/>
      <c r="N755" s="9"/>
      <c r="O755" s="9"/>
      <c r="P755" s="9"/>
      <c r="Q755" s="5"/>
      <c r="R755" s="5"/>
      <c r="S755" s="5"/>
      <c r="T755" s="5"/>
      <c r="U755" s="5"/>
      <c r="V755" s="5"/>
      <c r="W755" s="5"/>
      <c r="X755" s="5"/>
      <c r="Y755" s="5"/>
      <c r="Z755" s="5"/>
    </row>
    <row r="756" spans="1:26" ht="13.5" customHeight="1" x14ac:dyDescent="0.3">
      <c r="A756" s="5"/>
      <c r="B756" s="6"/>
      <c r="C756" s="7"/>
      <c r="D756" s="9"/>
      <c r="E756" s="9"/>
      <c r="F756" s="14"/>
      <c r="G756" s="9"/>
      <c r="H756" s="9"/>
      <c r="I756" s="121"/>
      <c r="J756" s="121"/>
      <c r="K756" s="121"/>
      <c r="L756" s="9"/>
      <c r="M756" s="9"/>
      <c r="N756" s="9"/>
      <c r="O756" s="9"/>
      <c r="P756" s="9"/>
      <c r="Q756" s="5"/>
      <c r="R756" s="5"/>
      <c r="S756" s="5"/>
      <c r="T756" s="5"/>
      <c r="U756" s="5"/>
      <c r="V756" s="5"/>
      <c r="W756" s="5"/>
      <c r="X756" s="5"/>
      <c r="Y756" s="5"/>
      <c r="Z756" s="5"/>
    </row>
    <row r="757" spans="1:26" ht="13.5" customHeight="1" x14ac:dyDescent="0.3">
      <c r="A757" s="5"/>
      <c r="B757" s="6"/>
      <c r="C757" s="7"/>
      <c r="D757" s="9"/>
      <c r="E757" s="9"/>
      <c r="F757" s="14"/>
      <c r="G757" s="9"/>
      <c r="H757" s="9"/>
      <c r="I757" s="121"/>
      <c r="J757" s="121"/>
      <c r="K757" s="121"/>
      <c r="L757" s="9"/>
      <c r="M757" s="9"/>
      <c r="N757" s="9"/>
      <c r="O757" s="9"/>
      <c r="P757" s="9"/>
      <c r="Q757" s="5"/>
      <c r="R757" s="5"/>
      <c r="S757" s="5"/>
      <c r="T757" s="5"/>
      <c r="U757" s="5"/>
      <c r="V757" s="5"/>
      <c r="W757" s="5"/>
      <c r="X757" s="5"/>
      <c r="Y757" s="5"/>
      <c r="Z757" s="5"/>
    </row>
    <row r="758" spans="1:26" ht="13.5" customHeight="1" x14ac:dyDescent="0.3">
      <c r="A758" s="5"/>
      <c r="B758" s="6"/>
      <c r="C758" s="7"/>
      <c r="D758" s="9"/>
      <c r="E758" s="9"/>
      <c r="F758" s="14"/>
      <c r="G758" s="9"/>
      <c r="H758" s="9"/>
      <c r="I758" s="121"/>
      <c r="J758" s="121"/>
      <c r="K758" s="121"/>
      <c r="L758" s="9"/>
      <c r="M758" s="9"/>
      <c r="N758" s="9"/>
      <c r="O758" s="9"/>
      <c r="P758" s="9"/>
      <c r="Q758" s="5"/>
      <c r="R758" s="5"/>
      <c r="S758" s="5"/>
      <c r="T758" s="5"/>
      <c r="U758" s="5"/>
      <c r="V758" s="5"/>
      <c r="W758" s="5"/>
      <c r="X758" s="5"/>
      <c r="Y758" s="5"/>
      <c r="Z758" s="5"/>
    </row>
    <row r="759" spans="1:26" ht="13.5" customHeight="1" x14ac:dyDescent="0.3">
      <c r="A759" s="5"/>
      <c r="B759" s="6"/>
      <c r="C759" s="7"/>
      <c r="D759" s="9"/>
      <c r="E759" s="9"/>
      <c r="F759" s="14"/>
      <c r="G759" s="9"/>
      <c r="H759" s="9"/>
      <c r="I759" s="121"/>
      <c r="J759" s="121"/>
      <c r="K759" s="121"/>
      <c r="L759" s="9"/>
      <c r="M759" s="9"/>
      <c r="N759" s="9"/>
      <c r="O759" s="9"/>
      <c r="P759" s="9"/>
      <c r="Q759" s="5"/>
      <c r="R759" s="5"/>
      <c r="S759" s="5"/>
      <c r="T759" s="5"/>
      <c r="U759" s="5"/>
      <c r="V759" s="5"/>
      <c r="W759" s="5"/>
      <c r="X759" s="5"/>
      <c r="Y759" s="5"/>
      <c r="Z759" s="5"/>
    </row>
    <row r="760" spans="1:26" ht="13.5" customHeight="1" x14ac:dyDescent="0.3">
      <c r="A760" s="5"/>
      <c r="B760" s="6"/>
      <c r="C760" s="7"/>
      <c r="D760" s="9"/>
      <c r="E760" s="9"/>
      <c r="F760" s="14"/>
      <c r="G760" s="9"/>
      <c r="H760" s="9"/>
      <c r="I760" s="121"/>
      <c r="J760" s="121"/>
      <c r="K760" s="121"/>
      <c r="L760" s="9"/>
      <c r="M760" s="9"/>
      <c r="N760" s="9"/>
      <c r="O760" s="9"/>
      <c r="P760" s="9"/>
      <c r="Q760" s="5"/>
      <c r="R760" s="5"/>
      <c r="S760" s="5"/>
      <c r="T760" s="5"/>
      <c r="U760" s="5"/>
      <c r="V760" s="5"/>
      <c r="W760" s="5"/>
      <c r="X760" s="5"/>
      <c r="Y760" s="5"/>
      <c r="Z760" s="5"/>
    </row>
    <row r="761" spans="1:26" ht="13.5" customHeight="1" x14ac:dyDescent="0.3">
      <c r="A761" s="5"/>
      <c r="B761" s="6"/>
      <c r="C761" s="7"/>
      <c r="D761" s="9"/>
      <c r="E761" s="9"/>
      <c r="F761" s="14"/>
      <c r="G761" s="9"/>
      <c r="H761" s="9"/>
      <c r="I761" s="121"/>
      <c r="J761" s="121"/>
      <c r="K761" s="121"/>
      <c r="L761" s="9"/>
      <c r="M761" s="9"/>
      <c r="N761" s="9"/>
      <c r="O761" s="9"/>
      <c r="P761" s="9"/>
      <c r="Q761" s="5"/>
      <c r="R761" s="5"/>
      <c r="S761" s="5"/>
      <c r="T761" s="5"/>
      <c r="U761" s="5"/>
      <c r="V761" s="5"/>
      <c r="W761" s="5"/>
      <c r="X761" s="5"/>
      <c r="Y761" s="5"/>
      <c r="Z761" s="5"/>
    </row>
    <row r="762" spans="1:26" ht="13.5" customHeight="1" x14ac:dyDescent="0.3">
      <c r="A762" s="5"/>
      <c r="B762" s="6"/>
      <c r="C762" s="7"/>
      <c r="D762" s="9"/>
      <c r="E762" s="9"/>
      <c r="F762" s="14"/>
      <c r="G762" s="9"/>
      <c r="H762" s="9"/>
      <c r="I762" s="121"/>
      <c r="J762" s="121"/>
      <c r="K762" s="121"/>
      <c r="L762" s="9"/>
      <c r="M762" s="9"/>
      <c r="N762" s="9"/>
      <c r="O762" s="9"/>
      <c r="P762" s="9"/>
      <c r="Q762" s="5"/>
      <c r="R762" s="5"/>
      <c r="S762" s="5"/>
      <c r="T762" s="5"/>
      <c r="U762" s="5"/>
      <c r="V762" s="5"/>
      <c r="W762" s="5"/>
      <c r="X762" s="5"/>
      <c r="Y762" s="5"/>
      <c r="Z762" s="5"/>
    </row>
    <row r="763" spans="1:26" ht="13.5" customHeight="1" x14ac:dyDescent="0.3">
      <c r="A763" s="5"/>
      <c r="B763" s="6"/>
      <c r="C763" s="7"/>
      <c r="D763" s="9"/>
      <c r="E763" s="9"/>
      <c r="F763" s="14"/>
      <c r="G763" s="9"/>
      <c r="H763" s="9"/>
      <c r="I763" s="121"/>
      <c r="J763" s="121"/>
      <c r="K763" s="121"/>
      <c r="L763" s="9"/>
      <c r="M763" s="9"/>
      <c r="N763" s="9"/>
      <c r="O763" s="9"/>
      <c r="P763" s="9"/>
      <c r="Q763" s="5"/>
      <c r="R763" s="5"/>
      <c r="S763" s="5"/>
      <c r="T763" s="5"/>
      <c r="U763" s="5"/>
      <c r="V763" s="5"/>
      <c r="W763" s="5"/>
      <c r="X763" s="5"/>
      <c r="Y763" s="5"/>
      <c r="Z763" s="5"/>
    </row>
    <row r="764" spans="1:26" ht="13.5" customHeight="1" x14ac:dyDescent="0.3">
      <c r="A764" s="5"/>
      <c r="B764" s="6"/>
      <c r="C764" s="7"/>
      <c r="D764" s="9"/>
      <c r="E764" s="9"/>
      <c r="F764" s="14"/>
      <c r="G764" s="9"/>
      <c r="H764" s="9"/>
      <c r="I764" s="121"/>
      <c r="J764" s="121"/>
      <c r="K764" s="121"/>
      <c r="L764" s="9"/>
      <c r="M764" s="9"/>
      <c r="N764" s="9"/>
      <c r="O764" s="9"/>
      <c r="P764" s="9"/>
      <c r="Q764" s="5"/>
      <c r="R764" s="5"/>
      <c r="S764" s="5"/>
      <c r="T764" s="5"/>
      <c r="U764" s="5"/>
      <c r="V764" s="5"/>
      <c r="W764" s="5"/>
      <c r="X764" s="5"/>
      <c r="Y764" s="5"/>
      <c r="Z764" s="5"/>
    </row>
    <row r="765" spans="1:26" ht="13.5" customHeight="1" x14ac:dyDescent="0.3">
      <c r="A765" s="5"/>
      <c r="B765" s="6"/>
      <c r="C765" s="7"/>
      <c r="D765" s="9"/>
      <c r="E765" s="9"/>
      <c r="F765" s="14"/>
      <c r="G765" s="9"/>
      <c r="H765" s="9"/>
      <c r="I765" s="121"/>
      <c r="J765" s="121"/>
      <c r="K765" s="121"/>
      <c r="L765" s="9"/>
      <c r="M765" s="9"/>
      <c r="N765" s="9"/>
      <c r="O765" s="9"/>
      <c r="P765" s="9"/>
      <c r="Q765" s="5"/>
      <c r="R765" s="5"/>
      <c r="S765" s="5"/>
      <c r="T765" s="5"/>
      <c r="U765" s="5"/>
      <c r="V765" s="5"/>
      <c r="W765" s="5"/>
      <c r="X765" s="5"/>
      <c r="Y765" s="5"/>
      <c r="Z765" s="5"/>
    </row>
    <row r="766" spans="1:26" ht="13.5" customHeight="1" x14ac:dyDescent="0.3">
      <c r="A766" s="5"/>
      <c r="B766" s="6"/>
      <c r="C766" s="7"/>
      <c r="D766" s="9"/>
      <c r="E766" s="9"/>
      <c r="F766" s="14"/>
      <c r="G766" s="9"/>
      <c r="H766" s="9"/>
      <c r="I766" s="121"/>
      <c r="J766" s="121"/>
      <c r="K766" s="121"/>
      <c r="L766" s="9"/>
      <c r="M766" s="9"/>
      <c r="N766" s="9"/>
      <c r="O766" s="9"/>
      <c r="P766" s="9"/>
      <c r="Q766" s="5"/>
      <c r="R766" s="5"/>
      <c r="S766" s="5"/>
      <c r="T766" s="5"/>
      <c r="U766" s="5"/>
      <c r="V766" s="5"/>
      <c r="W766" s="5"/>
      <c r="X766" s="5"/>
      <c r="Y766" s="5"/>
      <c r="Z766" s="5"/>
    </row>
    <row r="767" spans="1:26" ht="13.5" customHeight="1" x14ac:dyDescent="0.3">
      <c r="A767" s="5"/>
      <c r="B767" s="6"/>
      <c r="C767" s="7"/>
      <c r="D767" s="9"/>
      <c r="E767" s="9"/>
      <c r="F767" s="14"/>
      <c r="G767" s="9"/>
      <c r="H767" s="9"/>
      <c r="I767" s="121"/>
      <c r="J767" s="121"/>
      <c r="K767" s="121"/>
      <c r="L767" s="9"/>
      <c r="M767" s="9"/>
      <c r="N767" s="9"/>
      <c r="O767" s="9"/>
      <c r="P767" s="9"/>
      <c r="Q767" s="5"/>
      <c r="R767" s="5"/>
      <c r="S767" s="5"/>
      <c r="T767" s="5"/>
      <c r="U767" s="5"/>
      <c r="V767" s="5"/>
      <c r="W767" s="5"/>
      <c r="X767" s="5"/>
      <c r="Y767" s="5"/>
      <c r="Z767" s="5"/>
    </row>
    <row r="768" spans="1:26" ht="13.5" customHeight="1" x14ac:dyDescent="0.3">
      <c r="A768" s="5"/>
      <c r="B768" s="6"/>
      <c r="C768" s="7"/>
      <c r="D768" s="9"/>
      <c r="E768" s="9"/>
      <c r="F768" s="14"/>
      <c r="G768" s="9"/>
      <c r="H768" s="9"/>
      <c r="I768" s="121"/>
      <c r="J768" s="121"/>
      <c r="K768" s="121"/>
      <c r="L768" s="9"/>
      <c r="M768" s="9"/>
      <c r="N768" s="9"/>
      <c r="O768" s="9"/>
      <c r="P768" s="9"/>
      <c r="Q768" s="5"/>
      <c r="R768" s="5"/>
      <c r="S768" s="5"/>
      <c r="T768" s="5"/>
      <c r="U768" s="5"/>
      <c r="V768" s="5"/>
      <c r="W768" s="5"/>
      <c r="X768" s="5"/>
      <c r="Y768" s="5"/>
      <c r="Z768" s="5"/>
    </row>
    <row r="769" spans="1:26" ht="13.5" customHeight="1" x14ac:dyDescent="0.3">
      <c r="A769" s="5"/>
      <c r="B769" s="6"/>
      <c r="C769" s="7"/>
      <c r="D769" s="9"/>
      <c r="E769" s="9"/>
      <c r="F769" s="14"/>
      <c r="G769" s="9"/>
      <c r="H769" s="9"/>
      <c r="I769" s="121"/>
      <c r="J769" s="121"/>
      <c r="K769" s="121"/>
      <c r="L769" s="9"/>
      <c r="M769" s="9"/>
      <c r="N769" s="9"/>
      <c r="O769" s="9"/>
      <c r="P769" s="9"/>
      <c r="Q769" s="5"/>
      <c r="R769" s="5"/>
      <c r="S769" s="5"/>
      <c r="T769" s="5"/>
      <c r="U769" s="5"/>
      <c r="V769" s="5"/>
      <c r="W769" s="5"/>
      <c r="X769" s="5"/>
      <c r="Y769" s="5"/>
      <c r="Z769" s="5"/>
    </row>
    <row r="770" spans="1:26" ht="13.5" customHeight="1" x14ac:dyDescent="0.3">
      <c r="A770" s="5"/>
      <c r="B770" s="6"/>
      <c r="C770" s="7"/>
      <c r="D770" s="9"/>
      <c r="E770" s="9"/>
      <c r="F770" s="14"/>
      <c r="G770" s="9"/>
      <c r="H770" s="9"/>
      <c r="I770" s="121"/>
      <c r="J770" s="121"/>
      <c r="K770" s="121"/>
      <c r="L770" s="9"/>
      <c r="M770" s="9"/>
      <c r="N770" s="9"/>
      <c r="O770" s="9"/>
      <c r="P770" s="9"/>
      <c r="Q770" s="5"/>
      <c r="R770" s="5"/>
      <c r="S770" s="5"/>
      <c r="T770" s="5"/>
      <c r="U770" s="5"/>
      <c r="V770" s="5"/>
      <c r="W770" s="5"/>
      <c r="X770" s="5"/>
      <c r="Y770" s="5"/>
      <c r="Z770" s="5"/>
    </row>
    <row r="771" spans="1:26" ht="13.5" customHeight="1" x14ac:dyDescent="0.3">
      <c r="A771" s="5"/>
      <c r="B771" s="6"/>
      <c r="C771" s="7"/>
      <c r="D771" s="9"/>
      <c r="E771" s="9"/>
      <c r="F771" s="14"/>
      <c r="G771" s="9"/>
      <c r="H771" s="9"/>
      <c r="I771" s="121"/>
      <c r="J771" s="121"/>
      <c r="K771" s="121"/>
      <c r="L771" s="9"/>
      <c r="M771" s="9"/>
      <c r="N771" s="9"/>
      <c r="O771" s="9"/>
      <c r="P771" s="9"/>
      <c r="Q771" s="5"/>
      <c r="R771" s="5"/>
      <c r="S771" s="5"/>
      <c r="T771" s="5"/>
      <c r="U771" s="5"/>
      <c r="V771" s="5"/>
      <c r="W771" s="5"/>
      <c r="X771" s="5"/>
      <c r="Y771" s="5"/>
      <c r="Z771" s="5"/>
    </row>
    <row r="772" spans="1:26" ht="13.5" customHeight="1" x14ac:dyDescent="0.3">
      <c r="A772" s="5"/>
      <c r="B772" s="6"/>
      <c r="C772" s="7"/>
      <c r="D772" s="9"/>
      <c r="E772" s="9"/>
      <c r="F772" s="14"/>
      <c r="G772" s="9"/>
      <c r="H772" s="9"/>
      <c r="I772" s="121"/>
      <c r="J772" s="121"/>
      <c r="K772" s="121"/>
      <c r="L772" s="9"/>
      <c r="M772" s="9"/>
      <c r="N772" s="9"/>
      <c r="O772" s="9"/>
      <c r="P772" s="9"/>
      <c r="Q772" s="5"/>
      <c r="R772" s="5"/>
      <c r="S772" s="5"/>
      <c r="T772" s="5"/>
      <c r="U772" s="5"/>
      <c r="V772" s="5"/>
      <c r="W772" s="5"/>
      <c r="X772" s="5"/>
      <c r="Y772" s="5"/>
      <c r="Z772" s="5"/>
    </row>
    <row r="773" spans="1:26" ht="13.5" customHeight="1" x14ac:dyDescent="0.3">
      <c r="A773" s="5"/>
      <c r="B773" s="6"/>
      <c r="C773" s="7"/>
      <c r="D773" s="9"/>
      <c r="E773" s="9"/>
      <c r="F773" s="14"/>
      <c r="G773" s="9"/>
      <c r="H773" s="9"/>
      <c r="I773" s="121"/>
      <c r="J773" s="121"/>
      <c r="K773" s="121"/>
      <c r="L773" s="9"/>
      <c r="M773" s="9"/>
      <c r="N773" s="9"/>
      <c r="O773" s="9"/>
      <c r="P773" s="9"/>
      <c r="Q773" s="5"/>
      <c r="R773" s="5"/>
      <c r="S773" s="5"/>
      <c r="T773" s="5"/>
      <c r="U773" s="5"/>
      <c r="V773" s="5"/>
      <c r="W773" s="5"/>
      <c r="X773" s="5"/>
      <c r="Y773" s="5"/>
      <c r="Z773" s="5"/>
    </row>
    <row r="774" spans="1:26" ht="13.5" customHeight="1" x14ac:dyDescent="0.3">
      <c r="A774" s="5"/>
      <c r="B774" s="6"/>
      <c r="C774" s="7"/>
      <c r="D774" s="9"/>
      <c r="E774" s="9"/>
      <c r="F774" s="14"/>
      <c r="G774" s="9"/>
      <c r="H774" s="9"/>
      <c r="I774" s="121"/>
      <c r="J774" s="121"/>
      <c r="K774" s="121"/>
      <c r="L774" s="9"/>
      <c r="M774" s="9"/>
      <c r="N774" s="9"/>
      <c r="O774" s="9"/>
      <c r="P774" s="9"/>
      <c r="Q774" s="5"/>
      <c r="R774" s="5"/>
      <c r="S774" s="5"/>
      <c r="T774" s="5"/>
      <c r="U774" s="5"/>
      <c r="V774" s="5"/>
      <c r="W774" s="5"/>
      <c r="X774" s="5"/>
      <c r="Y774" s="5"/>
      <c r="Z774" s="5"/>
    </row>
    <row r="775" spans="1:26" ht="13.5" customHeight="1" x14ac:dyDescent="0.3">
      <c r="A775" s="5"/>
      <c r="B775" s="6"/>
      <c r="C775" s="7"/>
      <c r="D775" s="9"/>
      <c r="E775" s="9"/>
      <c r="F775" s="14"/>
      <c r="G775" s="9"/>
      <c r="H775" s="9"/>
      <c r="I775" s="121"/>
      <c r="J775" s="121"/>
      <c r="K775" s="121"/>
      <c r="L775" s="9"/>
      <c r="M775" s="9"/>
      <c r="N775" s="9"/>
      <c r="O775" s="9"/>
      <c r="P775" s="9"/>
      <c r="Q775" s="5"/>
      <c r="R775" s="5"/>
      <c r="S775" s="5"/>
      <c r="T775" s="5"/>
      <c r="U775" s="5"/>
      <c r="V775" s="5"/>
      <c r="W775" s="5"/>
      <c r="X775" s="5"/>
      <c r="Y775" s="5"/>
      <c r="Z775" s="5"/>
    </row>
    <row r="776" spans="1:26" ht="13.5" customHeight="1" x14ac:dyDescent="0.3">
      <c r="A776" s="5"/>
      <c r="B776" s="6"/>
      <c r="C776" s="7"/>
      <c r="D776" s="9"/>
      <c r="E776" s="9"/>
      <c r="F776" s="14"/>
      <c r="G776" s="9"/>
      <c r="H776" s="9"/>
      <c r="I776" s="121"/>
      <c r="J776" s="121"/>
      <c r="K776" s="121"/>
      <c r="L776" s="9"/>
      <c r="M776" s="9"/>
      <c r="N776" s="9"/>
      <c r="O776" s="9"/>
      <c r="P776" s="9"/>
      <c r="Q776" s="5"/>
      <c r="R776" s="5"/>
      <c r="S776" s="5"/>
      <c r="T776" s="5"/>
      <c r="U776" s="5"/>
      <c r="V776" s="5"/>
      <c r="W776" s="5"/>
      <c r="X776" s="5"/>
      <c r="Y776" s="5"/>
      <c r="Z776" s="5"/>
    </row>
    <row r="777" spans="1:26" ht="13.5" customHeight="1" x14ac:dyDescent="0.3">
      <c r="A777" s="5"/>
      <c r="B777" s="6"/>
      <c r="C777" s="7"/>
      <c r="D777" s="9"/>
      <c r="E777" s="9"/>
      <c r="F777" s="14"/>
      <c r="G777" s="9"/>
      <c r="H777" s="9"/>
      <c r="I777" s="121"/>
      <c r="J777" s="121"/>
      <c r="K777" s="121"/>
      <c r="L777" s="9"/>
      <c r="M777" s="9"/>
      <c r="N777" s="9"/>
      <c r="O777" s="9"/>
      <c r="P777" s="9"/>
      <c r="Q777" s="5"/>
      <c r="R777" s="5"/>
      <c r="S777" s="5"/>
      <c r="T777" s="5"/>
      <c r="U777" s="5"/>
      <c r="V777" s="5"/>
      <c r="W777" s="5"/>
      <c r="X777" s="5"/>
      <c r="Y777" s="5"/>
      <c r="Z777" s="5"/>
    </row>
    <row r="778" spans="1:26" ht="13.5" customHeight="1" x14ac:dyDescent="0.3">
      <c r="A778" s="5"/>
      <c r="B778" s="6"/>
      <c r="C778" s="7"/>
      <c r="D778" s="9"/>
      <c r="E778" s="9"/>
      <c r="F778" s="14"/>
      <c r="G778" s="9"/>
      <c r="H778" s="9"/>
      <c r="I778" s="121"/>
      <c r="J778" s="121"/>
      <c r="K778" s="121"/>
      <c r="L778" s="9"/>
      <c r="M778" s="9"/>
      <c r="N778" s="9"/>
      <c r="O778" s="9"/>
      <c r="P778" s="9"/>
      <c r="Q778" s="5"/>
      <c r="R778" s="5"/>
      <c r="S778" s="5"/>
      <c r="T778" s="5"/>
      <c r="U778" s="5"/>
      <c r="V778" s="5"/>
      <c r="W778" s="5"/>
      <c r="X778" s="5"/>
      <c r="Y778" s="5"/>
      <c r="Z778" s="5"/>
    </row>
    <row r="779" spans="1:26" ht="13.5" customHeight="1" x14ac:dyDescent="0.3">
      <c r="A779" s="5"/>
      <c r="B779" s="6"/>
      <c r="C779" s="7"/>
      <c r="D779" s="9"/>
      <c r="E779" s="9"/>
      <c r="F779" s="14"/>
      <c r="G779" s="9"/>
      <c r="H779" s="9"/>
      <c r="I779" s="121"/>
      <c r="J779" s="121"/>
      <c r="K779" s="121"/>
      <c r="L779" s="9"/>
      <c r="M779" s="9"/>
      <c r="N779" s="9"/>
      <c r="O779" s="9"/>
      <c r="P779" s="9"/>
      <c r="Q779" s="5"/>
      <c r="R779" s="5"/>
      <c r="S779" s="5"/>
      <c r="T779" s="5"/>
      <c r="U779" s="5"/>
      <c r="V779" s="5"/>
      <c r="W779" s="5"/>
      <c r="X779" s="5"/>
      <c r="Y779" s="5"/>
      <c r="Z779" s="5"/>
    </row>
    <row r="780" spans="1:26" ht="13.5" customHeight="1" x14ac:dyDescent="0.3">
      <c r="A780" s="5"/>
      <c r="B780" s="6"/>
      <c r="C780" s="7"/>
      <c r="D780" s="9"/>
      <c r="E780" s="9"/>
      <c r="F780" s="14"/>
      <c r="G780" s="9"/>
      <c r="H780" s="9"/>
      <c r="I780" s="121"/>
      <c r="J780" s="121"/>
      <c r="K780" s="121"/>
      <c r="L780" s="9"/>
      <c r="M780" s="9"/>
      <c r="N780" s="9"/>
      <c r="O780" s="9"/>
      <c r="P780" s="9"/>
      <c r="Q780" s="5"/>
      <c r="R780" s="5"/>
      <c r="S780" s="5"/>
      <c r="T780" s="5"/>
      <c r="U780" s="5"/>
      <c r="V780" s="5"/>
      <c r="W780" s="5"/>
      <c r="X780" s="5"/>
      <c r="Y780" s="5"/>
      <c r="Z780" s="5"/>
    </row>
    <row r="781" spans="1:26" ht="13.5" customHeight="1" x14ac:dyDescent="0.3">
      <c r="A781" s="5"/>
      <c r="B781" s="6"/>
      <c r="C781" s="7"/>
      <c r="D781" s="9"/>
      <c r="E781" s="9"/>
      <c r="F781" s="14"/>
      <c r="G781" s="9"/>
      <c r="H781" s="9"/>
      <c r="I781" s="121"/>
      <c r="J781" s="121"/>
      <c r="K781" s="121"/>
      <c r="L781" s="9"/>
      <c r="M781" s="9"/>
      <c r="N781" s="9"/>
      <c r="O781" s="9"/>
      <c r="P781" s="9"/>
      <c r="Q781" s="5"/>
      <c r="R781" s="5"/>
      <c r="S781" s="5"/>
      <c r="T781" s="5"/>
      <c r="U781" s="5"/>
      <c r="V781" s="5"/>
      <c r="W781" s="5"/>
      <c r="X781" s="5"/>
      <c r="Y781" s="5"/>
      <c r="Z781" s="5"/>
    </row>
    <row r="782" spans="1:26" ht="13.5" customHeight="1" x14ac:dyDescent="0.3">
      <c r="A782" s="5"/>
      <c r="B782" s="6"/>
      <c r="C782" s="7"/>
      <c r="D782" s="9"/>
      <c r="E782" s="9"/>
      <c r="F782" s="14"/>
      <c r="G782" s="9"/>
      <c r="H782" s="9"/>
      <c r="I782" s="121"/>
      <c r="J782" s="121"/>
      <c r="K782" s="121"/>
      <c r="L782" s="9"/>
      <c r="M782" s="9"/>
      <c r="N782" s="9"/>
      <c r="O782" s="9"/>
      <c r="P782" s="9"/>
      <c r="Q782" s="5"/>
      <c r="R782" s="5"/>
      <c r="S782" s="5"/>
      <c r="T782" s="5"/>
      <c r="U782" s="5"/>
      <c r="V782" s="5"/>
      <c r="W782" s="5"/>
      <c r="X782" s="5"/>
      <c r="Y782" s="5"/>
      <c r="Z782" s="5"/>
    </row>
    <row r="783" spans="1:26" ht="13.5" customHeight="1" x14ac:dyDescent="0.3">
      <c r="A783" s="5"/>
      <c r="B783" s="6"/>
      <c r="C783" s="7"/>
      <c r="D783" s="9"/>
      <c r="E783" s="9"/>
      <c r="F783" s="14"/>
      <c r="G783" s="9"/>
      <c r="H783" s="9"/>
      <c r="I783" s="121"/>
      <c r="J783" s="121"/>
      <c r="K783" s="121"/>
      <c r="L783" s="9"/>
      <c r="M783" s="9"/>
      <c r="N783" s="9"/>
      <c r="O783" s="9"/>
      <c r="P783" s="9"/>
      <c r="Q783" s="5"/>
      <c r="R783" s="5"/>
      <c r="S783" s="5"/>
      <c r="T783" s="5"/>
      <c r="U783" s="5"/>
      <c r="V783" s="5"/>
      <c r="W783" s="5"/>
      <c r="X783" s="5"/>
      <c r="Y783" s="5"/>
      <c r="Z783" s="5"/>
    </row>
    <row r="784" spans="1:26" ht="13.5" customHeight="1" x14ac:dyDescent="0.3">
      <c r="A784" s="5"/>
      <c r="B784" s="6"/>
      <c r="C784" s="7"/>
      <c r="D784" s="9"/>
      <c r="E784" s="9"/>
      <c r="F784" s="14"/>
      <c r="G784" s="9"/>
      <c r="H784" s="9"/>
      <c r="I784" s="121"/>
      <c r="J784" s="121"/>
      <c r="K784" s="121"/>
      <c r="L784" s="9"/>
      <c r="M784" s="9"/>
      <c r="N784" s="9"/>
      <c r="O784" s="9"/>
      <c r="P784" s="9"/>
      <c r="Q784" s="5"/>
      <c r="R784" s="5"/>
      <c r="S784" s="5"/>
      <c r="T784" s="5"/>
      <c r="U784" s="5"/>
      <c r="V784" s="5"/>
      <c r="W784" s="5"/>
      <c r="X784" s="5"/>
      <c r="Y784" s="5"/>
      <c r="Z784" s="5"/>
    </row>
    <row r="785" spans="1:26" ht="13.5" customHeight="1" x14ac:dyDescent="0.3">
      <c r="A785" s="5"/>
      <c r="B785" s="6"/>
      <c r="C785" s="7"/>
      <c r="D785" s="9"/>
      <c r="E785" s="9"/>
      <c r="F785" s="14"/>
      <c r="G785" s="9"/>
      <c r="H785" s="9"/>
      <c r="I785" s="121"/>
      <c r="J785" s="121"/>
      <c r="K785" s="121"/>
      <c r="L785" s="9"/>
      <c r="M785" s="9"/>
      <c r="N785" s="9"/>
      <c r="O785" s="9"/>
      <c r="P785" s="9"/>
      <c r="Q785" s="5"/>
      <c r="R785" s="5"/>
      <c r="S785" s="5"/>
      <c r="T785" s="5"/>
      <c r="U785" s="5"/>
      <c r="V785" s="5"/>
      <c r="W785" s="5"/>
      <c r="X785" s="5"/>
      <c r="Y785" s="5"/>
      <c r="Z785" s="5"/>
    </row>
    <row r="786" spans="1:26" ht="13.5" customHeight="1" x14ac:dyDescent="0.3">
      <c r="A786" s="5"/>
      <c r="B786" s="6"/>
      <c r="C786" s="7"/>
      <c r="D786" s="9"/>
      <c r="E786" s="9"/>
      <c r="F786" s="14"/>
      <c r="G786" s="9"/>
      <c r="H786" s="9"/>
      <c r="I786" s="121"/>
      <c r="J786" s="121"/>
      <c r="K786" s="121"/>
      <c r="L786" s="9"/>
      <c r="M786" s="9"/>
      <c r="N786" s="9"/>
      <c r="O786" s="9"/>
      <c r="P786" s="9"/>
      <c r="Q786" s="5"/>
      <c r="R786" s="5"/>
      <c r="S786" s="5"/>
      <c r="T786" s="5"/>
      <c r="U786" s="5"/>
      <c r="V786" s="5"/>
      <c r="W786" s="5"/>
      <c r="X786" s="5"/>
      <c r="Y786" s="5"/>
      <c r="Z786" s="5"/>
    </row>
    <row r="787" spans="1:26" ht="13.5" customHeight="1" x14ac:dyDescent="0.3">
      <c r="A787" s="5"/>
      <c r="B787" s="6"/>
      <c r="C787" s="7"/>
      <c r="D787" s="9"/>
      <c r="E787" s="9"/>
      <c r="F787" s="14"/>
      <c r="G787" s="9"/>
      <c r="H787" s="9"/>
      <c r="I787" s="121"/>
      <c r="J787" s="121"/>
      <c r="K787" s="121"/>
      <c r="L787" s="9"/>
      <c r="M787" s="9"/>
      <c r="N787" s="9"/>
      <c r="O787" s="9"/>
      <c r="P787" s="9"/>
      <c r="Q787" s="5"/>
      <c r="R787" s="5"/>
      <c r="S787" s="5"/>
      <c r="T787" s="5"/>
      <c r="U787" s="5"/>
      <c r="V787" s="5"/>
      <c r="W787" s="5"/>
      <c r="X787" s="5"/>
      <c r="Y787" s="5"/>
      <c r="Z787" s="5"/>
    </row>
    <row r="788" spans="1:26" ht="13.5" customHeight="1" x14ac:dyDescent="0.3">
      <c r="A788" s="5"/>
      <c r="B788" s="6"/>
      <c r="C788" s="7"/>
      <c r="D788" s="9"/>
      <c r="E788" s="9"/>
      <c r="F788" s="14"/>
      <c r="G788" s="9"/>
      <c r="H788" s="9"/>
      <c r="I788" s="121"/>
      <c r="J788" s="121"/>
      <c r="K788" s="121"/>
      <c r="L788" s="9"/>
      <c r="M788" s="9"/>
      <c r="N788" s="9"/>
      <c r="O788" s="9"/>
      <c r="P788" s="9"/>
      <c r="Q788" s="5"/>
      <c r="R788" s="5"/>
      <c r="S788" s="5"/>
      <c r="T788" s="5"/>
      <c r="U788" s="5"/>
      <c r="V788" s="5"/>
      <c r="W788" s="5"/>
      <c r="X788" s="5"/>
      <c r="Y788" s="5"/>
      <c r="Z788" s="5"/>
    </row>
    <row r="789" spans="1:26" ht="13.5" customHeight="1" x14ac:dyDescent="0.3">
      <c r="A789" s="5"/>
      <c r="B789" s="6"/>
      <c r="C789" s="7"/>
      <c r="D789" s="9"/>
      <c r="E789" s="9"/>
      <c r="F789" s="14"/>
      <c r="G789" s="9"/>
      <c r="H789" s="9"/>
      <c r="I789" s="121"/>
      <c r="J789" s="121"/>
      <c r="K789" s="121"/>
      <c r="L789" s="9"/>
      <c r="M789" s="9"/>
      <c r="N789" s="9"/>
      <c r="O789" s="9"/>
      <c r="P789" s="9"/>
      <c r="Q789" s="5"/>
      <c r="R789" s="5"/>
      <c r="S789" s="5"/>
      <c r="T789" s="5"/>
      <c r="U789" s="5"/>
      <c r="V789" s="5"/>
      <c r="W789" s="5"/>
      <c r="X789" s="5"/>
      <c r="Y789" s="5"/>
      <c r="Z789" s="5"/>
    </row>
    <row r="790" spans="1:26" ht="13.5" customHeight="1" x14ac:dyDescent="0.3">
      <c r="A790" s="5"/>
      <c r="B790" s="6"/>
      <c r="C790" s="7"/>
      <c r="D790" s="9"/>
      <c r="E790" s="9"/>
      <c r="F790" s="14"/>
      <c r="G790" s="9"/>
      <c r="H790" s="9"/>
      <c r="I790" s="121"/>
      <c r="J790" s="121"/>
      <c r="K790" s="121"/>
      <c r="L790" s="9"/>
      <c r="M790" s="9"/>
      <c r="N790" s="9"/>
      <c r="O790" s="9"/>
      <c r="P790" s="9"/>
      <c r="Q790" s="5"/>
      <c r="R790" s="5"/>
      <c r="S790" s="5"/>
      <c r="T790" s="5"/>
      <c r="U790" s="5"/>
      <c r="V790" s="5"/>
      <c r="W790" s="5"/>
      <c r="X790" s="5"/>
      <c r="Y790" s="5"/>
      <c r="Z790" s="5"/>
    </row>
    <row r="791" spans="1:26" ht="13.5" customHeight="1" x14ac:dyDescent="0.3">
      <c r="A791" s="5"/>
      <c r="B791" s="6"/>
      <c r="C791" s="7"/>
      <c r="D791" s="9"/>
      <c r="E791" s="9"/>
      <c r="F791" s="14"/>
      <c r="G791" s="9"/>
      <c r="H791" s="9"/>
      <c r="I791" s="121"/>
      <c r="J791" s="121"/>
      <c r="K791" s="121"/>
      <c r="L791" s="9"/>
      <c r="M791" s="9"/>
      <c r="N791" s="9"/>
      <c r="O791" s="9"/>
      <c r="P791" s="9"/>
      <c r="Q791" s="5"/>
      <c r="R791" s="5"/>
      <c r="S791" s="5"/>
      <c r="T791" s="5"/>
      <c r="U791" s="5"/>
      <c r="V791" s="5"/>
      <c r="W791" s="5"/>
      <c r="X791" s="5"/>
      <c r="Y791" s="5"/>
      <c r="Z791" s="5"/>
    </row>
    <row r="792" spans="1:26" ht="13.5" customHeight="1" x14ac:dyDescent="0.3">
      <c r="A792" s="5"/>
      <c r="B792" s="6"/>
      <c r="C792" s="7"/>
      <c r="D792" s="9"/>
      <c r="E792" s="9"/>
      <c r="F792" s="14"/>
      <c r="G792" s="9"/>
      <c r="H792" s="9"/>
      <c r="I792" s="121"/>
      <c r="J792" s="121"/>
      <c r="K792" s="121"/>
      <c r="L792" s="9"/>
      <c r="M792" s="9"/>
      <c r="N792" s="9"/>
      <c r="O792" s="9"/>
      <c r="P792" s="9"/>
      <c r="Q792" s="5"/>
      <c r="R792" s="5"/>
      <c r="S792" s="5"/>
      <c r="T792" s="5"/>
      <c r="U792" s="5"/>
      <c r="V792" s="5"/>
      <c r="W792" s="5"/>
      <c r="X792" s="5"/>
      <c r="Y792" s="5"/>
      <c r="Z792" s="5"/>
    </row>
    <row r="793" spans="1:26" ht="13.5" customHeight="1" x14ac:dyDescent="0.3">
      <c r="A793" s="5"/>
      <c r="B793" s="6"/>
      <c r="C793" s="7"/>
      <c r="D793" s="9"/>
      <c r="E793" s="9"/>
      <c r="F793" s="14"/>
      <c r="G793" s="9"/>
      <c r="H793" s="9"/>
      <c r="I793" s="121"/>
      <c r="J793" s="121"/>
      <c r="K793" s="121"/>
      <c r="L793" s="9"/>
      <c r="M793" s="9"/>
      <c r="N793" s="9"/>
      <c r="O793" s="9"/>
      <c r="P793" s="9"/>
      <c r="Q793" s="5"/>
      <c r="R793" s="5"/>
      <c r="S793" s="5"/>
      <c r="T793" s="5"/>
      <c r="U793" s="5"/>
      <c r="V793" s="5"/>
      <c r="W793" s="5"/>
      <c r="X793" s="5"/>
      <c r="Y793" s="5"/>
      <c r="Z793" s="5"/>
    </row>
    <row r="794" spans="1:26" ht="13.5" customHeight="1" x14ac:dyDescent="0.3">
      <c r="A794" s="5"/>
      <c r="B794" s="6"/>
      <c r="C794" s="7"/>
      <c r="D794" s="9"/>
      <c r="E794" s="9"/>
      <c r="F794" s="14"/>
      <c r="G794" s="9"/>
      <c r="H794" s="9"/>
      <c r="I794" s="121"/>
      <c r="J794" s="121"/>
      <c r="K794" s="121"/>
      <c r="L794" s="9"/>
      <c r="M794" s="9"/>
      <c r="N794" s="9"/>
      <c r="O794" s="9"/>
      <c r="P794" s="9"/>
      <c r="Q794" s="5"/>
      <c r="R794" s="5"/>
      <c r="S794" s="5"/>
      <c r="T794" s="5"/>
      <c r="U794" s="5"/>
      <c r="V794" s="5"/>
      <c r="W794" s="5"/>
      <c r="X794" s="5"/>
      <c r="Y794" s="5"/>
      <c r="Z794" s="5"/>
    </row>
    <row r="795" spans="1:26" ht="13.5" customHeight="1" x14ac:dyDescent="0.3">
      <c r="A795" s="5"/>
      <c r="B795" s="6"/>
      <c r="C795" s="7"/>
      <c r="D795" s="9"/>
      <c r="E795" s="9"/>
      <c r="F795" s="14"/>
      <c r="G795" s="9"/>
      <c r="H795" s="9"/>
      <c r="I795" s="121"/>
      <c r="J795" s="121"/>
      <c r="K795" s="121"/>
      <c r="L795" s="9"/>
      <c r="M795" s="9"/>
      <c r="N795" s="9"/>
      <c r="O795" s="9"/>
      <c r="P795" s="9"/>
      <c r="Q795" s="5"/>
      <c r="R795" s="5"/>
      <c r="S795" s="5"/>
      <c r="T795" s="5"/>
      <c r="U795" s="5"/>
      <c r="V795" s="5"/>
      <c r="W795" s="5"/>
      <c r="X795" s="5"/>
      <c r="Y795" s="5"/>
      <c r="Z795" s="5"/>
    </row>
    <row r="796" spans="1:26" ht="13.5" customHeight="1" x14ac:dyDescent="0.3">
      <c r="A796" s="5"/>
      <c r="B796" s="6"/>
      <c r="C796" s="7"/>
      <c r="D796" s="9"/>
      <c r="E796" s="9"/>
      <c r="F796" s="14"/>
      <c r="G796" s="9"/>
      <c r="H796" s="9"/>
      <c r="I796" s="121"/>
      <c r="J796" s="121"/>
      <c r="K796" s="121"/>
      <c r="L796" s="9"/>
      <c r="M796" s="9"/>
      <c r="N796" s="9"/>
      <c r="O796" s="9"/>
      <c r="P796" s="9"/>
      <c r="Q796" s="5"/>
      <c r="R796" s="5"/>
      <c r="S796" s="5"/>
      <c r="T796" s="5"/>
      <c r="U796" s="5"/>
      <c r="V796" s="5"/>
      <c r="W796" s="5"/>
      <c r="X796" s="5"/>
      <c r="Y796" s="5"/>
      <c r="Z796" s="5"/>
    </row>
    <row r="797" spans="1:26" ht="13.5" customHeight="1" x14ac:dyDescent="0.3">
      <c r="A797" s="5"/>
      <c r="B797" s="6"/>
      <c r="C797" s="7"/>
      <c r="D797" s="9"/>
      <c r="E797" s="9"/>
      <c r="F797" s="14"/>
      <c r="G797" s="9"/>
      <c r="H797" s="9"/>
      <c r="I797" s="121"/>
      <c r="J797" s="121"/>
      <c r="K797" s="121"/>
      <c r="L797" s="9"/>
      <c r="M797" s="9"/>
      <c r="N797" s="9"/>
      <c r="O797" s="9"/>
      <c r="P797" s="9"/>
      <c r="Q797" s="5"/>
      <c r="R797" s="5"/>
      <c r="S797" s="5"/>
      <c r="T797" s="5"/>
      <c r="U797" s="5"/>
      <c r="V797" s="5"/>
      <c r="W797" s="5"/>
      <c r="X797" s="5"/>
      <c r="Y797" s="5"/>
      <c r="Z797" s="5"/>
    </row>
    <row r="798" spans="1:26" ht="13.5" customHeight="1" x14ac:dyDescent="0.3">
      <c r="A798" s="5"/>
      <c r="B798" s="6"/>
      <c r="C798" s="7"/>
      <c r="D798" s="9"/>
      <c r="E798" s="9"/>
      <c r="F798" s="14"/>
      <c r="G798" s="9"/>
      <c r="H798" s="9"/>
      <c r="I798" s="121"/>
      <c r="J798" s="121"/>
      <c r="K798" s="121"/>
      <c r="L798" s="9"/>
      <c r="M798" s="9"/>
      <c r="N798" s="9"/>
      <c r="O798" s="9"/>
      <c r="P798" s="9"/>
      <c r="Q798" s="5"/>
      <c r="R798" s="5"/>
      <c r="S798" s="5"/>
      <c r="T798" s="5"/>
      <c r="U798" s="5"/>
      <c r="V798" s="5"/>
      <c r="W798" s="5"/>
      <c r="X798" s="5"/>
      <c r="Y798" s="5"/>
      <c r="Z798" s="5"/>
    </row>
    <row r="799" spans="1:26" ht="13.5" customHeight="1" x14ac:dyDescent="0.3">
      <c r="A799" s="5"/>
      <c r="B799" s="6"/>
      <c r="C799" s="7"/>
      <c r="D799" s="9"/>
      <c r="E799" s="9"/>
      <c r="F799" s="14"/>
      <c r="G799" s="9"/>
      <c r="H799" s="9"/>
      <c r="I799" s="121"/>
      <c r="J799" s="121"/>
      <c r="K799" s="121"/>
      <c r="L799" s="9"/>
      <c r="M799" s="9"/>
      <c r="N799" s="9"/>
      <c r="O799" s="9"/>
      <c r="P799" s="9"/>
      <c r="Q799" s="5"/>
      <c r="R799" s="5"/>
      <c r="S799" s="5"/>
      <c r="T799" s="5"/>
      <c r="U799" s="5"/>
      <c r="V799" s="5"/>
      <c r="W799" s="5"/>
      <c r="X799" s="5"/>
      <c r="Y799" s="5"/>
      <c r="Z799" s="5"/>
    </row>
    <row r="800" spans="1:26" ht="13.5" customHeight="1" x14ac:dyDescent="0.3">
      <c r="A800" s="5"/>
      <c r="B800" s="6"/>
      <c r="C800" s="7"/>
      <c r="D800" s="9"/>
      <c r="E800" s="9"/>
      <c r="F800" s="14"/>
      <c r="G800" s="9"/>
      <c r="H800" s="9"/>
      <c r="I800" s="121"/>
      <c r="J800" s="121"/>
      <c r="K800" s="121"/>
      <c r="L800" s="9"/>
      <c r="M800" s="9"/>
      <c r="N800" s="9"/>
      <c r="O800" s="9"/>
      <c r="P800" s="9"/>
      <c r="Q800" s="5"/>
      <c r="R800" s="5"/>
      <c r="S800" s="5"/>
      <c r="T800" s="5"/>
      <c r="U800" s="5"/>
      <c r="V800" s="5"/>
      <c r="W800" s="5"/>
      <c r="X800" s="5"/>
      <c r="Y800" s="5"/>
      <c r="Z800" s="5"/>
    </row>
    <row r="801" spans="1:26" ht="13.5" customHeight="1" x14ac:dyDescent="0.3">
      <c r="A801" s="5"/>
      <c r="B801" s="6"/>
      <c r="C801" s="7"/>
      <c r="D801" s="9"/>
      <c r="E801" s="9"/>
      <c r="F801" s="14"/>
      <c r="G801" s="9"/>
      <c r="H801" s="9"/>
      <c r="I801" s="121"/>
      <c r="J801" s="121"/>
      <c r="K801" s="121"/>
      <c r="L801" s="9"/>
      <c r="M801" s="9"/>
      <c r="N801" s="9"/>
      <c r="O801" s="9"/>
      <c r="P801" s="9"/>
      <c r="Q801" s="5"/>
      <c r="R801" s="5"/>
      <c r="S801" s="5"/>
      <c r="T801" s="5"/>
      <c r="U801" s="5"/>
      <c r="V801" s="5"/>
      <c r="W801" s="5"/>
      <c r="X801" s="5"/>
      <c r="Y801" s="5"/>
      <c r="Z801" s="5"/>
    </row>
    <row r="802" spans="1:26" ht="13.5" customHeight="1" x14ac:dyDescent="0.3">
      <c r="A802" s="5"/>
      <c r="B802" s="6"/>
      <c r="C802" s="7"/>
      <c r="D802" s="9"/>
      <c r="E802" s="9"/>
      <c r="F802" s="14"/>
      <c r="G802" s="9"/>
      <c r="H802" s="9"/>
      <c r="I802" s="121"/>
      <c r="J802" s="121"/>
      <c r="K802" s="121"/>
      <c r="L802" s="9"/>
      <c r="M802" s="9"/>
      <c r="N802" s="9"/>
      <c r="O802" s="9"/>
      <c r="P802" s="9"/>
      <c r="Q802" s="5"/>
      <c r="R802" s="5"/>
      <c r="S802" s="5"/>
      <c r="T802" s="5"/>
      <c r="U802" s="5"/>
      <c r="V802" s="5"/>
      <c r="W802" s="5"/>
      <c r="X802" s="5"/>
      <c r="Y802" s="5"/>
      <c r="Z802" s="5"/>
    </row>
    <row r="803" spans="1:26" ht="13.5" customHeight="1" x14ac:dyDescent="0.3">
      <c r="A803" s="5"/>
      <c r="B803" s="6"/>
      <c r="C803" s="7"/>
      <c r="D803" s="9"/>
      <c r="E803" s="9"/>
      <c r="F803" s="14"/>
      <c r="G803" s="9"/>
      <c r="H803" s="9"/>
      <c r="I803" s="121"/>
      <c r="J803" s="121"/>
      <c r="K803" s="121"/>
      <c r="L803" s="9"/>
      <c r="M803" s="9"/>
      <c r="N803" s="9"/>
      <c r="O803" s="9"/>
      <c r="P803" s="9"/>
      <c r="Q803" s="5"/>
      <c r="R803" s="5"/>
      <c r="S803" s="5"/>
      <c r="T803" s="5"/>
      <c r="U803" s="5"/>
      <c r="V803" s="5"/>
      <c r="W803" s="5"/>
      <c r="X803" s="5"/>
      <c r="Y803" s="5"/>
      <c r="Z803" s="5"/>
    </row>
    <row r="804" spans="1:26" ht="13.5" customHeight="1" x14ac:dyDescent="0.3">
      <c r="A804" s="5"/>
      <c r="B804" s="6"/>
      <c r="C804" s="7"/>
      <c r="D804" s="9"/>
      <c r="E804" s="9"/>
      <c r="F804" s="14"/>
      <c r="G804" s="9"/>
      <c r="H804" s="9"/>
      <c r="I804" s="121"/>
      <c r="J804" s="121"/>
      <c r="K804" s="121"/>
      <c r="L804" s="9"/>
      <c r="M804" s="9"/>
      <c r="N804" s="9"/>
      <c r="O804" s="9"/>
      <c r="P804" s="9"/>
      <c r="Q804" s="5"/>
      <c r="R804" s="5"/>
      <c r="S804" s="5"/>
      <c r="T804" s="5"/>
      <c r="U804" s="5"/>
      <c r="V804" s="5"/>
      <c r="W804" s="5"/>
      <c r="X804" s="5"/>
      <c r="Y804" s="5"/>
      <c r="Z804" s="5"/>
    </row>
    <row r="805" spans="1:26" ht="13.5" customHeight="1" x14ac:dyDescent="0.3">
      <c r="A805" s="5"/>
      <c r="B805" s="6"/>
      <c r="C805" s="7"/>
      <c r="D805" s="9"/>
      <c r="E805" s="9"/>
      <c r="F805" s="14"/>
      <c r="G805" s="9"/>
      <c r="H805" s="9"/>
      <c r="I805" s="121"/>
      <c r="J805" s="121"/>
      <c r="K805" s="121"/>
      <c r="L805" s="9"/>
      <c r="M805" s="9"/>
      <c r="N805" s="9"/>
      <c r="O805" s="9"/>
      <c r="P805" s="9"/>
      <c r="Q805" s="5"/>
      <c r="R805" s="5"/>
      <c r="S805" s="5"/>
      <c r="T805" s="5"/>
      <c r="U805" s="5"/>
      <c r="V805" s="5"/>
      <c r="W805" s="5"/>
      <c r="X805" s="5"/>
      <c r="Y805" s="5"/>
      <c r="Z805" s="5"/>
    </row>
    <row r="806" spans="1:26" ht="13.5" customHeight="1" x14ac:dyDescent="0.3">
      <c r="A806" s="5"/>
      <c r="B806" s="6"/>
      <c r="C806" s="7"/>
      <c r="D806" s="9"/>
      <c r="E806" s="9"/>
      <c r="F806" s="14"/>
      <c r="G806" s="9"/>
      <c r="H806" s="9"/>
      <c r="I806" s="121"/>
      <c r="J806" s="121"/>
      <c r="K806" s="121"/>
      <c r="L806" s="9"/>
      <c r="M806" s="9"/>
      <c r="N806" s="9"/>
      <c r="O806" s="9"/>
      <c r="P806" s="9"/>
      <c r="Q806" s="5"/>
      <c r="R806" s="5"/>
      <c r="S806" s="5"/>
      <c r="T806" s="5"/>
      <c r="U806" s="5"/>
      <c r="V806" s="5"/>
      <c r="W806" s="5"/>
      <c r="X806" s="5"/>
      <c r="Y806" s="5"/>
      <c r="Z806" s="5"/>
    </row>
    <row r="807" spans="1:26" ht="13.5" customHeight="1" x14ac:dyDescent="0.3">
      <c r="A807" s="5"/>
      <c r="B807" s="6"/>
      <c r="C807" s="7"/>
      <c r="D807" s="9"/>
      <c r="E807" s="9"/>
      <c r="F807" s="14"/>
      <c r="G807" s="9"/>
      <c r="H807" s="9"/>
      <c r="I807" s="121"/>
      <c r="J807" s="121"/>
      <c r="K807" s="121"/>
      <c r="L807" s="9"/>
      <c r="M807" s="9"/>
      <c r="N807" s="9"/>
      <c r="O807" s="9"/>
      <c r="P807" s="9"/>
      <c r="Q807" s="5"/>
      <c r="R807" s="5"/>
      <c r="S807" s="5"/>
      <c r="T807" s="5"/>
      <c r="U807" s="5"/>
      <c r="V807" s="5"/>
      <c r="W807" s="5"/>
      <c r="X807" s="5"/>
      <c r="Y807" s="5"/>
      <c r="Z807" s="5"/>
    </row>
    <row r="808" spans="1:26" ht="13.5" customHeight="1" x14ac:dyDescent="0.3">
      <c r="A808" s="5"/>
      <c r="B808" s="6"/>
      <c r="C808" s="7"/>
      <c r="D808" s="9"/>
      <c r="E808" s="9"/>
      <c r="F808" s="14"/>
      <c r="G808" s="9"/>
      <c r="H808" s="9"/>
      <c r="I808" s="121"/>
      <c r="J808" s="121"/>
      <c r="K808" s="121"/>
      <c r="L808" s="9"/>
      <c r="M808" s="9"/>
      <c r="N808" s="9"/>
      <c r="O808" s="9"/>
      <c r="P808" s="9"/>
      <c r="Q808" s="5"/>
      <c r="R808" s="5"/>
      <c r="S808" s="5"/>
      <c r="T808" s="5"/>
      <c r="U808" s="5"/>
      <c r="V808" s="5"/>
      <c r="W808" s="5"/>
      <c r="X808" s="5"/>
      <c r="Y808" s="5"/>
      <c r="Z808" s="5"/>
    </row>
    <row r="809" spans="1:26" ht="13.5" customHeight="1" x14ac:dyDescent="0.3">
      <c r="A809" s="5"/>
      <c r="B809" s="6"/>
      <c r="C809" s="7"/>
      <c r="D809" s="9"/>
      <c r="E809" s="9"/>
      <c r="F809" s="14"/>
      <c r="G809" s="9"/>
      <c r="H809" s="9"/>
      <c r="I809" s="121"/>
      <c r="J809" s="121"/>
      <c r="K809" s="121"/>
      <c r="L809" s="9"/>
      <c r="M809" s="9"/>
      <c r="N809" s="9"/>
      <c r="O809" s="9"/>
      <c r="P809" s="9"/>
      <c r="Q809" s="5"/>
      <c r="R809" s="5"/>
      <c r="S809" s="5"/>
      <c r="T809" s="5"/>
      <c r="U809" s="5"/>
      <c r="V809" s="5"/>
      <c r="W809" s="5"/>
      <c r="X809" s="5"/>
      <c r="Y809" s="5"/>
      <c r="Z809" s="5"/>
    </row>
    <row r="810" spans="1:26" ht="13.5" customHeight="1" x14ac:dyDescent="0.3">
      <c r="A810" s="5"/>
      <c r="B810" s="6"/>
      <c r="C810" s="7"/>
      <c r="D810" s="9"/>
      <c r="E810" s="9"/>
      <c r="F810" s="14"/>
      <c r="G810" s="9"/>
      <c r="H810" s="9"/>
      <c r="I810" s="121"/>
      <c r="J810" s="121"/>
      <c r="K810" s="121"/>
      <c r="L810" s="9"/>
      <c r="M810" s="9"/>
      <c r="N810" s="9"/>
      <c r="O810" s="9"/>
      <c r="P810" s="9"/>
      <c r="Q810" s="5"/>
      <c r="R810" s="5"/>
      <c r="S810" s="5"/>
      <c r="T810" s="5"/>
      <c r="U810" s="5"/>
      <c r="V810" s="5"/>
      <c r="W810" s="5"/>
      <c r="X810" s="5"/>
      <c r="Y810" s="5"/>
      <c r="Z810" s="5"/>
    </row>
    <row r="811" spans="1:26" ht="13.5" customHeight="1" x14ac:dyDescent="0.3">
      <c r="A811" s="5"/>
      <c r="B811" s="6"/>
      <c r="C811" s="7"/>
      <c r="D811" s="9"/>
      <c r="E811" s="9"/>
      <c r="F811" s="14"/>
      <c r="G811" s="9"/>
      <c r="H811" s="9"/>
      <c r="I811" s="121"/>
      <c r="J811" s="121"/>
      <c r="K811" s="121"/>
      <c r="L811" s="9"/>
      <c r="M811" s="9"/>
      <c r="N811" s="9"/>
      <c r="O811" s="9"/>
      <c r="P811" s="9"/>
      <c r="Q811" s="5"/>
      <c r="R811" s="5"/>
      <c r="S811" s="5"/>
      <c r="T811" s="5"/>
      <c r="U811" s="5"/>
      <c r="V811" s="5"/>
      <c r="W811" s="5"/>
      <c r="X811" s="5"/>
      <c r="Y811" s="5"/>
      <c r="Z811" s="5"/>
    </row>
    <row r="812" spans="1:26" ht="13.5" customHeight="1" x14ac:dyDescent="0.3">
      <c r="A812" s="5"/>
      <c r="B812" s="6"/>
      <c r="C812" s="7"/>
      <c r="D812" s="9"/>
      <c r="E812" s="9"/>
      <c r="F812" s="14"/>
      <c r="G812" s="9"/>
      <c r="H812" s="9"/>
      <c r="I812" s="121"/>
      <c r="J812" s="121"/>
      <c r="K812" s="121"/>
      <c r="L812" s="9"/>
      <c r="M812" s="9"/>
      <c r="N812" s="9"/>
      <c r="O812" s="9"/>
      <c r="P812" s="9"/>
      <c r="Q812" s="5"/>
      <c r="R812" s="5"/>
      <c r="S812" s="5"/>
      <c r="T812" s="5"/>
      <c r="U812" s="5"/>
      <c r="V812" s="5"/>
      <c r="W812" s="5"/>
      <c r="X812" s="5"/>
      <c r="Y812" s="5"/>
      <c r="Z812" s="5"/>
    </row>
    <row r="813" spans="1:26" ht="13.5" customHeight="1" x14ac:dyDescent="0.3">
      <c r="A813" s="5"/>
      <c r="B813" s="6"/>
      <c r="C813" s="7"/>
      <c r="D813" s="9"/>
      <c r="E813" s="9"/>
      <c r="F813" s="14"/>
      <c r="G813" s="9"/>
      <c r="H813" s="9"/>
      <c r="I813" s="121"/>
      <c r="J813" s="121"/>
      <c r="K813" s="121"/>
      <c r="L813" s="9"/>
      <c r="M813" s="9"/>
      <c r="N813" s="9"/>
      <c r="O813" s="9"/>
      <c r="P813" s="9"/>
      <c r="Q813" s="5"/>
      <c r="R813" s="5"/>
      <c r="S813" s="5"/>
      <c r="T813" s="5"/>
      <c r="U813" s="5"/>
      <c r="V813" s="5"/>
      <c r="W813" s="5"/>
      <c r="X813" s="5"/>
      <c r="Y813" s="5"/>
      <c r="Z813" s="5"/>
    </row>
    <row r="814" spans="1:26" ht="13.5" customHeight="1" x14ac:dyDescent="0.3">
      <c r="A814" s="5"/>
      <c r="B814" s="6"/>
      <c r="C814" s="7"/>
      <c r="D814" s="9"/>
      <c r="E814" s="9"/>
      <c r="F814" s="14"/>
      <c r="G814" s="9"/>
      <c r="H814" s="9"/>
      <c r="I814" s="121"/>
      <c r="J814" s="121"/>
      <c r="K814" s="121"/>
      <c r="L814" s="9"/>
      <c r="M814" s="9"/>
      <c r="N814" s="9"/>
      <c r="O814" s="9"/>
      <c r="P814" s="9"/>
      <c r="Q814" s="5"/>
      <c r="R814" s="5"/>
      <c r="S814" s="5"/>
      <c r="T814" s="5"/>
      <c r="U814" s="5"/>
      <c r="V814" s="5"/>
      <c r="W814" s="5"/>
      <c r="X814" s="5"/>
      <c r="Y814" s="5"/>
      <c r="Z814" s="5"/>
    </row>
    <row r="815" spans="1:26" ht="13.5" customHeight="1" x14ac:dyDescent="0.3">
      <c r="A815" s="5"/>
      <c r="B815" s="6"/>
      <c r="C815" s="7"/>
      <c r="D815" s="9"/>
      <c r="E815" s="9"/>
      <c r="F815" s="14"/>
      <c r="G815" s="9"/>
      <c r="H815" s="9"/>
      <c r="I815" s="121"/>
      <c r="J815" s="121"/>
      <c r="K815" s="121"/>
      <c r="L815" s="9"/>
      <c r="M815" s="9"/>
      <c r="N815" s="9"/>
      <c r="O815" s="9"/>
      <c r="P815" s="9"/>
      <c r="Q815" s="5"/>
      <c r="R815" s="5"/>
      <c r="S815" s="5"/>
      <c r="T815" s="5"/>
      <c r="U815" s="5"/>
      <c r="V815" s="5"/>
      <c r="W815" s="5"/>
      <c r="X815" s="5"/>
      <c r="Y815" s="5"/>
      <c r="Z815" s="5"/>
    </row>
    <row r="816" spans="1:26" ht="13.5" customHeight="1" x14ac:dyDescent="0.3">
      <c r="A816" s="5"/>
      <c r="B816" s="6"/>
      <c r="C816" s="7"/>
      <c r="D816" s="9"/>
      <c r="E816" s="9"/>
      <c r="F816" s="14"/>
      <c r="G816" s="9"/>
      <c r="H816" s="9"/>
      <c r="I816" s="121"/>
      <c r="J816" s="121"/>
      <c r="K816" s="121"/>
      <c r="L816" s="9"/>
      <c r="M816" s="9"/>
      <c r="N816" s="9"/>
      <c r="O816" s="9"/>
      <c r="P816" s="9"/>
      <c r="Q816" s="5"/>
      <c r="R816" s="5"/>
      <c r="S816" s="5"/>
      <c r="T816" s="5"/>
      <c r="U816" s="5"/>
      <c r="V816" s="5"/>
      <c r="W816" s="5"/>
      <c r="X816" s="5"/>
      <c r="Y816" s="5"/>
      <c r="Z816" s="5"/>
    </row>
    <row r="817" spans="1:26" ht="13.5" customHeight="1" x14ac:dyDescent="0.3">
      <c r="A817" s="5"/>
      <c r="B817" s="6"/>
      <c r="C817" s="7"/>
      <c r="D817" s="9"/>
      <c r="E817" s="9"/>
      <c r="F817" s="14"/>
      <c r="G817" s="9"/>
      <c r="H817" s="9"/>
      <c r="I817" s="121"/>
      <c r="J817" s="121"/>
      <c r="K817" s="121"/>
      <c r="L817" s="9"/>
      <c r="M817" s="9"/>
      <c r="N817" s="9"/>
      <c r="O817" s="9"/>
      <c r="P817" s="9"/>
      <c r="Q817" s="5"/>
      <c r="R817" s="5"/>
      <c r="S817" s="5"/>
      <c r="T817" s="5"/>
      <c r="U817" s="5"/>
      <c r="V817" s="5"/>
      <c r="W817" s="5"/>
      <c r="X817" s="5"/>
      <c r="Y817" s="5"/>
      <c r="Z817" s="5"/>
    </row>
    <row r="818" spans="1:26" ht="13.5" customHeight="1" x14ac:dyDescent="0.3">
      <c r="A818" s="5"/>
      <c r="B818" s="6"/>
      <c r="C818" s="7"/>
      <c r="D818" s="9"/>
      <c r="E818" s="9"/>
      <c r="F818" s="14"/>
      <c r="G818" s="9"/>
      <c r="H818" s="9"/>
      <c r="I818" s="121"/>
      <c r="J818" s="121"/>
      <c r="K818" s="121"/>
      <c r="L818" s="9"/>
      <c r="M818" s="9"/>
      <c r="N818" s="9"/>
      <c r="O818" s="9"/>
      <c r="P818" s="9"/>
      <c r="Q818" s="5"/>
      <c r="R818" s="5"/>
      <c r="S818" s="5"/>
      <c r="T818" s="5"/>
      <c r="U818" s="5"/>
      <c r="V818" s="5"/>
      <c r="W818" s="5"/>
      <c r="X818" s="5"/>
      <c r="Y818" s="5"/>
      <c r="Z818" s="5"/>
    </row>
    <row r="819" spans="1:26" ht="13.5" customHeight="1" x14ac:dyDescent="0.3">
      <c r="A819" s="5"/>
      <c r="B819" s="6"/>
      <c r="C819" s="7"/>
      <c r="D819" s="9"/>
      <c r="E819" s="9"/>
      <c r="F819" s="14"/>
      <c r="G819" s="9"/>
      <c r="H819" s="9"/>
      <c r="I819" s="121"/>
      <c r="J819" s="121"/>
      <c r="K819" s="121"/>
      <c r="L819" s="9"/>
      <c r="M819" s="9"/>
      <c r="N819" s="9"/>
      <c r="O819" s="9"/>
      <c r="P819" s="9"/>
      <c r="Q819" s="5"/>
      <c r="R819" s="5"/>
      <c r="S819" s="5"/>
      <c r="T819" s="5"/>
      <c r="U819" s="5"/>
      <c r="V819" s="5"/>
      <c r="W819" s="5"/>
      <c r="X819" s="5"/>
      <c r="Y819" s="5"/>
      <c r="Z819" s="5"/>
    </row>
    <row r="820" spans="1:26" ht="13.5" customHeight="1" x14ac:dyDescent="0.3">
      <c r="A820" s="5"/>
      <c r="B820" s="6"/>
      <c r="C820" s="7"/>
      <c r="D820" s="9"/>
      <c r="E820" s="9"/>
      <c r="F820" s="14"/>
      <c r="G820" s="9"/>
      <c r="H820" s="9"/>
      <c r="I820" s="121"/>
      <c r="J820" s="121"/>
      <c r="K820" s="121"/>
      <c r="L820" s="9"/>
      <c r="M820" s="9"/>
      <c r="N820" s="9"/>
      <c r="O820" s="9"/>
      <c r="P820" s="9"/>
      <c r="Q820" s="5"/>
      <c r="R820" s="5"/>
      <c r="S820" s="5"/>
      <c r="T820" s="5"/>
      <c r="U820" s="5"/>
      <c r="V820" s="5"/>
      <c r="W820" s="5"/>
      <c r="X820" s="5"/>
      <c r="Y820" s="5"/>
      <c r="Z820" s="5"/>
    </row>
    <row r="821" spans="1:26" ht="13.5" customHeight="1" x14ac:dyDescent="0.3">
      <c r="A821" s="5"/>
      <c r="B821" s="6"/>
      <c r="C821" s="7"/>
      <c r="D821" s="9"/>
      <c r="E821" s="9"/>
      <c r="F821" s="14"/>
      <c r="G821" s="9"/>
      <c r="H821" s="9"/>
      <c r="I821" s="121"/>
      <c r="J821" s="121"/>
      <c r="K821" s="121"/>
      <c r="L821" s="9"/>
      <c r="M821" s="9"/>
      <c r="N821" s="9"/>
      <c r="O821" s="9"/>
      <c r="P821" s="9"/>
      <c r="Q821" s="5"/>
      <c r="R821" s="5"/>
      <c r="S821" s="5"/>
      <c r="T821" s="5"/>
      <c r="U821" s="5"/>
      <c r="V821" s="5"/>
      <c r="W821" s="5"/>
      <c r="X821" s="5"/>
      <c r="Y821" s="5"/>
      <c r="Z821" s="5"/>
    </row>
    <row r="822" spans="1:26" ht="13.5" customHeight="1" x14ac:dyDescent="0.3">
      <c r="A822" s="5"/>
      <c r="B822" s="6"/>
      <c r="C822" s="7"/>
      <c r="D822" s="9"/>
      <c r="E822" s="9"/>
      <c r="F822" s="14"/>
      <c r="G822" s="9"/>
      <c r="H822" s="9"/>
      <c r="I822" s="121"/>
      <c r="J822" s="121"/>
      <c r="K822" s="121"/>
      <c r="L822" s="9"/>
      <c r="M822" s="9"/>
      <c r="N822" s="9"/>
      <c r="O822" s="9"/>
      <c r="P822" s="9"/>
      <c r="Q822" s="5"/>
      <c r="R822" s="5"/>
      <c r="S822" s="5"/>
      <c r="T822" s="5"/>
      <c r="U822" s="5"/>
      <c r="V822" s="5"/>
      <c r="W822" s="5"/>
      <c r="X822" s="5"/>
      <c r="Y822" s="5"/>
      <c r="Z822" s="5"/>
    </row>
    <row r="823" spans="1:26" ht="13.5" customHeight="1" x14ac:dyDescent="0.3">
      <c r="A823" s="5"/>
      <c r="B823" s="6"/>
      <c r="C823" s="7"/>
      <c r="D823" s="9"/>
      <c r="E823" s="9"/>
      <c r="F823" s="14"/>
      <c r="G823" s="9"/>
      <c r="H823" s="9"/>
      <c r="I823" s="121"/>
      <c r="J823" s="121"/>
      <c r="K823" s="121"/>
      <c r="L823" s="9"/>
      <c r="M823" s="9"/>
      <c r="N823" s="9"/>
      <c r="O823" s="9"/>
      <c r="P823" s="9"/>
      <c r="Q823" s="5"/>
      <c r="R823" s="5"/>
      <c r="S823" s="5"/>
      <c r="T823" s="5"/>
      <c r="U823" s="5"/>
      <c r="V823" s="5"/>
      <c r="W823" s="5"/>
      <c r="X823" s="5"/>
      <c r="Y823" s="5"/>
      <c r="Z823" s="5"/>
    </row>
    <row r="824" spans="1:26" ht="13.5" customHeight="1" x14ac:dyDescent="0.3">
      <c r="A824" s="5"/>
      <c r="B824" s="6"/>
      <c r="C824" s="7"/>
      <c r="D824" s="9"/>
      <c r="E824" s="9"/>
      <c r="F824" s="14"/>
      <c r="G824" s="9"/>
      <c r="H824" s="9"/>
      <c r="I824" s="121"/>
      <c r="J824" s="121"/>
      <c r="K824" s="121"/>
      <c r="L824" s="9"/>
      <c r="M824" s="9"/>
      <c r="N824" s="9"/>
      <c r="O824" s="9"/>
      <c r="P824" s="9"/>
      <c r="Q824" s="5"/>
      <c r="R824" s="5"/>
      <c r="S824" s="5"/>
      <c r="T824" s="5"/>
      <c r="U824" s="5"/>
      <c r="V824" s="5"/>
      <c r="W824" s="5"/>
      <c r="X824" s="5"/>
      <c r="Y824" s="5"/>
      <c r="Z824" s="5"/>
    </row>
    <row r="825" spans="1:26" ht="13.5" customHeight="1" x14ac:dyDescent="0.3">
      <c r="A825" s="5"/>
      <c r="B825" s="6"/>
      <c r="C825" s="7"/>
      <c r="D825" s="9"/>
      <c r="E825" s="9"/>
      <c r="F825" s="14"/>
      <c r="G825" s="9"/>
      <c r="H825" s="9"/>
      <c r="I825" s="121"/>
      <c r="J825" s="121"/>
      <c r="K825" s="121"/>
      <c r="L825" s="9"/>
      <c r="M825" s="9"/>
      <c r="N825" s="9"/>
      <c r="O825" s="9"/>
      <c r="P825" s="9"/>
      <c r="Q825" s="5"/>
      <c r="R825" s="5"/>
      <c r="S825" s="5"/>
      <c r="T825" s="5"/>
      <c r="U825" s="5"/>
      <c r="V825" s="5"/>
      <c r="W825" s="5"/>
      <c r="X825" s="5"/>
      <c r="Y825" s="5"/>
      <c r="Z825" s="5"/>
    </row>
    <row r="826" spans="1:26" ht="13.5" customHeight="1" x14ac:dyDescent="0.3">
      <c r="A826" s="5"/>
      <c r="B826" s="6"/>
      <c r="C826" s="7"/>
      <c r="D826" s="9"/>
      <c r="E826" s="9"/>
      <c r="F826" s="14"/>
      <c r="G826" s="9"/>
      <c r="H826" s="9"/>
      <c r="I826" s="121"/>
      <c r="J826" s="121"/>
      <c r="K826" s="121"/>
      <c r="L826" s="9"/>
      <c r="M826" s="9"/>
      <c r="N826" s="9"/>
      <c r="O826" s="9"/>
      <c r="P826" s="9"/>
      <c r="Q826" s="5"/>
      <c r="R826" s="5"/>
      <c r="S826" s="5"/>
      <c r="T826" s="5"/>
      <c r="U826" s="5"/>
      <c r="V826" s="5"/>
      <c r="W826" s="5"/>
      <c r="X826" s="5"/>
      <c r="Y826" s="5"/>
      <c r="Z826" s="5"/>
    </row>
    <row r="827" spans="1:26" ht="13.5" customHeight="1" x14ac:dyDescent="0.3">
      <c r="A827" s="5"/>
      <c r="B827" s="6"/>
      <c r="C827" s="7"/>
      <c r="D827" s="9"/>
      <c r="E827" s="9"/>
      <c r="F827" s="14"/>
      <c r="G827" s="9"/>
      <c r="H827" s="9"/>
      <c r="I827" s="121"/>
      <c r="J827" s="121"/>
      <c r="K827" s="121"/>
      <c r="L827" s="9"/>
      <c r="M827" s="9"/>
      <c r="N827" s="9"/>
      <c r="O827" s="9"/>
      <c r="P827" s="9"/>
      <c r="Q827" s="5"/>
      <c r="R827" s="5"/>
      <c r="S827" s="5"/>
      <c r="T827" s="5"/>
      <c r="U827" s="5"/>
      <c r="V827" s="5"/>
      <c r="W827" s="5"/>
      <c r="X827" s="5"/>
      <c r="Y827" s="5"/>
      <c r="Z827" s="5"/>
    </row>
    <row r="828" spans="1:26" ht="13.5" customHeight="1" x14ac:dyDescent="0.3">
      <c r="A828" s="5"/>
      <c r="B828" s="6"/>
      <c r="C828" s="7"/>
      <c r="D828" s="9"/>
      <c r="E828" s="9"/>
      <c r="F828" s="14"/>
      <c r="G828" s="9"/>
      <c r="H828" s="9"/>
      <c r="I828" s="121"/>
      <c r="J828" s="121"/>
      <c r="K828" s="121"/>
      <c r="L828" s="9"/>
      <c r="M828" s="9"/>
      <c r="N828" s="9"/>
      <c r="O828" s="9"/>
      <c r="P828" s="9"/>
      <c r="Q828" s="5"/>
      <c r="R828" s="5"/>
      <c r="S828" s="5"/>
      <c r="T828" s="5"/>
      <c r="U828" s="5"/>
      <c r="V828" s="5"/>
      <c r="W828" s="5"/>
      <c r="X828" s="5"/>
      <c r="Y828" s="5"/>
      <c r="Z828" s="5"/>
    </row>
    <row r="829" spans="1:26" ht="13.5" customHeight="1" x14ac:dyDescent="0.3">
      <c r="A829" s="5"/>
      <c r="B829" s="6"/>
      <c r="C829" s="7"/>
      <c r="D829" s="9"/>
      <c r="E829" s="9"/>
      <c r="F829" s="14"/>
      <c r="G829" s="9"/>
      <c r="H829" s="9"/>
      <c r="I829" s="121"/>
      <c r="J829" s="121"/>
      <c r="K829" s="121"/>
      <c r="L829" s="9"/>
      <c r="M829" s="9"/>
      <c r="N829" s="9"/>
      <c r="O829" s="9"/>
      <c r="P829" s="9"/>
      <c r="Q829" s="5"/>
      <c r="R829" s="5"/>
      <c r="S829" s="5"/>
      <c r="T829" s="5"/>
      <c r="U829" s="5"/>
      <c r="V829" s="5"/>
      <c r="W829" s="5"/>
      <c r="X829" s="5"/>
      <c r="Y829" s="5"/>
      <c r="Z829" s="5"/>
    </row>
    <row r="830" spans="1:26" ht="13.5" customHeight="1" x14ac:dyDescent="0.3">
      <c r="A830" s="5"/>
      <c r="B830" s="6"/>
      <c r="C830" s="7"/>
      <c r="D830" s="9"/>
      <c r="E830" s="9"/>
      <c r="F830" s="14"/>
      <c r="G830" s="9"/>
      <c r="H830" s="9"/>
      <c r="I830" s="121"/>
      <c r="J830" s="121"/>
      <c r="K830" s="121"/>
      <c r="L830" s="9"/>
      <c r="M830" s="9"/>
      <c r="N830" s="9"/>
      <c r="O830" s="9"/>
      <c r="P830" s="9"/>
      <c r="Q830" s="5"/>
      <c r="R830" s="5"/>
      <c r="S830" s="5"/>
      <c r="T830" s="5"/>
      <c r="U830" s="5"/>
      <c r="V830" s="5"/>
      <c r="W830" s="5"/>
      <c r="X830" s="5"/>
      <c r="Y830" s="5"/>
      <c r="Z830" s="5"/>
    </row>
    <row r="831" spans="1:26" ht="13.5" customHeight="1" x14ac:dyDescent="0.3">
      <c r="A831" s="5"/>
      <c r="B831" s="6"/>
      <c r="C831" s="7"/>
      <c r="D831" s="9"/>
      <c r="E831" s="9"/>
      <c r="F831" s="14"/>
      <c r="G831" s="9"/>
      <c r="H831" s="9"/>
      <c r="I831" s="121"/>
      <c r="J831" s="121"/>
      <c r="K831" s="121"/>
      <c r="L831" s="9"/>
      <c r="M831" s="9"/>
      <c r="N831" s="9"/>
      <c r="O831" s="9"/>
      <c r="P831" s="9"/>
      <c r="Q831" s="5"/>
      <c r="R831" s="5"/>
      <c r="S831" s="5"/>
      <c r="T831" s="5"/>
      <c r="U831" s="5"/>
      <c r="V831" s="5"/>
      <c r="W831" s="5"/>
      <c r="X831" s="5"/>
      <c r="Y831" s="5"/>
      <c r="Z831" s="5"/>
    </row>
    <row r="832" spans="1:26" ht="13.5" customHeight="1" x14ac:dyDescent="0.3">
      <c r="A832" s="5"/>
      <c r="B832" s="6"/>
      <c r="C832" s="7"/>
      <c r="D832" s="9"/>
      <c r="E832" s="9"/>
      <c r="F832" s="14"/>
      <c r="G832" s="9"/>
      <c r="H832" s="9"/>
      <c r="I832" s="121"/>
      <c r="J832" s="121"/>
      <c r="K832" s="121"/>
      <c r="L832" s="9"/>
      <c r="M832" s="9"/>
      <c r="N832" s="9"/>
      <c r="O832" s="9"/>
      <c r="P832" s="9"/>
      <c r="Q832" s="5"/>
      <c r="R832" s="5"/>
      <c r="S832" s="5"/>
      <c r="T832" s="5"/>
      <c r="U832" s="5"/>
      <c r="V832" s="5"/>
      <c r="W832" s="5"/>
      <c r="X832" s="5"/>
      <c r="Y832" s="5"/>
      <c r="Z832" s="5"/>
    </row>
    <row r="833" spans="1:26" ht="13.5" customHeight="1" x14ac:dyDescent="0.3">
      <c r="A833" s="5"/>
      <c r="B833" s="6"/>
      <c r="C833" s="7"/>
      <c r="D833" s="9"/>
      <c r="E833" s="9"/>
      <c r="F833" s="14"/>
      <c r="G833" s="9"/>
      <c r="H833" s="9"/>
      <c r="I833" s="121"/>
      <c r="J833" s="121"/>
      <c r="K833" s="121"/>
      <c r="L833" s="9"/>
      <c r="M833" s="9"/>
      <c r="N833" s="9"/>
      <c r="O833" s="9"/>
      <c r="P833" s="9"/>
      <c r="Q833" s="5"/>
      <c r="R833" s="5"/>
      <c r="S833" s="5"/>
      <c r="T833" s="5"/>
      <c r="U833" s="5"/>
      <c r="V833" s="5"/>
      <c r="W833" s="5"/>
      <c r="X833" s="5"/>
      <c r="Y833" s="5"/>
      <c r="Z833" s="5"/>
    </row>
    <row r="834" spans="1:26" ht="13.5" customHeight="1" x14ac:dyDescent="0.3">
      <c r="A834" s="5"/>
      <c r="B834" s="6"/>
      <c r="C834" s="7"/>
      <c r="D834" s="9"/>
      <c r="E834" s="9"/>
      <c r="F834" s="14"/>
      <c r="G834" s="9"/>
      <c r="H834" s="9"/>
      <c r="I834" s="121"/>
      <c r="J834" s="121"/>
      <c r="K834" s="121"/>
      <c r="L834" s="9"/>
      <c r="M834" s="9"/>
      <c r="N834" s="9"/>
      <c r="O834" s="9"/>
      <c r="P834" s="9"/>
      <c r="Q834" s="5"/>
      <c r="R834" s="5"/>
      <c r="S834" s="5"/>
      <c r="T834" s="5"/>
      <c r="U834" s="5"/>
      <c r="V834" s="5"/>
      <c r="W834" s="5"/>
      <c r="X834" s="5"/>
      <c r="Y834" s="5"/>
      <c r="Z834" s="5"/>
    </row>
    <row r="835" spans="1:26" ht="13.5" customHeight="1" x14ac:dyDescent="0.3">
      <c r="A835" s="5"/>
      <c r="B835" s="6"/>
      <c r="C835" s="7"/>
      <c r="D835" s="9"/>
      <c r="E835" s="9"/>
      <c r="F835" s="14"/>
      <c r="G835" s="9"/>
      <c r="H835" s="9"/>
      <c r="I835" s="121"/>
      <c r="J835" s="121"/>
      <c r="K835" s="121"/>
      <c r="L835" s="9"/>
      <c r="M835" s="9"/>
      <c r="N835" s="9"/>
      <c r="O835" s="9"/>
      <c r="P835" s="9"/>
      <c r="Q835" s="5"/>
      <c r="R835" s="5"/>
      <c r="S835" s="5"/>
      <c r="T835" s="5"/>
      <c r="U835" s="5"/>
      <c r="V835" s="5"/>
      <c r="W835" s="5"/>
      <c r="X835" s="5"/>
      <c r="Y835" s="5"/>
      <c r="Z835" s="5"/>
    </row>
    <row r="836" spans="1:26" ht="13.5" customHeight="1" x14ac:dyDescent="0.3">
      <c r="A836" s="5"/>
      <c r="B836" s="6"/>
      <c r="C836" s="7"/>
      <c r="D836" s="9"/>
      <c r="E836" s="9"/>
      <c r="F836" s="14"/>
      <c r="G836" s="9"/>
      <c r="H836" s="9"/>
      <c r="I836" s="121"/>
      <c r="J836" s="121"/>
      <c r="K836" s="121"/>
      <c r="L836" s="9"/>
      <c r="M836" s="9"/>
      <c r="N836" s="9"/>
      <c r="O836" s="9"/>
      <c r="P836" s="9"/>
      <c r="Q836" s="5"/>
      <c r="R836" s="5"/>
      <c r="S836" s="5"/>
      <c r="T836" s="5"/>
      <c r="U836" s="5"/>
      <c r="V836" s="5"/>
      <c r="W836" s="5"/>
      <c r="X836" s="5"/>
      <c r="Y836" s="5"/>
      <c r="Z836" s="5"/>
    </row>
    <row r="837" spans="1:26" ht="13.5" customHeight="1" x14ac:dyDescent="0.3">
      <c r="A837" s="5"/>
      <c r="B837" s="6"/>
      <c r="C837" s="7"/>
      <c r="D837" s="9"/>
      <c r="E837" s="9"/>
      <c r="F837" s="14"/>
      <c r="G837" s="9"/>
      <c r="H837" s="9"/>
      <c r="I837" s="121"/>
      <c r="J837" s="121"/>
      <c r="K837" s="121"/>
      <c r="L837" s="9"/>
      <c r="M837" s="9"/>
      <c r="N837" s="9"/>
      <c r="O837" s="9"/>
      <c r="P837" s="9"/>
      <c r="Q837" s="5"/>
      <c r="R837" s="5"/>
      <c r="S837" s="5"/>
      <c r="T837" s="5"/>
      <c r="U837" s="5"/>
      <c r="V837" s="5"/>
      <c r="W837" s="5"/>
      <c r="X837" s="5"/>
      <c r="Y837" s="5"/>
      <c r="Z837" s="5"/>
    </row>
    <row r="838" spans="1:26" ht="13.5" customHeight="1" x14ac:dyDescent="0.3">
      <c r="A838" s="5"/>
      <c r="B838" s="6"/>
      <c r="C838" s="7"/>
      <c r="D838" s="9"/>
      <c r="E838" s="9"/>
      <c r="F838" s="14"/>
      <c r="G838" s="9"/>
      <c r="H838" s="9"/>
      <c r="I838" s="121"/>
      <c r="J838" s="121"/>
      <c r="K838" s="121"/>
      <c r="L838" s="9"/>
      <c r="M838" s="9"/>
      <c r="N838" s="9"/>
      <c r="O838" s="9"/>
      <c r="P838" s="9"/>
      <c r="Q838" s="5"/>
      <c r="R838" s="5"/>
      <c r="S838" s="5"/>
      <c r="T838" s="5"/>
      <c r="U838" s="5"/>
      <c r="V838" s="5"/>
      <c r="W838" s="5"/>
      <c r="X838" s="5"/>
      <c r="Y838" s="5"/>
      <c r="Z838" s="5"/>
    </row>
    <row r="839" spans="1:26" ht="13.5" customHeight="1" x14ac:dyDescent="0.3">
      <c r="A839" s="5"/>
      <c r="B839" s="6"/>
      <c r="C839" s="7"/>
      <c r="D839" s="9"/>
      <c r="E839" s="9"/>
      <c r="F839" s="14"/>
      <c r="G839" s="9"/>
      <c r="H839" s="9"/>
      <c r="I839" s="121"/>
      <c r="J839" s="121"/>
      <c r="K839" s="121"/>
      <c r="L839" s="9"/>
      <c r="M839" s="9"/>
      <c r="N839" s="9"/>
      <c r="O839" s="9"/>
      <c r="P839" s="9"/>
      <c r="Q839" s="5"/>
      <c r="R839" s="5"/>
      <c r="S839" s="5"/>
      <c r="T839" s="5"/>
      <c r="U839" s="5"/>
      <c r="V839" s="5"/>
      <c r="W839" s="5"/>
      <c r="X839" s="5"/>
      <c r="Y839" s="5"/>
      <c r="Z839" s="5"/>
    </row>
    <row r="840" spans="1:26" ht="13.5" customHeight="1" x14ac:dyDescent="0.3">
      <c r="A840" s="5"/>
      <c r="B840" s="6"/>
      <c r="C840" s="7"/>
      <c r="D840" s="9"/>
      <c r="E840" s="9"/>
      <c r="F840" s="14"/>
      <c r="G840" s="9"/>
      <c r="H840" s="9"/>
      <c r="I840" s="121"/>
      <c r="J840" s="121"/>
      <c r="K840" s="121"/>
      <c r="L840" s="9"/>
      <c r="M840" s="9"/>
      <c r="N840" s="9"/>
      <c r="O840" s="9"/>
      <c r="P840" s="9"/>
      <c r="Q840" s="5"/>
      <c r="R840" s="5"/>
      <c r="S840" s="5"/>
      <c r="T840" s="5"/>
      <c r="U840" s="5"/>
      <c r="V840" s="5"/>
      <c r="W840" s="5"/>
      <c r="X840" s="5"/>
      <c r="Y840" s="5"/>
      <c r="Z840" s="5"/>
    </row>
    <row r="841" spans="1:26" ht="13.5" customHeight="1" x14ac:dyDescent="0.3">
      <c r="A841" s="5"/>
      <c r="B841" s="6"/>
      <c r="C841" s="7"/>
      <c r="D841" s="9"/>
      <c r="E841" s="9"/>
      <c r="F841" s="14"/>
      <c r="G841" s="9"/>
      <c r="H841" s="9"/>
      <c r="I841" s="121"/>
      <c r="J841" s="121"/>
      <c r="K841" s="121"/>
      <c r="L841" s="9"/>
      <c r="M841" s="9"/>
      <c r="N841" s="9"/>
      <c r="O841" s="9"/>
      <c r="P841" s="9"/>
      <c r="Q841" s="5"/>
      <c r="R841" s="5"/>
      <c r="S841" s="5"/>
      <c r="T841" s="5"/>
      <c r="U841" s="5"/>
      <c r="V841" s="5"/>
      <c r="W841" s="5"/>
      <c r="X841" s="5"/>
      <c r="Y841" s="5"/>
      <c r="Z841" s="5"/>
    </row>
    <row r="842" spans="1:26" ht="13.5" customHeight="1" x14ac:dyDescent="0.3">
      <c r="A842" s="5"/>
      <c r="B842" s="6"/>
      <c r="C842" s="7"/>
      <c r="D842" s="9"/>
      <c r="E842" s="9"/>
      <c r="F842" s="14"/>
      <c r="G842" s="9"/>
      <c r="H842" s="9"/>
      <c r="I842" s="121"/>
      <c r="J842" s="121"/>
      <c r="K842" s="121"/>
      <c r="L842" s="9"/>
      <c r="M842" s="9"/>
      <c r="N842" s="9"/>
      <c r="O842" s="9"/>
      <c r="P842" s="9"/>
      <c r="Q842" s="5"/>
      <c r="R842" s="5"/>
      <c r="S842" s="5"/>
      <c r="T842" s="5"/>
      <c r="U842" s="5"/>
      <c r="V842" s="5"/>
      <c r="W842" s="5"/>
      <c r="X842" s="5"/>
      <c r="Y842" s="5"/>
      <c r="Z842" s="5"/>
    </row>
    <row r="843" spans="1:26" ht="13.5" customHeight="1" x14ac:dyDescent="0.3">
      <c r="A843" s="5"/>
      <c r="B843" s="6"/>
      <c r="C843" s="7"/>
      <c r="D843" s="9"/>
      <c r="E843" s="9"/>
      <c r="F843" s="14"/>
      <c r="G843" s="9"/>
      <c r="H843" s="9"/>
      <c r="I843" s="121"/>
      <c r="J843" s="121"/>
      <c r="K843" s="121"/>
      <c r="L843" s="9"/>
      <c r="M843" s="9"/>
      <c r="N843" s="9"/>
      <c r="O843" s="9"/>
      <c r="P843" s="9"/>
      <c r="Q843" s="5"/>
      <c r="R843" s="5"/>
      <c r="S843" s="5"/>
      <c r="T843" s="5"/>
      <c r="U843" s="5"/>
      <c r="V843" s="5"/>
      <c r="W843" s="5"/>
      <c r="X843" s="5"/>
      <c r="Y843" s="5"/>
      <c r="Z843" s="5"/>
    </row>
    <row r="844" spans="1:26" ht="13.5" customHeight="1" x14ac:dyDescent="0.3">
      <c r="A844" s="5"/>
      <c r="B844" s="6"/>
      <c r="C844" s="7"/>
      <c r="D844" s="9"/>
      <c r="E844" s="9"/>
      <c r="F844" s="14"/>
      <c r="G844" s="9"/>
      <c r="H844" s="9"/>
      <c r="I844" s="121"/>
      <c r="J844" s="121"/>
      <c r="K844" s="121"/>
      <c r="L844" s="9"/>
      <c r="M844" s="9"/>
      <c r="N844" s="9"/>
      <c r="O844" s="9"/>
      <c r="P844" s="9"/>
      <c r="Q844" s="5"/>
      <c r="R844" s="5"/>
      <c r="S844" s="5"/>
      <c r="T844" s="5"/>
      <c r="U844" s="5"/>
      <c r="V844" s="5"/>
      <c r="W844" s="5"/>
      <c r="X844" s="5"/>
      <c r="Y844" s="5"/>
      <c r="Z844" s="5"/>
    </row>
    <row r="845" spans="1:26" ht="13.5" customHeight="1" x14ac:dyDescent="0.3">
      <c r="A845" s="5"/>
      <c r="B845" s="6"/>
      <c r="C845" s="7"/>
      <c r="D845" s="9"/>
      <c r="E845" s="9"/>
      <c r="F845" s="14"/>
      <c r="G845" s="9"/>
      <c r="H845" s="9"/>
      <c r="I845" s="121"/>
      <c r="J845" s="121"/>
      <c r="K845" s="121"/>
      <c r="L845" s="9"/>
      <c r="M845" s="9"/>
      <c r="N845" s="9"/>
      <c r="O845" s="9"/>
      <c r="P845" s="9"/>
      <c r="Q845" s="5"/>
      <c r="R845" s="5"/>
      <c r="S845" s="5"/>
      <c r="T845" s="5"/>
      <c r="U845" s="5"/>
      <c r="V845" s="5"/>
      <c r="W845" s="5"/>
      <c r="X845" s="5"/>
      <c r="Y845" s="5"/>
      <c r="Z845" s="5"/>
    </row>
    <row r="846" spans="1:26" ht="13.5" customHeight="1" x14ac:dyDescent="0.3">
      <c r="A846" s="5"/>
      <c r="B846" s="6"/>
      <c r="C846" s="7"/>
      <c r="D846" s="9"/>
      <c r="E846" s="9"/>
      <c r="F846" s="14"/>
      <c r="G846" s="9"/>
      <c r="H846" s="9"/>
      <c r="I846" s="121"/>
      <c r="J846" s="121"/>
      <c r="K846" s="121"/>
      <c r="L846" s="9"/>
      <c r="M846" s="9"/>
      <c r="N846" s="9"/>
      <c r="O846" s="9"/>
      <c r="P846" s="9"/>
      <c r="Q846" s="5"/>
      <c r="R846" s="5"/>
      <c r="S846" s="5"/>
      <c r="T846" s="5"/>
      <c r="U846" s="5"/>
      <c r="V846" s="5"/>
      <c r="W846" s="5"/>
      <c r="X846" s="5"/>
      <c r="Y846" s="5"/>
      <c r="Z846" s="5"/>
    </row>
    <row r="847" spans="1:26" ht="13.5" customHeight="1" x14ac:dyDescent="0.3">
      <c r="A847" s="5"/>
      <c r="B847" s="6"/>
      <c r="C847" s="7"/>
      <c r="D847" s="9"/>
      <c r="E847" s="9"/>
      <c r="F847" s="14"/>
      <c r="G847" s="9"/>
      <c r="H847" s="9"/>
      <c r="I847" s="121"/>
      <c r="J847" s="121"/>
      <c r="K847" s="121"/>
      <c r="L847" s="9"/>
      <c r="M847" s="9"/>
      <c r="N847" s="9"/>
      <c r="O847" s="9"/>
      <c r="P847" s="9"/>
      <c r="Q847" s="5"/>
      <c r="R847" s="5"/>
      <c r="S847" s="5"/>
      <c r="T847" s="5"/>
      <c r="U847" s="5"/>
      <c r="V847" s="5"/>
      <c r="W847" s="5"/>
      <c r="X847" s="5"/>
      <c r="Y847" s="5"/>
      <c r="Z847" s="5"/>
    </row>
    <row r="848" spans="1:26" ht="13.5" customHeight="1" x14ac:dyDescent="0.3">
      <c r="A848" s="5"/>
      <c r="B848" s="6"/>
      <c r="C848" s="7"/>
      <c r="D848" s="9"/>
      <c r="E848" s="9"/>
      <c r="F848" s="14"/>
      <c r="G848" s="9"/>
      <c r="H848" s="9"/>
      <c r="I848" s="121"/>
      <c r="J848" s="121"/>
      <c r="K848" s="121"/>
      <c r="L848" s="9"/>
      <c r="M848" s="9"/>
      <c r="N848" s="9"/>
      <c r="O848" s="9"/>
      <c r="P848" s="9"/>
      <c r="Q848" s="5"/>
      <c r="R848" s="5"/>
      <c r="S848" s="5"/>
      <c r="T848" s="5"/>
      <c r="U848" s="5"/>
      <c r="V848" s="5"/>
      <c r="W848" s="5"/>
      <c r="X848" s="5"/>
      <c r="Y848" s="5"/>
      <c r="Z848" s="5"/>
    </row>
    <row r="849" spans="1:26" ht="13.5" customHeight="1" x14ac:dyDescent="0.3">
      <c r="A849" s="5"/>
      <c r="B849" s="6"/>
      <c r="C849" s="7"/>
      <c r="D849" s="9"/>
      <c r="E849" s="9"/>
      <c r="F849" s="14"/>
      <c r="G849" s="9"/>
      <c r="H849" s="9"/>
      <c r="I849" s="121"/>
      <c r="J849" s="121"/>
      <c r="K849" s="121"/>
      <c r="L849" s="9"/>
      <c r="M849" s="9"/>
      <c r="N849" s="9"/>
      <c r="O849" s="9"/>
      <c r="P849" s="9"/>
      <c r="Q849" s="5"/>
      <c r="R849" s="5"/>
      <c r="S849" s="5"/>
      <c r="T849" s="5"/>
      <c r="U849" s="5"/>
      <c r="V849" s="5"/>
      <c r="W849" s="5"/>
      <c r="X849" s="5"/>
      <c r="Y849" s="5"/>
      <c r="Z849" s="5"/>
    </row>
    <row r="850" spans="1:26" ht="13.5" customHeight="1" x14ac:dyDescent="0.3">
      <c r="A850" s="5"/>
      <c r="B850" s="6"/>
      <c r="C850" s="7"/>
      <c r="D850" s="9"/>
      <c r="E850" s="9"/>
      <c r="F850" s="14"/>
      <c r="G850" s="9"/>
      <c r="H850" s="9"/>
      <c r="I850" s="121"/>
      <c r="J850" s="121"/>
      <c r="K850" s="121"/>
      <c r="L850" s="9"/>
      <c r="M850" s="9"/>
      <c r="N850" s="9"/>
      <c r="O850" s="9"/>
      <c r="P850" s="9"/>
      <c r="Q850" s="5"/>
      <c r="R850" s="5"/>
      <c r="S850" s="5"/>
      <c r="T850" s="5"/>
      <c r="U850" s="5"/>
      <c r="V850" s="5"/>
      <c r="W850" s="5"/>
      <c r="X850" s="5"/>
      <c r="Y850" s="5"/>
      <c r="Z850" s="5"/>
    </row>
    <row r="851" spans="1:26" ht="13.5" customHeight="1" x14ac:dyDescent="0.3">
      <c r="A851" s="5"/>
      <c r="B851" s="6"/>
      <c r="C851" s="7"/>
      <c r="D851" s="9"/>
      <c r="E851" s="9"/>
      <c r="F851" s="14"/>
      <c r="G851" s="9"/>
      <c r="H851" s="9"/>
      <c r="I851" s="121"/>
      <c r="J851" s="121"/>
      <c r="K851" s="121"/>
      <c r="L851" s="9"/>
      <c r="M851" s="9"/>
      <c r="N851" s="9"/>
      <c r="O851" s="9"/>
      <c r="P851" s="9"/>
      <c r="Q851" s="5"/>
      <c r="R851" s="5"/>
      <c r="S851" s="5"/>
      <c r="T851" s="5"/>
      <c r="U851" s="5"/>
      <c r="V851" s="5"/>
      <c r="W851" s="5"/>
      <c r="X851" s="5"/>
      <c r="Y851" s="5"/>
      <c r="Z851" s="5"/>
    </row>
    <row r="852" spans="1:26" ht="13.5" customHeight="1" x14ac:dyDescent="0.3">
      <c r="A852" s="5"/>
      <c r="B852" s="6"/>
      <c r="C852" s="7"/>
      <c r="D852" s="9"/>
      <c r="E852" s="9"/>
      <c r="F852" s="14"/>
      <c r="G852" s="9"/>
      <c r="H852" s="9"/>
      <c r="I852" s="121"/>
      <c r="J852" s="121"/>
      <c r="K852" s="121"/>
      <c r="L852" s="9"/>
      <c r="M852" s="9"/>
      <c r="N852" s="9"/>
      <c r="O852" s="9"/>
      <c r="P852" s="9"/>
      <c r="Q852" s="5"/>
      <c r="R852" s="5"/>
      <c r="S852" s="5"/>
      <c r="T852" s="5"/>
      <c r="U852" s="5"/>
      <c r="V852" s="5"/>
      <c r="W852" s="5"/>
      <c r="X852" s="5"/>
      <c r="Y852" s="5"/>
      <c r="Z852" s="5"/>
    </row>
    <row r="853" spans="1:26" ht="13.5" customHeight="1" x14ac:dyDescent="0.3">
      <c r="A853" s="5"/>
      <c r="B853" s="6"/>
      <c r="C853" s="7"/>
      <c r="D853" s="9"/>
      <c r="E853" s="9"/>
      <c r="F853" s="14"/>
      <c r="G853" s="9"/>
      <c r="H853" s="9"/>
      <c r="I853" s="121"/>
      <c r="J853" s="121"/>
      <c r="K853" s="121"/>
      <c r="L853" s="9"/>
      <c r="M853" s="9"/>
      <c r="N853" s="9"/>
      <c r="O853" s="9"/>
      <c r="P853" s="9"/>
      <c r="Q853" s="5"/>
      <c r="R853" s="5"/>
      <c r="S853" s="5"/>
      <c r="T853" s="5"/>
      <c r="U853" s="5"/>
      <c r="V853" s="5"/>
      <c r="W853" s="5"/>
      <c r="X853" s="5"/>
      <c r="Y853" s="5"/>
      <c r="Z853" s="5"/>
    </row>
    <row r="854" spans="1:26" ht="13.5" customHeight="1" x14ac:dyDescent="0.3">
      <c r="A854" s="5"/>
      <c r="B854" s="6"/>
      <c r="C854" s="7"/>
      <c r="D854" s="9"/>
      <c r="E854" s="9"/>
      <c r="F854" s="14"/>
      <c r="G854" s="9"/>
      <c r="H854" s="9"/>
      <c r="I854" s="121"/>
      <c r="J854" s="121"/>
      <c r="K854" s="121"/>
      <c r="L854" s="9"/>
      <c r="M854" s="9"/>
      <c r="N854" s="9"/>
      <c r="O854" s="9"/>
      <c r="P854" s="9"/>
      <c r="Q854" s="5"/>
      <c r="R854" s="5"/>
      <c r="S854" s="5"/>
      <c r="T854" s="5"/>
      <c r="U854" s="5"/>
      <c r="V854" s="5"/>
      <c r="W854" s="5"/>
      <c r="X854" s="5"/>
      <c r="Y854" s="5"/>
      <c r="Z854" s="5"/>
    </row>
    <row r="855" spans="1:26" ht="13.5" customHeight="1" x14ac:dyDescent="0.3">
      <c r="A855" s="5"/>
      <c r="B855" s="6"/>
      <c r="C855" s="7"/>
      <c r="D855" s="9"/>
      <c r="E855" s="9"/>
      <c r="F855" s="14"/>
      <c r="G855" s="9"/>
      <c r="H855" s="9"/>
      <c r="I855" s="121"/>
      <c r="J855" s="121"/>
      <c r="K855" s="121"/>
      <c r="L855" s="9"/>
      <c r="M855" s="9"/>
      <c r="N855" s="9"/>
      <c r="O855" s="9"/>
      <c r="P855" s="9"/>
      <c r="Q855" s="5"/>
      <c r="R855" s="5"/>
      <c r="S855" s="5"/>
      <c r="T855" s="5"/>
      <c r="U855" s="5"/>
      <c r="V855" s="5"/>
      <c r="W855" s="5"/>
      <c r="X855" s="5"/>
      <c r="Y855" s="5"/>
      <c r="Z855" s="5"/>
    </row>
    <row r="856" spans="1:26" ht="13.5" customHeight="1" x14ac:dyDescent="0.3">
      <c r="A856" s="5"/>
      <c r="B856" s="6"/>
      <c r="C856" s="7"/>
      <c r="D856" s="9"/>
      <c r="E856" s="9"/>
      <c r="F856" s="14"/>
      <c r="G856" s="9"/>
      <c r="H856" s="9"/>
      <c r="I856" s="121"/>
      <c r="J856" s="121"/>
      <c r="K856" s="121"/>
      <c r="L856" s="9"/>
      <c r="M856" s="9"/>
      <c r="N856" s="9"/>
      <c r="O856" s="9"/>
      <c r="P856" s="9"/>
      <c r="Q856" s="5"/>
      <c r="R856" s="5"/>
      <c r="S856" s="5"/>
      <c r="T856" s="5"/>
      <c r="U856" s="5"/>
      <c r="V856" s="5"/>
      <c r="W856" s="5"/>
      <c r="X856" s="5"/>
      <c r="Y856" s="5"/>
      <c r="Z856" s="5"/>
    </row>
    <row r="857" spans="1:26" ht="13.5" customHeight="1" x14ac:dyDescent="0.3">
      <c r="A857" s="5"/>
      <c r="B857" s="6"/>
      <c r="C857" s="7"/>
      <c r="D857" s="9"/>
      <c r="E857" s="9"/>
      <c r="F857" s="14"/>
      <c r="G857" s="9"/>
      <c r="H857" s="9"/>
      <c r="I857" s="121"/>
      <c r="J857" s="121"/>
      <c r="K857" s="121"/>
      <c r="L857" s="9"/>
      <c r="M857" s="9"/>
      <c r="N857" s="9"/>
      <c r="O857" s="9"/>
      <c r="P857" s="9"/>
      <c r="Q857" s="5"/>
      <c r="R857" s="5"/>
      <c r="S857" s="5"/>
      <c r="T857" s="5"/>
      <c r="U857" s="5"/>
      <c r="V857" s="5"/>
      <c r="W857" s="5"/>
      <c r="X857" s="5"/>
      <c r="Y857" s="5"/>
      <c r="Z857" s="5"/>
    </row>
    <row r="858" spans="1:26" ht="13.5" customHeight="1" x14ac:dyDescent="0.3">
      <c r="A858" s="5"/>
      <c r="B858" s="6"/>
      <c r="C858" s="7"/>
      <c r="D858" s="9"/>
      <c r="E858" s="9"/>
      <c r="F858" s="14"/>
      <c r="G858" s="9"/>
      <c r="H858" s="9"/>
      <c r="I858" s="121"/>
      <c r="J858" s="121"/>
      <c r="K858" s="121"/>
      <c r="L858" s="9"/>
      <c r="M858" s="9"/>
      <c r="N858" s="9"/>
      <c r="O858" s="9"/>
      <c r="P858" s="9"/>
      <c r="Q858" s="5"/>
      <c r="R858" s="5"/>
      <c r="S858" s="5"/>
      <c r="T858" s="5"/>
      <c r="U858" s="5"/>
      <c r="V858" s="5"/>
      <c r="W858" s="5"/>
      <c r="X858" s="5"/>
      <c r="Y858" s="5"/>
      <c r="Z858" s="5"/>
    </row>
    <row r="859" spans="1:26" ht="13.5" customHeight="1" x14ac:dyDescent="0.3">
      <c r="A859" s="5"/>
      <c r="B859" s="6"/>
      <c r="C859" s="7"/>
      <c r="D859" s="9"/>
      <c r="E859" s="9"/>
      <c r="F859" s="14"/>
      <c r="G859" s="9"/>
      <c r="H859" s="9"/>
      <c r="I859" s="121"/>
      <c r="J859" s="121"/>
      <c r="K859" s="121"/>
      <c r="L859" s="9"/>
      <c r="M859" s="9"/>
      <c r="N859" s="9"/>
      <c r="O859" s="9"/>
      <c r="P859" s="9"/>
      <c r="Q859" s="5"/>
      <c r="R859" s="5"/>
      <c r="S859" s="5"/>
      <c r="T859" s="5"/>
      <c r="U859" s="5"/>
      <c r="V859" s="5"/>
      <c r="W859" s="5"/>
      <c r="X859" s="5"/>
      <c r="Y859" s="5"/>
      <c r="Z859" s="5"/>
    </row>
    <row r="860" spans="1:26" ht="13.5" customHeight="1" x14ac:dyDescent="0.3">
      <c r="A860" s="5"/>
      <c r="B860" s="6"/>
      <c r="C860" s="7"/>
      <c r="D860" s="9"/>
      <c r="E860" s="9"/>
      <c r="F860" s="14"/>
      <c r="G860" s="9"/>
      <c r="H860" s="9"/>
      <c r="I860" s="121"/>
      <c r="J860" s="121"/>
      <c r="K860" s="121"/>
      <c r="L860" s="9"/>
      <c r="M860" s="9"/>
      <c r="N860" s="9"/>
      <c r="O860" s="9"/>
      <c r="P860" s="9"/>
      <c r="Q860" s="5"/>
      <c r="R860" s="5"/>
      <c r="S860" s="5"/>
      <c r="T860" s="5"/>
      <c r="U860" s="5"/>
      <c r="V860" s="5"/>
      <c r="W860" s="5"/>
      <c r="X860" s="5"/>
      <c r="Y860" s="5"/>
      <c r="Z860" s="5"/>
    </row>
    <row r="861" spans="1:26" ht="13.5" customHeight="1" x14ac:dyDescent="0.3">
      <c r="A861" s="5"/>
      <c r="B861" s="6"/>
      <c r="C861" s="7"/>
      <c r="D861" s="9"/>
      <c r="E861" s="9"/>
      <c r="F861" s="14"/>
      <c r="G861" s="9"/>
      <c r="H861" s="9"/>
      <c r="I861" s="121"/>
      <c r="J861" s="121"/>
      <c r="K861" s="121"/>
      <c r="L861" s="9"/>
      <c r="M861" s="9"/>
      <c r="N861" s="9"/>
      <c r="O861" s="9"/>
      <c r="P861" s="9"/>
      <c r="Q861" s="5"/>
      <c r="R861" s="5"/>
      <c r="S861" s="5"/>
      <c r="T861" s="5"/>
      <c r="U861" s="5"/>
      <c r="V861" s="5"/>
      <c r="W861" s="5"/>
      <c r="X861" s="5"/>
      <c r="Y861" s="5"/>
      <c r="Z861" s="5"/>
    </row>
    <row r="862" spans="1:26" ht="13.5" customHeight="1" x14ac:dyDescent="0.3">
      <c r="A862" s="5"/>
      <c r="B862" s="6"/>
      <c r="C862" s="7"/>
      <c r="D862" s="9"/>
      <c r="E862" s="9"/>
      <c r="F862" s="14"/>
      <c r="G862" s="9"/>
      <c r="H862" s="9"/>
      <c r="I862" s="121"/>
      <c r="J862" s="121"/>
      <c r="K862" s="121"/>
      <c r="L862" s="9"/>
      <c r="M862" s="9"/>
      <c r="N862" s="9"/>
      <c r="O862" s="9"/>
      <c r="P862" s="9"/>
      <c r="Q862" s="5"/>
      <c r="R862" s="5"/>
      <c r="S862" s="5"/>
      <c r="T862" s="5"/>
      <c r="U862" s="5"/>
      <c r="V862" s="5"/>
      <c r="W862" s="5"/>
      <c r="X862" s="5"/>
      <c r="Y862" s="5"/>
      <c r="Z862" s="5"/>
    </row>
    <row r="863" spans="1:26" ht="13.5" customHeight="1" x14ac:dyDescent="0.3">
      <c r="A863" s="5"/>
      <c r="B863" s="6"/>
      <c r="C863" s="7"/>
      <c r="D863" s="9"/>
      <c r="E863" s="9"/>
      <c r="F863" s="14"/>
      <c r="G863" s="9"/>
      <c r="H863" s="9"/>
      <c r="I863" s="121"/>
      <c r="J863" s="121"/>
      <c r="K863" s="121"/>
      <c r="L863" s="9"/>
      <c r="M863" s="9"/>
      <c r="N863" s="9"/>
      <c r="O863" s="9"/>
      <c r="P863" s="9"/>
      <c r="Q863" s="5"/>
      <c r="R863" s="5"/>
      <c r="S863" s="5"/>
      <c r="T863" s="5"/>
      <c r="U863" s="5"/>
      <c r="V863" s="5"/>
      <c r="W863" s="5"/>
      <c r="X863" s="5"/>
      <c r="Y863" s="5"/>
      <c r="Z863" s="5"/>
    </row>
    <row r="864" spans="1:26" ht="13.5" customHeight="1" x14ac:dyDescent="0.3">
      <c r="A864" s="5"/>
      <c r="B864" s="6"/>
      <c r="C864" s="7"/>
      <c r="D864" s="9"/>
      <c r="E864" s="9"/>
      <c r="F864" s="14"/>
      <c r="G864" s="9"/>
      <c r="H864" s="9"/>
      <c r="I864" s="121"/>
      <c r="J864" s="121"/>
      <c r="K864" s="121"/>
      <c r="L864" s="9"/>
      <c r="M864" s="9"/>
      <c r="N864" s="9"/>
      <c r="O864" s="9"/>
      <c r="P864" s="9"/>
      <c r="Q864" s="5"/>
      <c r="R864" s="5"/>
      <c r="S864" s="5"/>
      <c r="T864" s="5"/>
      <c r="U864" s="5"/>
      <c r="V864" s="5"/>
      <c r="W864" s="5"/>
      <c r="X864" s="5"/>
      <c r="Y864" s="5"/>
      <c r="Z864" s="5"/>
    </row>
    <row r="865" spans="1:26" ht="13.5" customHeight="1" x14ac:dyDescent="0.3">
      <c r="A865" s="5"/>
      <c r="B865" s="6"/>
      <c r="C865" s="7"/>
      <c r="D865" s="9"/>
      <c r="E865" s="9"/>
      <c r="F865" s="14"/>
      <c r="G865" s="9"/>
      <c r="H865" s="9"/>
      <c r="I865" s="121"/>
      <c r="J865" s="121"/>
      <c r="K865" s="121"/>
      <c r="L865" s="9"/>
      <c r="M865" s="9"/>
      <c r="N865" s="9"/>
      <c r="O865" s="9"/>
      <c r="P865" s="9"/>
      <c r="Q865" s="5"/>
      <c r="R865" s="5"/>
      <c r="S865" s="5"/>
      <c r="T865" s="5"/>
      <c r="U865" s="5"/>
      <c r="V865" s="5"/>
      <c r="W865" s="5"/>
      <c r="X865" s="5"/>
      <c r="Y865" s="5"/>
      <c r="Z865" s="5"/>
    </row>
    <row r="866" spans="1:26" ht="13.5" customHeight="1" x14ac:dyDescent="0.3">
      <c r="A866" s="5"/>
      <c r="B866" s="6"/>
      <c r="C866" s="7"/>
      <c r="D866" s="9"/>
      <c r="E866" s="9"/>
      <c r="F866" s="14"/>
      <c r="G866" s="9"/>
      <c r="H866" s="9"/>
      <c r="I866" s="121"/>
      <c r="J866" s="121"/>
      <c r="K866" s="121"/>
      <c r="L866" s="9"/>
      <c r="M866" s="9"/>
      <c r="N866" s="9"/>
      <c r="O866" s="9"/>
      <c r="P866" s="9"/>
      <c r="Q866" s="5"/>
      <c r="R866" s="5"/>
      <c r="S866" s="5"/>
      <c r="T866" s="5"/>
      <c r="U866" s="5"/>
      <c r="V866" s="5"/>
      <c r="W866" s="5"/>
      <c r="X866" s="5"/>
      <c r="Y866" s="5"/>
      <c r="Z866" s="5"/>
    </row>
    <row r="867" spans="1:26" ht="13.5" customHeight="1" x14ac:dyDescent="0.3">
      <c r="A867" s="5"/>
      <c r="B867" s="6"/>
      <c r="C867" s="7"/>
      <c r="D867" s="9"/>
      <c r="E867" s="9"/>
      <c r="F867" s="14"/>
      <c r="G867" s="9"/>
      <c r="H867" s="9"/>
      <c r="I867" s="121"/>
      <c r="J867" s="121"/>
      <c r="K867" s="121"/>
      <c r="L867" s="9"/>
      <c r="M867" s="9"/>
      <c r="N867" s="9"/>
      <c r="O867" s="9"/>
      <c r="P867" s="9"/>
      <c r="Q867" s="5"/>
      <c r="R867" s="5"/>
      <c r="S867" s="5"/>
      <c r="T867" s="5"/>
      <c r="U867" s="5"/>
      <c r="V867" s="5"/>
      <c r="W867" s="5"/>
      <c r="X867" s="5"/>
      <c r="Y867" s="5"/>
      <c r="Z867" s="5"/>
    </row>
    <row r="868" spans="1:26" ht="13.5" customHeight="1" x14ac:dyDescent="0.3">
      <c r="A868" s="5"/>
      <c r="B868" s="6"/>
      <c r="C868" s="7"/>
      <c r="D868" s="9"/>
      <c r="E868" s="9"/>
      <c r="F868" s="14"/>
      <c r="G868" s="9"/>
      <c r="H868" s="9"/>
      <c r="I868" s="121"/>
      <c r="J868" s="121"/>
      <c r="K868" s="121"/>
      <c r="L868" s="9"/>
      <c r="M868" s="9"/>
      <c r="N868" s="9"/>
      <c r="O868" s="9"/>
      <c r="P868" s="9"/>
      <c r="Q868" s="5"/>
      <c r="R868" s="5"/>
      <c r="S868" s="5"/>
      <c r="T868" s="5"/>
      <c r="U868" s="5"/>
      <c r="V868" s="5"/>
      <c r="W868" s="5"/>
      <c r="X868" s="5"/>
      <c r="Y868" s="5"/>
      <c r="Z868" s="5"/>
    </row>
    <row r="869" spans="1:26" ht="13.5" customHeight="1" x14ac:dyDescent="0.3">
      <c r="A869" s="5"/>
      <c r="B869" s="6"/>
      <c r="C869" s="7"/>
      <c r="D869" s="9"/>
      <c r="E869" s="9"/>
      <c r="F869" s="14"/>
      <c r="G869" s="9"/>
      <c r="H869" s="9"/>
      <c r="I869" s="121"/>
      <c r="J869" s="121"/>
      <c r="K869" s="121"/>
      <c r="L869" s="9"/>
      <c r="M869" s="9"/>
      <c r="N869" s="9"/>
      <c r="O869" s="9"/>
      <c r="P869" s="9"/>
      <c r="Q869" s="5"/>
      <c r="R869" s="5"/>
      <c r="S869" s="5"/>
      <c r="T869" s="5"/>
      <c r="U869" s="5"/>
      <c r="V869" s="5"/>
      <c r="W869" s="5"/>
      <c r="X869" s="5"/>
      <c r="Y869" s="5"/>
      <c r="Z869" s="5"/>
    </row>
    <row r="870" spans="1:26" ht="13.5" customHeight="1" x14ac:dyDescent="0.3">
      <c r="A870" s="5"/>
      <c r="B870" s="6"/>
      <c r="C870" s="7"/>
      <c r="D870" s="9"/>
      <c r="E870" s="9"/>
      <c r="F870" s="14"/>
      <c r="G870" s="9"/>
      <c r="H870" s="9"/>
      <c r="I870" s="121"/>
      <c r="J870" s="121"/>
      <c r="K870" s="121"/>
      <c r="L870" s="9"/>
      <c r="M870" s="9"/>
      <c r="N870" s="9"/>
      <c r="O870" s="9"/>
      <c r="P870" s="9"/>
      <c r="Q870" s="5"/>
      <c r="R870" s="5"/>
      <c r="S870" s="5"/>
      <c r="T870" s="5"/>
      <c r="U870" s="5"/>
      <c r="V870" s="5"/>
      <c r="W870" s="5"/>
      <c r="X870" s="5"/>
      <c r="Y870" s="5"/>
      <c r="Z870" s="5"/>
    </row>
    <row r="871" spans="1:26" ht="13.5" customHeight="1" x14ac:dyDescent="0.3">
      <c r="A871" s="5"/>
      <c r="B871" s="6"/>
      <c r="C871" s="7"/>
      <c r="D871" s="9"/>
      <c r="E871" s="9"/>
      <c r="F871" s="14"/>
      <c r="G871" s="9"/>
      <c r="H871" s="9"/>
      <c r="I871" s="121"/>
      <c r="J871" s="121"/>
      <c r="K871" s="121"/>
      <c r="L871" s="9"/>
      <c r="M871" s="9"/>
      <c r="N871" s="9"/>
      <c r="O871" s="9"/>
      <c r="P871" s="9"/>
      <c r="Q871" s="5"/>
      <c r="R871" s="5"/>
      <c r="S871" s="5"/>
      <c r="T871" s="5"/>
      <c r="U871" s="5"/>
      <c r="V871" s="5"/>
      <c r="W871" s="5"/>
      <c r="X871" s="5"/>
      <c r="Y871" s="5"/>
      <c r="Z871" s="5"/>
    </row>
    <row r="872" spans="1:26" ht="13.5" customHeight="1" x14ac:dyDescent="0.3">
      <c r="A872" s="5"/>
      <c r="B872" s="6"/>
      <c r="C872" s="7"/>
      <c r="D872" s="9"/>
      <c r="E872" s="9"/>
      <c r="F872" s="14"/>
      <c r="G872" s="9"/>
      <c r="H872" s="9"/>
      <c r="I872" s="121"/>
      <c r="J872" s="121"/>
      <c r="K872" s="121"/>
      <c r="L872" s="9"/>
      <c r="M872" s="9"/>
      <c r="N872" s="9"/>
      <c r="O872" s="9"/>
      <c r="P872" s="9"/>
      <c r="Q872" s="5"/>
      <c r="R872" s="5"/>
      <c r="S872" s="5"/>
      <c r="T872" s="5"/>
      <c r="U872" s="5"/>
      <c r="V872" s="5"/>
      <c r="W872" s="5"/>
      <c r="X872" s="5"/>
      <c r="Y872" s="5"/>
      <c r="Z872" s="5"/>
    </row>
    <row r="873" spans="1:26" ht="13.5" customHeight="1" x14ac:dyDescent="0.3">
      <c r="A873" s="5"/>
      <c r="B873" s="6"/>
      <c r="C873" s="7"/>
      <c r="D873" s="9"/>
      <c r="E873" s="9"/>
      <c r="F873" s="14"/>
      <c r="G873" s="9"/>
      <c r="H873" s="9"/>
      <c r="I873" s="121"/>
      <c r="J873" s="121"/>
      <c r="K873" s="121"/>
      <c r="L873" s="9"/>
      <c r="M873" s="9"/>
      <c r="N873" s="9"/>
      <c r="O873" s="9"/>
      <c r="P873" s="9"/>
      <c r="Q873" s="5"/>
      <c r="R873" s="5"/>
      <c r="S873" s="5"/>
      <c r="T873" s="5"/>
      <c r="U873" s="5"/>
      <c r="V873" s="5"/>
      <c r="W873" s="5"/>
      <c r="X873" s="5"/>
      <c r="Y873" s="5"/>
      <c r="Z873" s="5"/>
    </row>
    <row r="874" spans="1:26" ht="13.5" customHeight="1" x14ac:dyDescent="0.3">
      <c r="A874" s="5"/>
      <c r="B874" s="6"/>
      <c r="C874" s="7"/>
      <c r="D874" s="9"/>
      <c r="E874" s="9"/>
      <c r="F874" s="14"/>
      <c r="G874" s="9"/>
      <c r="H874" s="9"/>
      <c r="I874" s="121"/>
      <c r="J874" s="121"/>
      <c r="K874" s="121"/>
      <c r="L874" s="9"/>
      <c r="M874" s="9"/>
      <c r="N874" s="9"/>
      <c r="O874" s="9"/>
      <c r="P874" s="9"/>
      <c r="Q874" s="5"/>
      <c r="R874" s="5"/>
      <c r="S874" s="5"/>
      <c r="T874" s="5"/>
      <c r="U874" s="5"/>
      <c r="V874" s="5"/>
      <c r="W874" s="5"/>
      <c r="X874" s="5"/>
      <c r="Y874" s="5"/>
      <c r="Z874" s="5"/>
    </row>
    <row r="875" spans="1:26" ht="13.5" customHeight="1" x14ac:dyDescent="0.3">
      <c r="A875" s="5"/>
      <c r="B875" s="6"/>
      <c r="C875" s="7"/>
      <c r="D875" s="9"/>
      <c r="E875" s="9"/>
      <c r="F875" s="14"/>
      <c r="G875" s="9"/>
      <c r="H875" s="9"/>
      <c r="I875" s="121"/>
      <c r="J875" s="121"/>
      <c r="K875" s="121"/>
      <c r="L875" s="9"/>
      <c r="M875" s="9"/>
      <c r="N875" s="9"/>
      <c r="O875" s="9"/>
      <c r="P875" s="9"/>
      <c r="Q875" s="5"/>
      <c r="R875" s="5"/>
      <c r="S875" s="5"/>
      <c r="T875" s="5"/>
      <c r="U875" s="5"/>
      <c r="V875" s="5"/>
      <c r="W875" s="5"/>
      <c r="X875" s="5"/>
      <c r="Y875" s="5"/>
      <c r="Z875" s="5"/>
    </row>
    <row r="876" spans="1:26" ht="13.5" customHeight="1" x14ac:dyDescent="0.3">
      <c r="A876" s="5"/>
      <c r="B876" s="6"/>
      <c r="C876" s="7"/>
      <c r="D876" s="9"/>
      <c r="E876" s="9"/>
      <c r="F876" s="14"/>
      <c r="G876" s="9"/>
      <c r="H876" s="9"/>
      <c r="I876" s="121"/>
      <c r="J876" s="121"/>
      <c r="K876" s="121"/>
      <c r="L876" s="9"/>
      <c r="M876" s="9"/>
      <c r="N876" s="9"/>
      <c r="O876" s="9"/>
      <c r="P876" s="9"/>
      <c r="Q876" s="5"/>
      <c r="R876" s="5"/>
      <c r="S876" s="5"/>
      <c r="T876" s="5"/>
      <c r="U876" s="5"/>
      <c r="V876" s="5"/>
      <c r="W876" s="5"/>
      <c r="X876" s="5"/>
      <c r="Y876" s="5"/>
      <c r="Z876" s="5"/>
    </row>
    <row r="877" spans="1:26" ht="13.5" customHeight="1" x14ac:dyDescent="0.3">
      <c r="A877" s="5"/>
      <c r="B877" s="6"/>
      <c r="C877" s="7"/>
      <c r="D877" s="9"/>
      <c r="E877" s="9"/>
      <c r="F877" s="14"/>
      <c r="G877" s="9"/>
      <c r="H877" s="9"/>
      <c r="I877" s="121"/>
      <c r="J877" s="121"/>
      <c r="K877" s="121"/>
      <c r="L877" s="9"/>
      <c r="M877" s="9"/>
      <c r="N877" s="9"/>
      <c r="O877" s="9"/>
      <c r="P877" s="9"/>
      <c r="Q877" s="5"/>
      <c r="R877" s="5"/>
      <c r="S877" s="5"/>
      <c r="T877" s="5"/>
      <c r="U877" s="5"/>
      <c r="V877" s="5"/>
      <c r="W877" s="5"/>
      <c r="X877" s="5"/>
      <c r="Y877" s="5"/>
      <c r="Z877" s="5"/>
    </row>
    <row r="878" spans="1:26" ht="13.5" customHeight="1" x14ac:dyDescent="0.3">
      <c r="A878" s="5"/>
      <c r="B878" s="6"/>
      <c r="C878" s="7"/>
      <c r="D878" s="9"/>
      <c r="E878" s="9"/>
      <c r="F878" s="14"/>
      <c r="G878" s="9"/>
      <c r="H878" s="9"/>
      <c r="I878" s="121"/>
      <c r="J878" s="121"/>
      <c r="K878" s="121"/>
      <c r="L878" s="9"/>
      <c r="M878" s="9"/>
      <c r="N878" s="9"/>
      <c r="O878" s="9"/>
      <c r="P878" s="9"/>
      <c r="Q878" s="5"/>
      <c r="R878" s="5"/>
      <c r="S878" s="5"/>
      <c r="T878" s="5"/>
      <c r="U878" s="5"/>
      <c r="V878" s="5"/>
      <c r="W878" s="5"/>
      <c r="X878" s="5"/>
      <c r="Y878" s="5"/>
      <c r="Z878" s="5"/>
    </row>
    <row r="879" spans="1:26" ht="13.5" customHeight="1" x14ac:dyDescent="0.3">
      <c r="A879" s="5"/>
      <c r="B879" s="6"/>
      <c r="C879" s="7"/>
      <c r="D879" s="9"/>
      <c r="E879" s="9"/>
      <c r="F879" s="14"/>
      <c r="G879" s="9"/>
      <c r="H879" s="9"/>
      <c r="I879" s="121"/>
      <c r="J879" s="121"/>
      <c r="K879" s="121"/>
      <c r="L879" s="9"/>
      <c r="M879" s="9"/>
      <c r="N879" s="9"/>
      <c r="O879" s="9"/>
      <c r="P879" s="9"/>
      <c r="Q879" s="5"/>
      <c r="R879" s="5"/>
      <c r="S879" s="5"/>
      <c r="T879" s="5"/>
      <c r="U879" s="5"/>
      <c r="V879" s="5"/>
      <c r="W879" s="5"/>
      <c r="X879" s="5"/>
      <c r="Y879" s="5"/>
      <c r="Z879" s="5"/>
    </row>
    <row r="880" spans="1:26" ht="13.5" customHeight="1" x14ac:dyDescent="0.3">
      <c r="A880" s="5"/>
      <c r="B880" s="6"/>
      <c r="C880" s="7"/>
      <c r="D880" s="9"/>
      <c r="E880" s="9"/>
      <c r="F880" s="14"/>
      <c r="G880" s="9"/>
      <c r="H880" s="9"/>
      <c r="I880" s="121"/>
      <c r="J880" s="121"/>
      <c r="K880" s="121"/>
      <c r="L880" s="9"/>
      <c r="M880" s="9"/>
      <c r="N880" s="9"/>
      <c r="O880" s="9"/>
      <c r="P880" s="9"/>
      <c r="Q880" s="5"/>
      <c r="R880" s="5"/>
      <c r="S880" s="5"/>
      <c r="T880" s="5"/>
      <c r="U880" s="5"/>
      <c r="V880" s="5"/>
      <c r="W880" s="5"/>
      <c r="X880" s="5"/>
      <c r="Y880" s="5"/>
      <c r="Z880" s="5"/>
    </row>
    <row r="881" spans="1:26" ht="13.5" customHeight="1" x14ac:dyDescent="0.3">
      <c r="A881" s="5"/>
      <c r="B881" s="6"/>
      <c r="C881" s="7"/>
      <c r="D881" s="9"/>
      <c r="E881" s="9"/>
      <c r="F881" s="14"/>
      <c r="G881" s="9"/>
      <c r="H881" s="9"/>
      <c r="I881" s="121"/>
      <c r="J881" s="121"/>
      <c r="K881" s="121"/>
      <c r="L881" s="9"/>
      <c r="M881" s="9"/>
      <c r="N881" s="9"/>
      <c r="O881" s="9"/>
      <c r="P881" s="9"/>
      <c r="Q881" s="5"/>
      <c r="R881" s="5"/>
      <c r="S881" s="5"/>
      <c r="T881" s="5"/>
      <c r="U881" s="5"/>
      <c r="V881" s="5"/>
      <c r="W881" s="5"/>
      <c r="X881" s="5"/>
      <c r="Y881" s="5"/>
      <c r="Z881" s="5"/>
    </row>
    <row r="882" spans="1:26" ht="13.5" customHeight="1" x14ac:dyDescent="0.3">
      <c r="A882" s="5"/>
      <c r="B882" s="6"/>
      <c r="C882" s="7"/>
      <c r="D882" s="9"/>
      <c r="E882" s="9"/>
      <c r="F882" s="14"/>
      <c r="G882" s="9"/>
      <c r="H882" s="9"/>
      <c r="I882" s="121"/>
      <c r="J882" s="121"/>
      <c r="K882" s="121"/>
      <c r="L882" s="9"/>
      <c r="M882" s="9"/>
      <c r="N882" s="9"/>
      <c r="O882" s="9"/>
      <c r="P882" s="9"/>
      <c r="Q882" s="5"/>
      <c r="R882" s="5"/>
      <c r="S882" s="5"/>
      <c r="T882" s="5"/>
      <c r="U882" s="5"/>
      <c r="V882" s="5"/>
      <c r="W882" s="5"/>
      <c r="X882" s="5"/>
      <c r="Y882" s="5"/>
      <c r="Z882" s="5"/>
    </row>
    <row r="883" spans="1:26" ht="13.5" customHeight="1" x14ac:dyDescent="0.3">
      <c r="A883" s="5"/>
      <c r="B883" s="6"/>
      <c r="C883" s="7"/>
      <c r="D883" s="9"/>
      <c r="E883" s="9"/>
      <c r="F883" s="14"/>
      <c r="G883" s="9"/>
      <c r="H883" s="9"/>
      <c r="I883" s="121"/>
      <c r="J883" s="121"/>
      <c r="K883" s="121"/>
      <c r="L883" s="9"/>
      <c r="M883" s="9"/>
      <c r="N883" s="9"/>
      <c r="O883" s="9"/>
      <c r="P883" s="9"/>
      <c r="Q883" s="5"/>
      <c r="R883" s="5"/>
      <c r="S883" s="5"/>
      <c r="T883" s="5"/>
      <c r="U883" s="5"/>
      <c r="V883" s="5"/>
      <c r="W883" s="5"/>
      <c r="X883" s="5"/>
      <c r="Y883" s="5"/>
      <c r="Z883" s="5"/>
    </row>
    <row r="884" spans="1:26" ht="13.5" customHeight="1" x14ac:dyDescent="0.3">
      <c r="A884" s="5"/>
      <c r="B884" s="6"/>
      <c r="C884" s="7"/>
      <c r="D884" s="9"/>
      <c r="E884" s="9"/>
      <c r="F884" s="14"/>
      <c r="G884" s="9"/>
      <c r="H884" s="9"/>
      <c r="I884" s="121"/>
      <c r="J884" s="121"/>
      <c r="K884" s="121"/>
      <c r="L884" s="9"/>
      <c r="M884" s="9"/>
      <c r="N884" s="9"/>
      <c r="O884" s="9"/>
      <c r="P884" s="9"/>
      <c r="Q884" s="5"/>
      <c r="R884" s="5"/>
      <c r="S884" s="5"/>
      <c r="T884" s="5"/>
      <c r="U884" s="5"/>
      <c r="V884" s="5"/>
      <c r="W884" s="5"/>
      <c r="X884" s="5"/>
      <c r="Y884" s="5"/>
      <c r="Z884" s="5"/>
    </row>
    <row r="885" spans="1:26" ht="13.5" customHeight="1" x14ac:dyDescent="0.3">
      <c r="A885" s="5"/>
      <c r="B885" s="6"/>
      <c r="C885" s="7"/>
      <c r="D885" s="9"/>
      <c r="E885" s="9"/>
      <c r="F885" s="14"/>
      <c r="G885" s="9"/>
      <c r="H885" s="9"/>
      <c r="I885" s="121"/>
      <c r="J885" s="121"/>
      <c r="K885" s="121"/>
      <c r="L885" s="9"/>
      <c r="M885" s="9"/>
      <c r="N885" s="9"/>
      <c r="O885" s="9"/>
      <c r="P885" s="9"/>
      <c r="Q885" s="5"/>
      <c r="R885" s="5"/>
      <c r="S885" s="5"/>
      <c r="T885" s="5"/>
      <c r="U885" s="5"/>
      <c r="V885" s="5"/>
      <c r="W885" s="5"/>
      <c r="X885" s="5"/>
      <c r="Y885" s="5"/>
      <c r="Z885" s="5"/>
    </row>
    <row r="886" spans="1:26" ht="13.5" customHeight="1" x14ac:dyDescent="0.3">
      <c r="A886" s="5"/>
      <c r="B886" s="6"/>
      <c r="C886" s="7"/>
      <c r="D886" s="9"/>
      <c r="E886" s="9"/>
      <c r="F886" s="14"/>
      <c r="G886" s="9"/>
      <c r="H886" s="9"/>
      <c r="I886" s="121"/>
      <c r="J886" s="121"/>
      <c r="K886" s="121"/>
      <c r="L886" s="9"/>
      <c r="M886" s="9"/>
      <c r="N886" s="9"/>
      <c r="O886" s="9"/>
      <c r="P886" s="9"/>
      <c r="Q886" s="5"/>
      <c r="R886" s="5"/>
      <c r="S886" s="5"/>
      <c r="T886" s="5"/>
      <c r="U886" s="5"/>
      <c r="V886" s="5"/>
      <c r="W886" s="5"/>
      <c r="X886" s="5"/>
      <c r="Y886" s="5"/>
      <c r="Z886" s="5"/>
    </row>
    <row r="887" spans="1:26" ht="13.5" customHeight="1" x14ac:dyDescent="0.3">
      <c r="A887" s="5"/>
      <c r="B887" s="6"/>
      <c r="C887" s="7"/>
      <c r="D887" s="9"/>
      <c r="E887" s="9"/>
      <c r="F887" s="14"/>
      <c r="G887" s="9"/>
      <c r="H887" s="9"/>
      <c r="I887" s="121"/>
      <c r="J887" s="121"/>
      <c r="K887" s="121"/>
      <c r="L887" s="9"/>
      <c r="M887" s="9"/>
      <c r="N887" s="9"/>
      <c r="O887" s="9"/>
      <c r="P887" s="9"/>
      <c r="Q887" s="5"/>
      <c r="R887" s="5"/>
      <c r="S887" s="5"/>
      <c r="T887" s="5"/>
      <c r="U887" s="5"/>
      <c r="V887" s="5"/>
      <c r="W887" s="5"/>
      <c r="X887" s="5"/>
      <c r="Y887" s="5"/>
      <c r="Z887" s="5"/>
    </row>
    <row r="888" spans="1:26" ht="13.5" customHeight="1" x14ac:dyDescent="0.3">
      <c r="A888" s="5"/>
      <c r="B888" s="6"/>
      <c r="C888" s="7"/>
      <c r="D888" s="9"/>
      <c r="E888" s="9"/>
      <c r="F888" s="14"/>
      <c r="G888" s="9"/>
      <c r="H888" s="9"/>
      <c r="I888" s="121"/>
      <c r="J888" s="121"/>
      <c r="K888" s="121"/>
      <c r="L888" s="9"/>
      <c r="M888" s="9"/>
      <c r="N888" s="9"/>
      <c r="O888" s="9"/>
      <c r="P888" s="9"/>
      <c r="Q888" s="5"/>
      <c r="R888" s="5"/>
      <c r="S888" s="5"/>
      <c r="T888" s="5"/>
      <c r="U888" s="5"/>
      <c r="V888" s="5"/>
      <c r="W888" s="5"/>
      <c r="X888" s="5"/>
      <c r="Y888" s="5"/>
      <c r="Z888" s="5"/>
    </row>
    <row r="889" spans="1:26" ht="13.5" customHeight="1" x14ac:dyDescent="0.3">
      <c r="A889" s="5"/>
      <c r="B889" s="6"/>
      <c r="C889" s="7"/>
      <c r="D889" s="9"/>
      <c r="E889" s="9"/>
      <c r="F889" s="14"/>
      <c r="G889" s="9"/>
      <c r="H889" s="9"/>
      <c r="I889" s="121"/>
      <c r="J889" s="121"/>
      <c r="K889" s="121"/>
      <c r="L889" s="9"/>
      <c r="M889" s="9"/>
      <c r="N889" s="9"/>
      <c r="O889" s="9"/>
      <c r="P889" s="9"/>
      <c r="Q889" s="5"/>
      <c r="R889" s="5"/>
      <c r="S889" s="5"/>
      <c r="T889" s="5"/>
      <c r="U889" s="5"/>
      <c r="V889" s="5"/>
      <c r="W889" s="5"/>
      <c r="X889" s="5"/>
      <c r="Y889" s="5"/>
      <c r="Z889" s="5"/>
    </row>
    <row r="890" spans="1:26" ht="13.5" customHeight="1" x14ac:dyDescent="0.3">
      <c r="A890" s="5"/>
      <c r="B890" s="6"/>
      <c r="C890" s="7"/>
      <c r="D890" s="9"/>
      <c r="E890" s="9"/>
      <c r="F890" s="14"/>
      <c r="G890" s="9"/>
      <c r="H890" s="9"/>
      <c r="I890" s="121"/>
      <c r="J890" s="121"/>
      <c r="K890" s="121"/>
      <c r="L890" s="9"/>
      <c r="M890" s="9"/>
      <c r="N890" s="9"/>
      <c r="O890" s="9"/>
      <c r="P890" s="9"/>
      <c r="Q890" s="5"/>
      <c r="R890" s="5"/>
      <c r="S890" s="5"/>
      <c r="T890" s="5"/>
      <c r="U890" s="5"/>
      <c r="V890" s="5"/>
      <c r="W890" s="5"/>
      <c r="X890" s="5"/>
      <c r="Y890" s="5"/>
      <c r="Z890" s="5"/>
    </row>
    <row r="891" spans="1:26" ht="13.5" customHeight="1" x14ac:dyDescent="0.3">
      <c r="A891" s="5"/>
      <c r="B891" s="6"/>
      <c r="C891" s="7"/>
      <c r="D891" s="9"/>
      <c r="E891" s="9"/>
      <c r="F891" s="14"/>
      <c r="G891" s="9"/>
      <c r="H891" s="9"/>
      <c r="I891" s="121"/>
      <c r="J891" s="121"/>
      <c r="K891" s="121"/>
      <c r="L891" s="9"/>
      <c r="M891" s="9"/>
      <c r="N891" s="9"/>
      <c r="O891" s="9"/>
      <c r="P891" s="9"/>
      <c r="Q891" s="5"/>
      <c r="R891" s="5"/>
      <c r="S891" s="5"/>
      <c r="T891" s="5"/>
      <c r="U891" s="5"/>
      <c r="V891" s="5"/>
      <c r="W891" s="5"/>
      <c r="X891" s="5"/>
      <c r="Y891" s="5"/>
      <c r="Z891" s="5"/>
    </row>
    <row r="892" spans="1:26" ht="13.5" customHeight="1" x14ac:dyDescent="0.3">
      <c r="A892" s="5"/>
      <c r="B892" s="6"/>
      <c r="C892" s="7"/>
      <c r="D892" s="9"/>
      <c r="E892" s="9"/>
      <c r="F892" s="14"/>
      <c r="G892" s="9"/>
      <c r="H892" s="9"/>
      <c r="I892" s="121"/>
      <c r="J892" s="121"/>
      <c r="K892" s="121"/>
      <c r="L892" s="9"/>
      <c r="M892" s="9"/>
      <c r="N892" s="9"/>
      <c r="O892" s="9"/>
      <c r="P892" s="9"/>
      <c r="Q892" s="5"/>
      <c r="R892" s="5"/>
      <c r="S892" s="5"/>
      <c r="T892" s="5"/>
      <c r="U892" s="5"/>
      <c r="V892" s="5"/>
      <c r="W892" s="5"/>
      <c r="X892" s="5"/>
      <c r="Y892" s="5"/>
      <c r="Z892" s="5"/>
    </row>
    <row r="893" spans="1:26" ht="13.5" customHeight="1" x14ac:dyDescent="0.3">
      <c r="A893" s="5"/>
      <c r="B893" s="6"/>
      <c r="C893" s="7"/>
      <c r="D893" s="9"/>
      <c r="E893" s="9"/>
      <c r="F893" s="14"/>
      <c r="G893" s="9"/>
      <c r="H893" s="9"/>
      <c r="I893" s="121"/>
      <c r="J893" s="121"/>
      <c r="K893" s="121"/>
      <c r="L893" s="9"/>
      <c r="M893" s="9"/>
      <c r="N893" s="9"/>
      <c r="O893" s="9"/>
      <c r="P893" s="9"/>
      <c r="Q893" s="5"/>
      <c r="R893" s="5"/>
      <c r="S893" s="5"/>
      <c r="T893" s="5"/>
      <c r="U893" s="5"/>
      <c r="V893" s="5"/>
      <c r="W893" s="5"/>
      <c r="X893" s="5"/>
      <c r="Y893" s="5"/>
      <c r="Z893" s="5"/>
    </row>
    <row r="894" spans="1:26" ht="13.5" customHeight="1" x14ac:dyDescent="0.3">
      <c r="A894" s="5"/>
      <c r="B894" s="6"/>
      <c r="C894" s="7"/>
      <c r="D894" s="9"/>
      <c r="E894" s="9"/>
      <c r="F894" s="14"/>
      <c r="G894" s="9"/>
      <c r="H894" s="9"/>
      <c r="I894" s="121"/>
      <c r="J894" s="121"/>
      <c r="K894" s="121"/>
      <c r="L894" s="9"/>
      <c r="M894" s="9"/>
      <c r="N894" s="9"/>
      <c r="O894" s="9"/>
      <c r="P894" s="9"/>
      <c r="Q894" s="5"/>
      <c r="R894" s="5"/>
      <c r="S894" s="5"/>
      <c r="T894" s="5"/>
      <c r="U894" s="5"/>
      <c r="V894" s="5"/>
      <c r="W894" s="5"/>
      <c r="X894" s="5"/>
      <c r="Y894" s="5"/>
      <c r="Z894" s="5"/>
    </row>
    <row r="895" spans="1:26" ht="13.5" customHeight="1" x14ac:dyDescent="0.3">
      <c r="A895" s="5"/>
      <c r="B895" s="6"/>
      <c r="C895" s="7"/>
      <c r="D895" s="9"/>
      <c r="E895" s="9"/>
      <c r="F895" s="14"/>
      <c r="G895" s="9"/>
      <c r="H895" s="9"/>
      <c r="I895" s="121"/>
      <c r="J895" s="121"/>
      <c r="K895" s="121"/>
      <c r="L895" s="9"/>
      <c r="M895" s="9"/>
      <c r="N895" s="9"/>
      <c r="O895" s="9"/>
      <c r="P895" s="9"/>
      <c r="Q895" s="5"/>
      <c r="R895" s="5"/>
      <c r="S895" s="5"/>
      <c r="T895" s="5"/>
      <c r="U895" s="5"/>
      <c r="V895" s="5"/>
      <c r="W895" s="5"/>
      <c r="X895" s="5"/>
      <c r="Y895" s="5"/>
      <c r="Z895" s="5"/>
    </row>
    <row r="896" spans="1:26" ht="13.5" customHeight="1" x14ac:dyDescent="0.3">
      <c r="A896" s="5"/>
      <c r="B896" s="6"/>
      <c r="C896" s="7"/>
      <c r="D896" s="9"/>
      <c r="E896" s="9"/>
      <c r="F896" s="14"/>
      <c r="G896" s="9"/>
      <c r="H896" s="9"/>
      <c r="I896" s="121"/>
      <c r="J896" s="121"/>
      <c r="K896" s="121"/>
      <c r="L896" s="9"/>
      <c r="M896" s="9"/>
      <c r="N896" s="9"/>
      <c r="O896" s="9"/>
      <c r="P896" s="9"/>
      <c r="Q896" s="5"/>
      <c r="R896" s="5"/>
      <c r="S896" s="5"/>
      <c r="T896" s="5"/>
      <c r="U896" s="5"/>
      <c r="V896" s="5"/>
      <c r="W896" s="5"/>
      <c r="X896" s="5"/>
      <c r="Y896" s="5"/>
      <c r="Z896" s="5"/>
    </row>
    <row r="897" spans="1:26" ht="13.5" customHeight="1" x14ac:dyDescent="0.3">
      <c r="A897" s="5"/>
      <c r="B897" s="6"/>
      <c r="C897" s="7"/>
      <c r="D897" s="9"/>
      <c r="E897" s="9"/>
      <c r="F897" s="14"/>
      <c r="G897" s="9"/>
      <c r="H897" s="9"/>
      <c r="I897" s="121"/>
      <c r="J897" s="121"/>
      <c r="K897" s="121"/>
      <c r="L897" s="9"/>
      <c r="M897" s="9"/>
      <c r="N897" s="9"/>
      <c r="O897" s="9"/>
      <c r="P897" s="9"/>
      <c r="Q897" s="5"/>
      <c r="R897" s="5"/>
      <c r="S897" s="5"/>
      <c r="T897" s="5"/>
      <c r="U897" s="5"/>
      <c r="V897" s="5"/>
      <c r="W897" s="5"/>
      <c r="X897" s="5"/>
      <c r="Y897" s="5"/>
      <c r="Z897" s="5"/>
    </row>
    <row r="898" spans="1:26" ht="13.5" customHeight="1" x14ac:dyDescent="0.3">
      <c r="A898" s="5"/>
      <c r="B898" s="6"/>
      <c r="C898" s="7"/>
      <c r="D898" s="9"/>
      <c r="E898" s="9"/>
      <c r="F898" s="14"/>
      <c r="G898" s="9"/>
      <c r="H898" s="9"/>
      <c r="I898" s="121"/>
      <c r="J898" s="121"/>
      <c r="K898" s="121"/>
      <c r="L898" s="9"/>
      <c r="M898" s="9"/>
      <c r="N898" s="9"/>
      <c r="O898" s="9"/>
      <c r="P898" s="9"/>
      <c r="Q898" s="5"/>
      <c r="R898" s="5"/>
      <c r="S898" s="5"/>
      <c r="T898" s="5"/>
      <c r="U898" s="5"/>
      <c r="V898" s="5"/>
      <c r="W898" s="5"/>
      <c r="X898" s="5"/>
      <c r="Y898" s="5"/>
      <c r="Z898" s="5"/>
    </row>
    <row r="899" spans="1:26" ht="13.5" customHeight="1" x14ac:dyDescent="0.3">
      <c r="A899" s="5"/>
      <c r="B899" s="6"/>
      <c r="C899" s="7"/>
      <c r="D899" s="9"/>
      <c r="E899" s="9"/>
      <c r="F899" s="14"/>
      <c r="G899" s="9"/>
      <c r="H899" s="9"/>
      <c r="I899" s="121"/>
      <c r="J899" s="121"/>
      <c r="K899" s="121"/>
      <c r="L899" s="9"/>
      <c r="M899" s="9"/>
      <c r="N899" s="9"/>
      <c r="O899" s="9"/>
      <c r="P899" s="9"/>
      <c r="Q899" s="5"/>
      <c r="R899" s="5"/>
      <c r="S899" s="5"/>
      <c r="T899" s="5"/>
      <c r="U899" s="5"/>
      <c r="V899" s="5"/>
      <c r="W899" s="5"/>
      <c r="X899" s="5"/>
      <c r="Y899" s="5"/>
      <c r="Z899" s="5"/>
    </row>
    <row r="900" spans="1:26" ht="13.5" customHeight="1" x14ac:dyDescent="0.3">
      <c r="A900" s="5"/>
      <c r="B900" s="6"/>
      <c r="C900" s="7"/>
      <c r="D900" s="9"/>
      <c r="E900" s="9"/>
      <c r="F900" s="14"/>
      <c r="G900" s="9"/>
      <c r="H900" s="9"/>
      <c r="I900" s="121"/>
      <c r="J900" s="121"/>
      <c r="K900" s="121"/>
      <c r="L900" s="9"/>
      <c r="M900" s="9"/>
      <c r="N900" s="9"/>
      <c r="O900" s="9"/>
      <c r="P900" s="9"/>
      <c r="Q900" s="5"/>
      <c r="R900" s="5"/>
      <c r="S900" s="5"/>
      <c r="T900" s="5"/>
      <c r="U900" s="5"/>
      <c r="V900" s="5"/>
      <c r="W900" s="5"/>
      <c r="X900" s="5"/>
      <c r="Y900" s="5"/>
      <c r="Z900" s="5"/>
    </row>
    <row r="901" spans="1:26" ht="13.5" customHeight="1" x14ac:dyDescent="0.3">
      <c r="A901" s="5"/>
      <c r="B901" s="6"/>
      <c r="C901" s="7"/>
      <c r="D901" s="9"/>
      <c r="E901" s="9"/>
      <c r="F901" s="14"/>
      <c r="G901" s="9"/>
      <c r="H901" s="9"/>
      <c r="I901" s="121"/>
      <c r="J901" s="121"/>
      <c r="K901" s="121"/>
      <c r="L901" s="9"/>
      <c r="M901" s="9"/>
      <c r="N901" s="9"/>
      <c r="O901" s="9"/>
      <c r="P901" s="9"/>
      <c r="Q901" s="5"/>
      <c r="R901" s="5"/>
      <c r="S901" s="5"/>
      <c r="T901" s="5"/>
      <c r="U901" s="5"/>
      <c r="V901" s="5"/>
      <c r="W901" s="5"/>
      <c r="X901" s="5"/>
      <c r="Y901" s="5"/>
      <c r="Z901" s="5"/>
    </row>
    <row r="902" spans="1:26" ht="13.5" customHeight="1" x14ac:dyDescent="0.3">
      <c r="A902" s="5"/>
      <c r="B902" s="6"/>
      <c r="C902" s="7"/>
      <c r="D902" s="9"/>
      <c r="E902" s="9"/>
      <c r="F902" s="14"/>
      <c r="G902" s="9"/>
      <c r="H902" s="9"/>
      <c r="I902" s="121"/>
      <c r="J902" s="121"/>
      <c r="K902" s="121"/>
      <c r="L902" s="9"/>
      <c r="M902" s="9"/>
      <c r="N902" s="9"/>
      <c r="O902" s="9"/>
      <c r="P902" s="9"/>
      <c r="Q902" s="5"/>
      <c r="R902" s="5"/>
      <c r="S902" s="5"/>
      <c r="T902" s="5"/>
      <c r="U902" s="5"/>
      <c r="V902" s="5"/>
      <c r="W902" s="5"/>
      <c r="X902" s="5"/>
      <c r="Y902" s="5"/>
      <c r="Z902" s="5"/>
    </row>
    <row r="903" spans="1:26" ht="13.5" customHeight="1" x14ac:dyDescent="0.3">
      <c r="A903" s="5"/>
      <c r="B903" s="6"/>
      <c r="C903" s="7"/>
      <c r="D903" s="9"/>
      <c r="E903" s="9"/>
      <c r="F903" s="14"/>
      <c r="G903" s="9"/>
      <c r="H903" s="9"/>
      <c r="I903" s="121"/>
      <c r="J903" s="121"/>
      <c r="K903" s="121"/>
      <c r="L903" s="9"/>
      <c r="M903" s="9"/>
      <c r="N903" s="9"/>
      <c r="O903" s="9"/>
      <c r="P903" s="9"/>
      <c r="Q903" s="5"/>
      <c r="R903" s="5"/>
      <c r="S903" s="5"/>
      <c r="T903" s="5"/>
      <c r="U903" s="5"/>
      <c r="V903" s="5"/>
      <c r="W903" s="5"/>
      <c r="X903" s="5"/>
      <c r="Y903" s="5"/>
      <c r="Z903" s="5"/>
    </row>
    <row r="904" spans="1:26" ht="13.5" customHeight="1" x14ac:dyDescent="0.3">
      <c r="A904" s="5"/>
      <c r="B904" s="6"/>
      <c r="C904" s="7"/>
      <c r="D904" s="9"/>
      <c r="E904" s="9"/>
      <c r="F904" s="14"/>
      <c r="G904" s="9"/>
      <c r="H904" s="9"/>
      <c r="I904" s="121"/>
      <c r="J904" s="121"/>
      <c r="K904" s="121"/>
      <c r="L904" s="9"/>
      <c r="M904" s="9"/>
      <c r="N904" s="9"/>
      <c r="O904" s="9"/>
      <c r="P904" s="9"/>
      <c r="Q904" s="5"/>
      <c r="R904" s="5"/>
      <c r="S904" s="5"/>
      <c r="T904" s="5"/>
      <c r="U904" s="5"/>
      <c r="V904" s="5"/>
      <c r="W904" s="5"/>
      <c r="X904" s="5"/>
      <c r="Y904" s="5"/>
      <c r="Z904" s="5"/>
    </row>
    <row r="905" spans="1:26" ht="13.5" customHeight="1" x14ac:dyDescent="0.3">
      <c r="A905" s="5"/>
      <c r="B905" s="6"/>
      <c r="C905" s="7"/>
      <c r="D905" s="9"/>
      <c r="E905" s="9"/>
      <c r="F905" s="14"/>
      <c r="G905" s="9"/>
      <c r="H905" s="9"/>
      <c r="I905" s="121"/>
      <c r="J905" s="121"/>
      <c r="K905" s="121"/>
      <c r="L905" s="9"/>
      <c r="M905" s="9"/>
      <c r="N905" s="9"/>
      <c r="O905" s="9"/>
      <c r="P905" s="9"/>
      <c r="Q905" s="5"/>
      <c r="R905" s="5"/>
      <c r="S905" s="5"/>
      <c r="T905" s="5"/>
      <c r="U905" s="5"/>
      <c r="V905" s="5"/>
      <c r="W905" s="5"/>
      <c r="X905" s="5"/>
      <c r="Y905" s="5"/>
      <c r="Z905" s="5"/>
    </row>
    <row r="906" spans="1:26" ht="13.5" customHeight="1" x14ac:dyDescent="0.3">
      <c r="A906" s="5"/>
      <c r="B906" s="6"/>
      <c r="C906" s="7"/>
      <c r="D906" s="9"/>
      <c r="E906" s="9"/>
      <c r="F906" s="14"/>
      <c r="G906" s="9"/>
      <c r="H906" s="9"/>
      <c r="I906" s="121"/>
      <c r="J906" s="121"/>
      <c r="K906" s="121"/>
      <c r="L906" s="9"/>
      <c r="M906" s="9"/>
      <c r="N906" s="9"/>
      <c r="O906" s="9"/>
      <c r="P906" s="9"/>
      <c r="Q906" s="5"/>
      <c r="R906" s="5"/>
      <c r="S906" s="5"/>
      <c r="T906" s="5"/>
      <c r="U906" s="5"/>
      <c r="V906" s="5"/>
      <c r="W906" s="5"/>
      <c r="X906" s="5"/>
      <c r="Y906" s="5"/>
      <c r="Z906" s="5"/>
    </row>
    <row r="907" spans="1:26" ht="13.5" customHeight="1" x14ac:dyDescent="0.3">
      <c r="A907" s="5"/>
      <c r="B907" s="6"/>
      <c r="C907" s="7"/>
      <c r="D907" s="9"/>
      <c r="E907" s="9"/>
      <c r="F907" s="14"/>
      <c r="G907" s="9"/>
      <c r="H907" s="9"/>
      <c r="I907" s="121"/>
      <c r="J907" s="121"/>
      <c r="K907" s="121"/>
      <c r="L907" s="9"/>
      <c r="M907" s="9"/>
      <c r="N907" s="9"/>
      <c r="O907" s="9"/>
      <c r="P907" s="9"/>
      <c r="Q907" s="5"/>
      <c r="R907" s="5"/>
      <c r="S907" s="5"/>
      <c r="T907" s="5"/>
      <c r="U907" s="5"/>
      <c r="V907" s="5"/>
      <c r="W907" s="5"/>
      <c r="X907" s="5"/>
      <c r="Y907" s="5"/>
      <c r="Z907" s="5"/>
    </row>
    <row r="908" spans="1:26" ht="13.5" customHeight="1" x14ac:dyDescent="0.3">
      <c r="A908" s="5"/>
      <c r="B908" s="6"/>
      <c r="C908" s="7"/>
      <c r="D908" s="9"/>
      <c r="E908" s="9"/>
      <c r="F908" s="14"/>
      <c r="G908" s="9"/>
      <c r="H908" s="9"/>
      <c r="I908" s="121"/>
      <c r="J908" s="121"/>
      <c r="K908" s="121"/>
      <c r="L908" s="9"/>
      <c r="M908" s="9"/>
      <c r="N908" s="9"/>
      <c r="O908" s="9"/>
      <c r="P908" s="9"/>
      <c r="Q908" s="5"/>
      <c r="R908" s="5"/>
      <c r="S908" s="5"/>
      <c r="T908" s="5"/>
      <c r="U908" s="5"/>
      <c r="V908" s="5"/>
      <c r="W908" s="5"/>
      <c r="X908" s="5"/>
      <c r="Y908" s="5"/>
      <c r="Z908" s="5"/>
    </row>
    <row r="909" spans="1:26" ht="13.5" customHeight="1" x14ac:dyDescent="0.3">
      <c r="A909" s="5"/>
      <c r="B909" s="6"/>
      <c r="C909" s="7"/>
      <c r="D909" s="9"/>
      <c r="E909" s="9"/>
      <c r="F909" s="14"/>
      <c r="G909" s="9"/>
      <c r="H909" s="9"/>
      <c r="I909" s="121"/>
      <c r="J909" s="121"/>
      <c r="K909" s="121"/>
      <c r="L909" s="9"/>
      <c r="M909" s="9"/>
      <c r="N909" s="9"/>
      <c r="O909" s="9"/>
      <c r="P909" s="9"/>
      <c r="Q909" s="5"/>
      <c r="R909" s="5"/>
      <c r="S909" s="5"/>
      <c r="T909" s="5"/>
      <c r="U909" s="5"/>
      <c r="V909" s="5"/>
      <c r="W909" s="5"/>
      <c r="X909" s="5"/>
      <c r="Y909" s="5"/>
      <c r="Z909" s="5"/>
    </row>
    <row r="910" spans="1:26" ht="13.5" customHeight="1" x14ac:dyDescent="0.3">
      <c r="A910" s="5"/>
      <c r="B910" s="6"/>
      <c r="C910" s="7"/>
      <c r="D910" s="9"/>
      <c r="E910" s="9"/>
      <c r="F910" s="14"/>
      <c r="G910" s="9"/>
      <c r="H910" s="9"/>
      <c r="I910" s="121"/>
      <c r="J910" s="121"/>
      <c r="K910" s="121"/>
      <c r="L910" s="9"/>
      <c r="M910" s="9"/>
      <c r="N910" s="9"/>
      <c r="O910" s="9"/>
      <c r="P910" s="9"/>
      <c r="Q910" s="5"/>
      <c r="R910" s="5"/>
      <c r="S910" s="5"/>
      <c r="T910" s="5"/>
      <c r="U910" s="5"/>
      <c r="V910" s="5"/>
      <c r="W910" s="5"/>
      <c r="X910" s="5"/>
      <c r="Y910" s="5"/>
      <c r="Z910" s="5"/>
    </row>
    <row r="911" spans="1:26" ht="13.5" customHeight="1" x14ac:dyDescent="0.3">
      <c r="A911" s="5"/>
      <c r="B911" s="6"/>
      <c r="C911" s="7"/>
      <c r="D911" s="9"/>
      <c r="E911" s="9"/>
      <c r="F911" s="14"/>
      <c r="G911" s="9"/>
      <c r="H911" s="9"/>
      <c r="I911" s="121"/>
      <c r="J911" s="121"/>
      <c r="K911" s="121"/>
      <c r="L911" s="9"/>
      <c r="M911" s="9"/>
      <c r="N911" s="9"/>
      <c r="O911" s="9"/>
      <c r="P911" s="9"/>
      <c r="Q911" s="5"/>
      <c r="R911" s="5"/>
      <c r="S911" s="5"/>
      <c r="T911" s="5"/>
      <c r="U911" s="5"/>
      <c r="V911" s="5"/>
      <c r="W911" s="5"/>
      <c r="X911" s="5"/>
      <c r="Y911" s="5"/>
      <c r="Z911" s="5"/>
    </row>
    <row r="912" spans="1:26" ht="13.5" customHeight="1" x14ac:dyDescent="0.3">
      <c r="A912" s="5"/>
      <c r="B912" s="6"/>
      <c r="C912" s="7"/>
      <c r="D912" s="9"/>
      <c r="E912" s="9"/>
      <c r="F912" s="14"/>
      <c r="G912" s="9"/>
      <c r="H912" s="9"/>
      <c r="I912" s="121"/>
      <c r="J912" s="121"/>
      <c r="K912" s="121"/>
      <c r="L912" s="9"/>
      <c r="M912" s="9"/>
      <c r="N912" s="9"/>
      <c r="O912" s="9"/>
      <c r="P912" s="9"/>
      <c r="Q912" s="5"/>
      <c r="R912" s="5"/>
      <c r="S912" s="5"/>
      <c r="T912" s="5"/>
      <c r="U912" s="5"/>
      <c r="V912" s="5"/>
      <c r="W912" s="5"/>
      <c r="X912" s="5"/>
      <c r="Y912" s="5"/>
      <c r="Z912" s="5"/>
    </row>
    <row r="913" spans="1:26" ht="13.5" customHeight="1" x14ac:dyDescent="0.3">
      <c r="A913" s="5"/>
      <c r="B913" s="6"/>
      <c r="C913" s="7"/>
      <c r="D913" s="9"/>
      <c r="E913" s="9"/>
      <c r="F913" s="14"/>
      <c r="G913" s="9"/>
      <c r="H913" s="9"/>
      <c r="I913" s="121"/>
      <c r="J913" s="121"/>
      <c r="K913" s="121"/>
      <c r="L913" s="9"/>
      <c r="M913" s="9"/>
      <c r="N913" s="9"/>
      <c r="O913" s="9"/>
      <c r="P913" s="9"/>
      <c r="Q913" s="5"/>
      <c r="R913" s="5"/>
      <c r="S913" s="5"/>
      <c r="T913" s="5"/>
      <c r="U913" s="5"/>
      <c r="V913" s="5"/>
      <c r="W913" s="5"/>
      <c r="X913" s="5"/>
      <c r="Y913" s="5"/>
      <c r="Z913" s="5"/>
    </row>
    <row r="914" spans="1:26" ht="13.5" customHeight="1" x14ac:dyDescent="0.3">
      <c r="A914" s="5"/>
      <c r="B914" s="6"/>
      <c r="C914" s="7"/>
      <c r="D914" s="9"/>
      <c r="E914" s="9"/>
      <c r="F914" s="14"/>
      <c r="G914" s="9"/>
      <c r="H914" s="9"/>
      <c r="I914" s="121"/>
      <c r="J914" s="121"/>
      <c r="K914" s="121"/>
      <c r="L914" s="9"/>
      <c r="M914" s="9"/>
      <c r="N914" s="9"/>
      <c r="O914" s="9"/>
      <c r="P914" s="9"/>
      <c r="Q914" s="5"/>
      <c r="R914" s="5"/>
      <c r="S914" s="5"/>
      <c r="T914" s="5"/>
      <c r="U914" s="5"/>
      <c r="V914" s="5"/>
      <c r="W914" s="5"/>
      <c r="X914" s="5"/>
      <c r="Y914" s="5"/>
      <c r="Z914" s="5"/>
    </row>
    <row r="915" spans="1:26" ht="13.5" customHeight="1" x14ac:dyDescent="0.3">
      <c r="A915" s="5"/>
      <c r="B915" s="6"/>
      <c r="C915" s="7"/>
      <c r="D915" s="9"/>
      <c r="E915" s="9"/>
      <c r="F915" s="14"/>
      <c r="G915" s="9"/>
      <c r="H915" s="9"/>
      <c r="I915" s="121"/>
      <c r="J915" s="121"/>
      <c r="K915" s="121"/>
      <c r="L915" s="9"/>
      <c r="M915" s="9"/>
      <c r="N915" s="9"/>
      <c r="O915" s="9"/>
      <c r="P915" s="9"/>
      <c r="Q915" s="5"/>
      <c r="R915" s="5"/>
      <c r="S915" s="5"/>
      <c r="T915" s="5"/>
      <c r="U915" s="5"/>
      <c r="V915" s="5"/>
      <c r="W915" s="5"/>
      <c r="X915" s="5"/>
      <c r="Y915" s="5"/>
      <c r="Z915" s="5"/>
    </row>
    <row r="916" spans="1:26" ht="13.5" customHeight="1" x14ac:dyDescent="0.3">
      <c r="A916" s="5"/>
      <c r="B916" s="6"/>
      <c r="C916" s="7"/>
      <c r="D916" s="9"/>
      <c r="E916" s="9"/>
      <c r="F916" s="14"/>
      <c r="G916" s="9"/>
      <c r="H916" s="9"/>
      <c r="I916" s="121"/>
      <c r="J916" s="121"/>
      <c r="K916" s="121"/>
      <c r="L916" s="9"/>
      <c r="M916" s="9"/>
      <c r="N916" s="9"/>
      <c r="O916" s="9"/>
      <c r="P916" s="9"/>
      <c r="Q916" s="5"/>
      <c r="R916" s="5"/>
      <c r="S916" s="5"/>
      <c r="T916" s="5"/>
      <c r="U916" s="5"/>
      <c r="V916" s="5"/>
      <c r="W916" s="5"/>
      <c r="X916" s="5"/>
      <c r="Y916" s="5"/>
      <c r="Z916" s="5"/>
    </row>
    <row r="917" spans="1:26" ht="13.5" customHeight="1" x14ac:dyDescent="0.3">
      <c r="A917" s="5"/>
      <c r="B917" s="6"/>
      <c r="C917" s="7"/>
      <c r="D917" s="9"/>
      <c r="E917" s="9"/>
      <c r="F917" s="14"/>
      <c r="G917" s="9"/>
      <c r="H917" s="9"/>
      <c r="I917" s="121"/>
      <c r="J917" s="121"/>
      <c r="K917" s="121"/>
      <c r="L917" s="9"/>
      <c r="M917" s="9"/>
      <c r="N917" s="9"/>
      <c r="O917" s="9"/>
      <c r="P917" s="9"/>
      <c r="Q917" s="5"/>
      <c r="R917" s="5"/>
      <c r="S917" s="5"/>
      <c r="T917" s="5"/>
      <c r="U917" s="5"/>
      <c r="V917" s="5"/>
      <c r="W917" s="5"/>
      <c r="X917" s="5"/>
      <c r="Y917" s="5"/>
      <c r="Z917" s="5"/>
    </row>
    <row r="918" spans="1:26" ht="13.5" customHeight="1" x14ac:dyDescent="0.3">
      <c r="A918" s="5"/>
      <c r="B918" s="6"/>
      <c r="C918" s="7"/>
      <c r="D918" s="9"/>
      <c r="E918" s="9"/>
      <c r="F918" s="14"/>
      <c r="G918" s="9"/>
      <c r="H918" s="9"/>
      <c r="I918" s="121"/>
      <c r="J918" s="121"/>
      <c r="K918" s="121"/>
      <c r="L918" s="9"/>
      <c r="M918" s="9"/>
      <c r="N918" s="9"/>
      <c r="O918" s="9"/>
      <c r="P918" s="9"/>
      <c r="Q918" s="5"/>
      <c r="R918" s="5"/>
      <c r="S918" s="5"/>
      <c r="T918" s="5"/>
      <c r="U918" s="5"/>
      <c r="V918" s="5"/>
      <c r="W918" s="5"/>
      <c r="X918" s="5"/>
      <c r="Y918" s="5"/>
      <c r="Z918" s="5"/>
    </row>
    <row r="919" spans="1:26" ht="13.5" customHeight="1" x14ac:dyDescent="0.3">
      <c r="A919" s="5"/>
      <c r="B919" s="6"/>
      <c r="C919" s="7"/>
      <c r="D919" s="9"/>
      <c r="E919" s="9"/>
      <c r="F919" s="14"/>
      <c r="G919" s="9"/>
      <c r="H919" s="9"/>
      <c r="I919" s="121"/>
      <c r="J919" s="121"/>
      <c r="K919" s="121"/>
      <c r="L919" s="9"/>
      <c r="M919" s="9"/>
      <c r="N919" s="9"/>
      <c r="O919" s="9"/>
      <c r="P919" s="9"/>
      <c r="Q919" s="5"/>
      <c r="R919" s="5"/>
      <c r="S919" s="5"/>
      <c r="T919" s="5"/>
      <c r="U919" s="5"/>
      <c r="V919" s="5"/>
      <c r="W919" s="5"/>
      <c r="X919" s="5"/>
      <c r="Y919" s="5"/>
      <c r="Z919" s="5"/>
    </row>
    <row r="920" spans="1:26" ht="13.5" customHeight="1" x14ac:dyDescent="0.3">
      <c r="A920" s="5"/>
      <c r="B920" s="6"/>
      <c r="C920" s="7"/>
      <c r="D920" s="9"/>
      <c r="E920" s="9"/>
      <c r="F920" s="14"/>
      <c r="G920" s="9"/>
      <c r="H920" s="9"/>
      <c r="I920" s="121"/>
      <c r="J920" s="121"/>
      <c r="K920" s="121"/>
      <c r="L920" s="9"/>
      <c r="M920" s="9"/>
      <c r="N920" s="9"/>
      <c r="O920" s="9"/>
      <c r="P920" s="9"/>
      <c r="Q920" s="5"/>
      <c r="R920" s="5"/>
      <c r="S920" s="5"/>
      <c r="T920" s="5"/>
      <c r="U920" s="5"/>
      <c r="V920" s="5"/>
      <c r="W920" s="5"/>
      <c r="X920" s="5"/>
      <c r="Y920" s="5"/>
      <c r="Z920" s="5"/>
    </row>
    <row r="921" spans="1:26" ht="13.5" customHeight="1" x14ac:dyDescent="0.3">
      <c r="A921" s="5"/>
      <c r="B921" s="6"/>
      <c r="C921" s="7"/>
      <c r="D921" s="9"/>
      <c r="E921" s="9"/>
      <c r="F921" s="14"/>
      <c r="G921" s="9"/>
      <c r="H921" s="9"/>
      <c r="I921" s="121"/>
      <c r="J921" s="121"/>
      <c r="K921" s="121"/>
      <c r="L921" s="9"/>
      <c r="M921" s="9"/>
      <c r="N921" s="9"/>
      <c r="O921" s="9"/>
      <c r="P921" s="9"/>
      <c r="Q921" s="5"/>
      <c r="R921" s="5"/>
      <c r="S921" s="5"/>
      <c r="T921" s="5"/>
      <c r="U921" s="5"/>
      <c r="V921" s="5"/>
      <c r="W921" s="5"/>
      <c r="X921" s="5"/>
      <c r="Y921" s="5"/>
      <c r="Z921" s="5"/>
    </row>
    <row r="922" spans="1:26" ht="13.5" customHeight="1" x14ac:dyDescent="0.3">
      <c r="A922" s="5"/>
      <c r="B922" s="6"/>
      <c r="C922" s="7"/>
      <c r="D922" s="9"/>
      <c r="E922" s="9"/>
      <c r="F922" s="14"/>
      <c r="G922" s="9"/>
      <c r="H922" s="9"/>
      <c r="I922" s="121"/>
      <c r="J922" s="121"/>
      <c r="K922" s="121"/>
      <c r="L922" s="9"/>
      <c r="M922" s="9"/>
      <c r="N922" s="9"/>
      <c r="O922" s="9"/>
      <c r="P922" s="9"/>
      <c r="Q922" s="5"/>
      <c r="R922" s="5"/>
      <c r="S922" s="5"/>
      <c r="T922" s="5"/>
      <c r="U922" s="5"/>
      <c r="V922" s="5"/>
      <c r="W922" s="5"/>
      <c r="X922" s="5"/>
      <c r="Y922" s="5"/>
      <c r="Z922" s="5"/>
    </row>
    <row r="923" spans="1:26" ht="13.5" customHeight="1" x14ac:dyDescent="0.3">
      <c r="A923" s="5"/>
      <c r="B923" s="6"/>
      <c r="C923" s="7"/>
      <c r="D923" s="9"/>
      <c r="E923" s="9"/>
      <c r="F923" s="14"/>
      <c r="G923" s="9"/>
      <c r="H923" s="9"/>
      <c r="I923" s="121"/>
      <c r="J923" s="121"/>
      <c r="K923" s="121"/>
      <c r="L923" s="9"/>
      <c r="M923" s="9"/>
      <c r="N923" s="9"/>
      <c r="O923" s="9"/>
      <c r="P923" s="9"/>
      <c r="Q923" s="5"/>
      <c r="R923" s="5"/>
      <c r="S923" s="5"/>
      <c r="T923" s="5"/>
      <c r="U923" s="5"/>
      <c r="V923" s="5"/>
      <c r="W923" s="5"/>
      <c r="X923" s="5"/>
      <c r="Y923" s="5"/>
      <c r="Z923" s="5"/>
    </row>
    <row r="924" spans="1:26" ht="13.5" customHeight="1" x14ac:dyDescent="0.3">
      <c r="A924" s="5"/>
      <c r="B924" s="6"/>
      <c r="C924" s="7"/>
      <c r="D924" s="9"/>
      <c r="E924" s="9"/>
      <c r="F924" s="14"/>
      <c r="G924" s="9"/>
      <c r="H924" s="9"/>
      <c r="I924" s="121"/>
      <c r="J924" s="121"/>
      <c r="K924" s="121"/>
      <c r="L924" s="9"/>
      <c r="M924" s="9"/>
      <c r="N924" s="9"/>
      <c r="O924" s="9"/>
      <c r="P924" s="9"/>
      <c r="Q924" s="5"/>
      <c r="R924" s="5"/>
      <c r="S924" s="5"/>
      <c r="T924" s="5"/>
      <c r="U924" s="5"/>
      <c r="V924" s="5"/>
      <c r="W924" s="5"/>
      <c r="X924" s="5"/>
      <c r="Y924" s="5"/>
      <c r="Z924" s="5"/>
    </row>
    <row r="925" spans="1:26" ht="13.5" customHeight="1" x14ac:dyDescent="0.3">
      <c r="A925" s="5"/>
      <c r="B925" s="6"/>
      <c r="C925" s="7"/>
      <c r="D925" s="9"/>
      <c r="E925" s="9"/>
      <c r="F925" s="14"/>
      <c r="G925" s="9"/>
      <c r="H925" s="9"/>
      <c r="I925" s="121"/>
      <c r="J925" s="121"/>
      <c r="K925" s="121"/>
      <c r="L925" s="9"/>
      <c r="M925" s="9"/>
      <c r="N925" s="9"/>
      <c r="O925" s="9"/>
      <c r="P925" s="9"/>
      <c r="Q925" s="5"/>
      <c r="R925" s="5"/>
      <c r="S925" s="5"/>
      <c r="T925" s="5"/>
      <c r="U925" s="5"/>
      <c r="V925" s="5"/>
      <c r="W925" s="5"/>
      <c r="X925" s="5"/>
      <c r="Y925" s="5"/>
      <c r="Z925" s="5"/>
    </row>
    <row r="926" spans="1:26" ht="13.5" customHeight="1" x14ac:dyDescent="0.3">
      <c r="A926" s="5"/>
      <c r="B926" s="6"/>
      <c r="C926" s="7"/>
      <c r="D926" s="9"/>
      <c r="E926" s="9"/>
      <c r="F926" s="14"/>
      <c r="G926" s="9"/>
      <c r="H926" s="9"/>
      <c r="I926" s="121"/>
      <c r="J926" s="121"/>
      <c r="K926" s="121"/>
      <c r="L926" s="9"/>
      <c r="M926" s="9"/>
      <c r="N926" s="9"/>
      <c r="O926" s="9"/>
      <c r="P926" s="9"/>
      <c r="Q926" s="5"/>
      <c r="R926" s="5"/>
      <c r="S926" s="5"/>
      <c r="T926" s="5"/>
      <c r="U926" s="5"/>
      <c r="V926" s="5"/>
      <c r="W926" s="5"/>
      <c r="X926" s="5"/>
      <c r="Y926" s="5"/>
      <c r="Z926" s="5"/>
    </row>
    <row r="927" spans="1:26" ht="13.5" customHeight="1" x14ac:dyDescent="0.3">
      <c r="A927" s="5"/>
      <c r="B927" s="6"/>
      <c r="C927" s="7"/>
      <c r="D927" s="9"/>
      <c r="E927" s="9"/>
      <c r="F927" s="14"/>
      <c r="G927" s="9"/>
      <c r="H927" s="9"/>
      <c r="I927" s="121"/>
      <c r="J927" s="121"/>
      <c r="K927" s="121"/>
      <c r="L927" s="9"/>
      <c r="M927" s="9"/>
      <c r="N927" s="9"/>
      <c r="O927" s="9"/>
      <c r="P927" s="9"/>
      <c r="Q927" s="5"/>
      <c r="R927" s="5"/>
      <c r="S927" s="5"/>
      <c r="T927" s="5"/>
      <c r="U927" s="5"/>
      <c r="V927" s="5"/>
      <c r="W927" s="5"/>
      <c r="X927" s="5"/>
      <c r="Y927" s="5"/>
      <c r="Z927" s="5"/>
    </row>
    <row r="928" spans="1:26" ht="13.5" customHeight="1" x14ac:dyDescent="0.3">
      <c r="A928" s="5"/>
      <c r="B928" s="6"/>
      <c r="C928" s="7"/>
      <c r="D928" s="9"/>
      <c r="E928" s="9"/>
      <c r="F928" s="14"/>
      <c r="G928" s="9"/>
      <c r="H928" s="9"/>
      <c r="I928" s="121"/>
      <c r="J928" s="121"/>
      <c r="K928" s="121"/>
      <c r="L928" s="9"/>
      <c r="M928" s="9"/>
      <c r="N928" s="9"/>
      <c r="O928" s="9"/>
      <c r="P928" s="9"/>
      <c r="Q928" s="5"/>
      <c r="R928" s="5"/>
      <c r="S928" s="5"/>
      <c r="T928" s="5"/>
      <c r="U928" s="5"/>
      <c r="V928" s="5"/>
      <c r="W928" s="5"/>
      <c r="X928" s="5"/>
      <c r="Y928" s="5"/>
      <c r="Z928" s="5"/>
    </row>
    <row r="929" spans="1:26" ht="13.5" customHeight="1" x14ac:dyDescent="0.3">
      <c r="A929" s="5"/>
      <c r="B929" s="6"/>
      <c r="C929" s="7"/>
      <c r="D929" s="9"/>
      <c r="E929" s="9"/>
      <c r="F929" s="14"/>
      <c r="G929" s="9"/>
      <c r="H929" s="9"/>
      <c r="I929" s="121"/>
      <c r="J929" s="121"/>
      <c r="K929" s="121"/>
      <c r="L929" s="9"/>
      <c r="M929" s="9"/>
      <c r="N929" s="9"/>
      <c r="O929" s="9"/>
      <c r="P929" s="9"/>
      <c r="Q929" s="5"/>
      <c r="R929" s="5"/>
      <c r="S929" s="5"/>
      <c r="T929" s="5"/>
      <c r="U929" s="5"/>
      <c r="V929" s="5"/>
      <c r="W929" s="5"/>
      <c r="X929" s="5"/>
      <c r="Y929" s="5"/>
      <c r="Z929" s="5"/>
    </row>
    <row r="930" spans="1:26" ht="13.5" customHeight="1" x14ac:dyDescent="0.3">
      <c r="A930" s="5"/>
      <c r="B930" s="6"/>
      <c r="C930" s="7"/>
      <c r="D930" s="9"/>
      <c r="E930" s="9"/>
      <c r="F930" s="14"/>
      <c r="G930" s="9"/>
      <c r="H930" s="9"/>
      <c r="I930" s="121"/>
      <c r="J930" s="121"/>
      <c r="K930" s="121"/>
      <c r="L930" s="9"/>
      <c r="M930" s="9"/>
      <c r="N930" s="9"/>
      <c r="O930" s="9"/>
      <c r="P930" s="9"/>
      <c r="Q930" s="5"/>
      <c r="R930" s="5"/>
      <c r="S930" s="5"/>
      <c r="T930" s="5"/>
      <c r="U930" s="5"/>
      <c r="V930" s="5"/>
      <c r="W930" s="5"/>
      <c r="X930" s="5"/>
      <c r="Y930" s="5"/>
      <c r="Z930" s="5"/>
    </row>
    <row r="931" spans="1:26" ht="13.5" customHeight="1" x14ac:dyDescent="0.3">
      <c r="A931" s="5"/>
      <c r="B931" s="6"/>
      <c r="C931" s="7"/>
      <c r="D931" s="9"/>
      <c r="E931" s="9"/>
      <c r="F931" s="14"/>
      <c r="G931" s="9"/>
      <c r="H931" s="9"/>
      <c r="I931" s="121"/>
      <c r="J931" s="121"/>
      <c r="K931" s="121"/>
      <c r="L931" s="9"/>
      <c r="M931" s="9"/>
      <c r="N931" s="9"/>
      <c r="O931" s="9"/>
      <c r="P931" s="9"/>
      <c r="Q931" s="5"/>
      <c r="R931" s="5"/>
      <c r="S931" s="5"/>
      <c r="T931" s="5"/>
      <c r="U931" s="5"/>
      <c r="V931" s="5"/>
      <c r="W931" s="5"/>
      <c r="X931" s="5"/>
      <c r="Y931" s="5"/>
      <c r="Z931" s="5"/>
    </row>
    <row r="932" spans="1:26" ht="13.5" customHeight="1" x14ac:dyDescent="0.3">
      <c r="A932" s="5"/>
      <c r="B932" s="6"/>
      <c r="C932" s="7"/>
      <c r="D932" s="9"/>
      <c r="E932" s="9"/>
      <c r="F932" s="14"/>
      <c r="G932" s="9"/>
      <c r="H932" s="9"/>
      <c r="I932" s="121"/>
      <c r="J932" s="121"/>
      <c r="K932" s="121"/>
      <c r="L932" s="9"/>
      <c r="M932" s="9"/>
      <c r="N932" s="9"/>
      <c r="O932" s="9"/>
      <c r="P932" s="9"/>
      <c r="Q932" s="5"/>
      <c r="R932" s="5"/>
      <c r="S932" s="5"/>
      <c r="T932" s="5"/>
      <c r="U932" s="5"/>
      <c r="V932" s="5"/>
      <c r="W932" s="5"/>
      <c r="X932" s="5"/>
      <c r="Y932" s="5"/>
      <c r="Z932" s="5"/>
    </row>
    <row r="933" spans="1:26" ht="13.5" customHeight="1" x14ac:dyDescent="0.3">
      <c r="A933" s="5"/>
      <c r="B933" s="6"/>
      <c r="C933" s="7"/>
      <c r="D933" s="9"/>
      <c r="E933" s="9"/>
      <c r="F933" s="14"/>
      <c r="G933" s="9"/>
      <c r="H933" s="9"/>
      <c r="I933" s="121"/>
      <c r="J933" s="121"/>
      <c r="K933" s="121"/>
      <c r="L933" s="9"/>
      <c r="M933" s="9"/>
      <c r="N933" s="9"/>
      <c r="O933" s="9"/>
      <c r="P933" s="9"/>
      <c r="Q933" s="5"/>
      <c r="R933" s="5"/>
      <c r="S933" s="5"/>
      <c r="T933" s="5"/>
      <c r="U933" s="5"/>
      <c r="V933" s="5"/>
      <c r="W933" s="5"/>
      <c r="X933" s="5"/>
      <c r="Y933" s="5"/>
      <c r="Z933" s="5"/>
    </row>
    <row r="934" spans="1:26" ht="13.5" customHeight="1" x14ac:dyDescent="0.3">
      <c r="A934" s="5"/>
      <c r="B934" s="6"/>
      <c r="C934" s="7"/>
      <c r="D934" s="9"/>
      <c r="E934" s="9"/>
      <c r="F934" s="14"/>
      <c r="G934" s="9"/>
      <c r="H934" s="9"/>
      <c r="I934" s="121"/>
      <c r="J934" s="121"/>
      <c r="K934" s="121"/>
      <c r="L934" s="9"/>
      <c r="M934" s="9"/>
      <c r="N934" s="9"/>
      <c r="O934" s="9"/>
      <c r="P934" s="9"/>
      <c r="Q934" s="5"/>
      <c r="R934" s="5"/>
      <c r="S934" s="5"/>
      <c r="T934" s="5"/>
      <c r="U934" s="5"/>
      <c r="V934" s="5"/>
      <c r="W934" s="5"/>
      <c r="X934" s="5"/>
      <c r="Y934" s="5"/>
      <c r="Z934" s="5"/>
    </row>
    <row r="935" spans="1:26" ht="13.5" customHeight="1" x14ac:dyDescent="0.3">
      <c r="A935" s="5"/>
      <c r="B935" s="6"/>
      <c r="C935" s="7"/>
      <c r="D935" s="9"/>
      <c r="E935" s="9"/>
      <c r="F935" s="14"/>
      <c r="G935" s="9"/>
      <c r="H935" s="9"/>
      <c r="I935" s="121"/>
      <c r="J935" s="121"/>
      <c r="K935" s="121"/>
      <c r="L935" s="9"/>
      <c r="M935" s="9"/>
      <c r="N935" s="9"/>
      <c r="O935" s="9"/>
      <c r="P935" s="9"/>
      <c r="Q935" s="5"/>
      <c r="R935" s="5"/>
      <c r="S935" s="5"/>
      <c r="T935" s="5"/>
      <c r="U935" s="5"/>
      <c r="V935" s="5"/>
      <c r="W935" s="5"/>
      <c r="X935" s="5"/>
      <c r="Y935" s="5"/>
      <c r="Z935" s="5"/>
    </row>
    <row r="936" spans="1:26" ht="13.5" customHeight="1" x14ac:dyDescent="0.3">
      <c r="A936" s="5"/>
      <c r="B936" s="6"/>
      <c r="C936" s="7"/>
      <c r="D936" s="9"/>
      <c r="E936" s="9"/>
      <c r="F936" s="14"/>
      <c r="G936" s="9"/>
      <c r="H936" s="9"/>
      <c r="I936" s="121"/>
      <c r="J936" s="121"/>
      <c r="K936" s="121"/>
      <c r="L936" s="9"/>
      <c r="M936" s="9"/>
      <c r="N936" s="9"/>
      <c r="O936" s="9"/>
      <c r="P936" s="9"/>
      <c r="Q936" s="5"/>
      <c r="R936" s="5"/>
      <c r="S936" s="5"/>
      <c r="T936" s="5"/>
      <c r="U936" s="5"/>
      <c r="V936" s="5"/>
      <c r="W936" s="5"/>
      <c r="X936" s="5"/>
      <c r="Y936" s="5"/>
      <c r="Z936" s="5"/>
    </row>
    <row r="937" spans="1:26" ht="13.5" customHeight="1" x14ac:dyDescent="0.3">
      <c r="A937" s="5"/>
      <c r="B937" s="6"/>
      <c r="C937" s="7"/>
      <c r="D937" s="9"/>
      <c r="E937" s="9"/>
      <c r="F937" s="14"/>
      <c r="G937" s="9"/>
      <c r="H937" s="9"/>
      <c r="I937" s="121"/>
      <c r="J937" s="121"/>
      <c r="K937" s="121"/>
      <c r="L937" s="9"/>
      <c r="M937" s="9"/>
      <c r="N937" s="9"/>
      <c r="O937" s="9"/>
      <c r="P937" s="9"/>
      <c r="Q937" s="5"/>
      <c r="R937" s="5"/>
      <c r="S937" s="5"/>
      <c r="T937" s="5"/>
      <c r="U937" s="5"/>
      <c r="V937" s="5"/>
      <c r="W937" s="5"/>
      <c r="X937" s="5"/>
      <c r="Y937" s="5"/>
      <c r="Z937" s="5"/>
    </row>
    <row r="938" spans="1:26" ht="13.5" customHeight="1" x14ac:dyDescent="0.3">
      <c r="A938" s="5"/>
      <c r="B938" s="6"/>
      <c r="C938" s="7"/>
      <c r="D938" s="9"/>
      <c r="E938" s="9"/>
      <c r="F938" s="14"/>
      <c r="G938" s="9"/>
      <c r="H938" s="9"/>
      <c r="I938" s="121"/>
      <c r="J938" s="121"/>
      <c r="K938" s="121"/>
      <c r="L938" s="9"/>
      <c r="M938" s="9"/>
      <c r="N938" s="9"/>
      <c r="O938" s="9"/>
      <c r="P938" s="9"/>
      <c r="Q938" s="5"/>
      <c r="R938" s="5"/>
      <c r="S938" s="5"/>
      <c r="T938" s="5"/>
      <c r="U938" s="5"/>
      <c r="V938" s="5"/>
      <c r="W938" s="5"/>
      <c r="X938" s="5"/>
      <c r="Y938" s="5"/>
      <c r="Z938" s="5"/>
    </row>
    <row r="939" spans="1:26" ht="13.5" customHeight="1" x14ac:dyDescent="0.3">
      <c r="A939" s="5"/>
      <c r="B939" s="6"/>
      <c r="C939" s="7"/>
      <c r="D939" s="9"/>
      <c r="E939" s="9"/>
      <c r="F939" s="14"/>
      <c r="G939" s="9"/>
      <c r="H939" s="9"/>
      <c r="I939" s="121"/>
      <c r="J939" s="121"/>
      <c r="K939" s="121"/>
      <c r="L939" s="9"/>
      <c r="M939" s="9"/>
      <c r="N939" s="9"/>
      <c r="O939" s="9"/>
      <c r="P939" s="9"/>
      <c r="Q939" s="5"/>
      <c r="R939" s="5"/>
      <c r="S939" s="5"/>
      <c r="T939" s="5"/>
      <c r="U939" s="5"/>
      <c r="V939" s="5"/>
      <c r="W939" s="5"/>
      <c r="X939" s="5"/>
      <c r="Y939" s="5"/>
      <c r="Z939" s="5"/>
    </row>
    <row r="940" spans="1:26" ht="13.5" customHeight="1" x14ac:dyDescent="0.3">
      <c r="A940" s="5"/>
      <c r="B940" s="6"/>
      <c r="C940" s="7"/>
      <c r="D940" s="9"/>
      <c r="E940" s="9"/>
      <c r="F940" s="14"/>
      <c r="G940" s="9"/>
      <c r="H940" s="9"/>
      <c r="I940" s="121"/>
      <c r="J940" s="121"/>
      <c r="K940" s="121"/>
      <c r="L940" s="9"/>
      <c r="M940" s="9"/>
      <c r="N940" s="9"/>
      <c r="O940" s="9"/>
      <c r="P940" s="9"/>
      <c r="Q940" s="5"/>
      <c r="R940" s="5"/>
      <c r="S940" s="5"/>
      <c r="T940" s="5"/>
      <c r="U940" s="5"/>
      <c r="V940" s="5"/>
      <c r="W940" s="5"/>
      <c r="X940" s="5"/>
      <c r="Y940" s="5"/>
      <c r="Z940" s="5"/>
    </row>
    <row r="941" spans="1:26" ht="13.5" customHeight="1" x14ac:dyDescent="0.3">
      <c r="A941" s="5"/>
      <c r="B941" s="6"/>
      <c r="C941" s="7"/>
      <c r="D941" s="9"/>
      <c r="E941" s="9"/>
      <c r="F941" s="14"/>
      <c r="G941" s="9"/>
      <c r="H941" s="9"/>
      <c r="I941" s="121"/>
      <c r="J941" s="121"/>
      <c r="K941" s="121"/>
      <c r="L941" s="9"/>
      <c r="M941" s="9"/>
      <c r="N941" s="9"/>
      <c r="O941" s="9"/>
      <c r="P941" s="9"/>
      <c r="Q941" s="5"/>
      <c r="R941" s="5"/>
      <c r="S941" s="5"/>
      <c r="T941" s="5"/>
      <c r="U941" s="5"/>
      <c r="V941" s="5"/>
      <c r="W941" s="5"/>
      <c r="X941" s="5"/>
      <c r="Y941" s="5"/>
      <c r="Z941" s="5"/>
    </row>
    <row r="942" spans="1:26" ht="13.5" customHeight="1" x14ac:dyDescent="0.3">
      <c r="A942" s="5"/>
      <c r="B942" s="6"/>
      <c r="C942" s="7"/>
      <c r="D942" s="9"/>
      <c r="E942" s="9"/>
      <c r="F942" s="14"/>
      <c r="G942" s="9"/>
      <c r="H942" s="9"/>
      <c r="I942" s="121"/>
      <c r="J942" s="121"/>
      <c r="K942" s="121"/>
      <c r="L942" s="9"/>
      <c r="M942" s="9"/>
      <c r="N942" s="9"/>
      <c r="O942" s="9"/>
      <c r="P942" s="9"/>
      <c r="Q942" s="5"/>
      <c r="R942" s="5"/>
      <c r="S942" s="5"/>
      <c r="T942" s="5"/>
      <c r="U942" s="5"/>
      <c r="V942" s="5"/>
      <c r="W942" s="5"/>
      <c r="X942" s="5"/>
      <c r="Y942" s="5"/>
      <c r="Z942" s="5"/>
    </row>
    <row r="943" spans="1:26" ht="13.5" customHeight="1" x14ac:dyDescent="0.3">
      <c r="A943" s="5"/>
      <c r="B943" s="6"/>
      <c r="C943" s="7"/>
      <c r="D943" s="9"/>
      <c r="E943" s="9"/>
      <c r="F943" s="14"/>
      <c r="G943" s="9"/>
      <c r="H943" s="9"/>
      <c r="I943" s="121"/>
      <c r="J943" s="121"/>
      <c r="K943" s="121"/>
      <c r="L943" s="9"/>
      <c r="M943" s="9"/>
      <c r="N943" s="9"/>
      <c r="O943" s="9"/>
      <c r="P943" s="9"/>
      <c r="Q943" s="5"/>
      <c r="R943" s="5"/>
      <c r="S943" s="5"/>
      <c r="T943" s="5"/>
      <c r="U943" s="5"/>
      <c r="V943" s="5"/>
      <c r="W943" s="5"/>
      <c r="X943" s="5"/>
      <c r="Y943" s="5"/>
      <c r="Z943" s="5"/>
    </row>
    <row r="944" spans="1:26" ht="13.5" customHeight="1" x14ac:dyDescent="0.3">
      <c r="A944" s="5"/>
      <c r="B944" s="6"/>
      <c r="C944" s="7"/>
      <c r="D944" s="9"/>
      <c r="E944" s="9"/>
      <c r="F944" s="14"/>
      <c r="G944" s="9"/>
      <c r="H944" s="9"/>
      <c r="I944" s="121"/>
      <c r="J944" s="121"/>
      <c r="K944" s="121"/>
      <c r="L944" s="9"/>
      <c r="M944" s="9"/>
      <c r="N944" s="9"/>
      <c r="O944" s="9"/>
      <c r="P944" s="9"/>
      <c r="Q944" s="5"/>
      <c r="R944" s="5"/>
      <c r="S944" s="5"/>
      <c r="T944" s="5"/>
      <c r="U944" s="5"/>
      <c r="V944" s="5"/>
      <c r="W944" s="5"/>
      <c r="X944" s="5"/>
      <c r="Y944" s="5"/>
      <c r="Z944" s="5"/>
    </row>
    <row r="945" spans="1:26" ht="13.5" customHeight="1" x14ac:dyDescent="0.3">
      <c r="A945" s="5"/>
      <c r="B945" s="6"/>
      <c r="C945" s="7"/>
      <c r="D945" s="9"/>
      <c r="E945" s="9"/>
      <c r="F945" s="14"/>
      <c r="G945" s="9"/>
      <c r="H945" s="9"/>
      <c r="I945" s="121"/>
      <c r="J945" s="121"/>
      <c r="K945" s="121"/>
      <c r="L945" s="9"/>
      <c r="M945" s="9"/>
      <c r="N945" s="9"/>
      <c r="O945" s="9"/>
      <c r="P945" s="9"/>
      <c r="Q945" s="5"/>
      <c r="R945" s="5"/>
      <c r="S945" s="5"/>
      <c r="T945" s="5"/>
      <c r="U945" s="5"/>
      <c r="V945" s="5"/>
      <c r="W945" s="5"/>
      <c r="X945" s="5"/>
      <c r="Y945" s="5"/>
      <c r="Z945" s="5"/>
    </row>
    <row r="946" spans="1:26" ht="13.5" customHeight="1" x14ac:dyDescent="0.3">
      <c r="A946" s="5"/>
      <c r="B946" s="6"/>
      <c r="C946" s="7"/>
      <c r="D946" s="9"/>
      <c r="E946" s="9"/>
      <c r="F946" s="14"/>
      <c r="G946" s="9"/>
      <c r="H946" s="9"/>
      <c r="I946" s="121"/>
      <c r="J946" s="121"/>
      <c r="K946" s="121"/>
      <c r="L946" s="9"/>
      <c r="M946" s="9"/>
      <c r="N946" s="9"/>
      <c r="O946" s="9"/>
      <c r="P946" s="9"/>
      <c r="Q946" s="5"/>
      <c r="R946" s="5"/>
      <c r="S946" s="5"/>
      <c r="T946" s="5"/>
      <c r="U946" s="5"/>
      <c r="V946" s="5"/>
      <c r="W946" s="5"/>
      <c r="X946" s="5"/>
      <c r="Y946" s="5"/>
      <c r="Z946" s="5"/>
    </row>
    <row r="947" spans="1:26" ht="13.5" customHeight="1" x14ac:dyDescent="0.3">
      <c r="A947" s="5"/>
      <c r="B947" s="6"/>
      <c r="C947" s="7"/>
      <c r="D947" s="9"/>
      <c r="E947" s="9"/>
      <c r="F947" s="14"/>
      <c r="G947" s="9"/>
      <c r="H947" s="9"/>
      <c r="I947" s="121"/>
      <c r="J947" s="121"/>
      <c r="K947" s="121"/>
      <c r="L947" s="9"/>
      <c r="M947" s="9"/>
      <c r="N947" s="9"/>
      <c r="O947" s="9"/>
      <c r="P947" s="9"/>
      <c r="Q947" s="5"/>
      <c r="R947" s="5"/>
      <c r="S947" s="5"/>
      <c r="T947" s="5"/>
      <c r="U947" s="5"/>
      <c r="V947" s="5"/>
      <c r="W947" s="5"/>
      <c r="X947" s="5"/>
      <c r="Y947" s="5"/>
      <c r="Z947" s="5"/>
    </row>
    <row r="948" spans="1:26" ht="13.5" customHeight="1" x14ac:dyDescent="0.3">
      <c r="A948" s="5"/>
      <c r="B948" s="6"/>
      <c r="C948" s="7"/>
      <c r="D948" s="9"/>
      <c r="E948" s="9"/>
      <c r="F948" s="14"/>
      <c r="G948" s="9"/>
      <c r="H948" s="9"/>
      <c r="I948" s="121"/>
      <c r="J948" s="121"/>
      <c r="K948" s="121"/>
      <c r="L948" s="9"/>
      <c r="M948" s="9"/>
      <c r="N948" s="9"/>
      <c r="O948" s="9"/>
      <c r="P948" s="9"/>
      <c r="Q948" s="5"/>
      <c r="R948" s="5"/>
      <c r="S948" s="5"/>
      <c r="T948" s="5"/>
      <c r="U948" s="5"/>
      <c r="V948" s="5"/>
      <c r="W948" s="5"/>
      <c r="X948" s="5"/>
      <c r="Y948" s="5"/>
      <c r="Z948" s="5"/>
    </row>
    <row r="949" spans="1:26" ht="13.5" customHeight="1" x14ac:dyDescent="0.3">
      <c r="A949" s="5"/>
      <c r="B949" s="6"/>
      <c r="C949" s="7"/>
      <c r="D949" s="9"/>
      <c r="E949" s="9"/>
      <c r="F949" s="14"/>
      <c r="G949" s="9"/>
      <c r="H949" s="9"/>
      <c r="I949" s="121"/>
      <c r="J949" s="121"/>
      <c r="K949" s="121"/>
      <c r="L949" s="9"/>
      <c r="M949" s="9"/>
      <c r="N949" s="9"/>
      <c r="O949" s="9"/>
      <c r="P949" s="9"/>
      <c r="Q949" s="5"/>
      <c r="R949" s="5"/>
      <c r="S949" s="5"/>
      <c r="T949" s="5"/>
      <c r="U949" s="5"/>
      <c r="V949" s="5"/>
      <c r="W949" s="5"/>
      <c r="X949" s="5"/>
      <c r="Y949" s="5"/>
      <c r="Z949" s="5"/>
    </row>
    <row r="950" spans="1:26" ht="13.5" customHeight="1" x14ac:dyDescent="0.3">
      <c r="A950" s="5"/>
      <c r="B950" s="6"/>
      <c r="C950" s="7"/>
      <c r="D950" s="9"/>
      <c r="E950" s="9"/>
      <c r="F950" s="14"/>
      <c r="G950" s="9"/>
      <c r="H950" s="9"/>
      <c r="I950" s="121"/>
      <c r="J950" s="121"/>
      <c r="K950" s="121"/>
      <c r="L950" s="9"/>
      <c r="M950" s="9"/>
      <c r="N950" s="9"/>
      <c r="O950" s="9"/>
      <c r="P950" s="9"/>
      <c r="Q950" s="5"/>
      <c r="R950" s="5"/>
      <c r="S950" s="5"/>
      <c r="T950" s="5"/>
      <c r="U950" s="5"/>
      <c r="V950" s="5"/>
      <c r="W950" s="5"/>
      <c r="X950" s="5"/>
      <c r="Y950" s="5"/>
      <c r="Z950" s="5"/>
    </row>
    <row r="951" spans="1:26" ht="13.5" customHeight="1" x14ac:dyDescent="0.3">
      <c r="A951" s="5"/>
      <c r="B951" s="6"/>
      <c r="C951" s="7"/>
      <c r="D951" s="9"/>
      <c r="E951" s="9"/>
      <c r="F951" s="14"/>
      <c r="G951" s="9"/>
      <c r="H951" s="9"/>
      <c r="I951" s="121"/>
      <c r="J951" s="121"/>
      <c r="K951" s="121"/>
      <c r="L951" s="9"/>
      <c r="M951" s="9"/>
      <c r="N951" s="9"/>
      <c r="O951" s="9"/>
      <c r="P951" s="9"/>
      <c r="Q951" s="5"/>
      <c r="R951" s="5"/>
      <c r="S951" s="5"/>
      <c r="T951" s="5"/>
      <c r="U951" s="5"/>
      <c r="V951" s="5"/>
      <c r="W951" s="5"/>
      <c r="X951" s="5"/>
      <c r="Y951" s="5"/>
      <c r="Z951" s="5"/>
    </row>
    <row r="952" spans="1:26" ht="13.5" customHeight="1" x14ac:dyDescent="0.3">
      <c r="A952" s="5"/>
      <c r="B952" s="6"/>
      <c r="C952" s="7"/>
      <c r="D952" s="9"/>
      <c r="E952" s="9"/>
      <c r="F952" s="14"/>
      <c r="G952" s="9"/>
      <c r="H952" s="9"/>
      <c r="I952" s="121"/>
      <c r="J952" s="121"/>
      <c r="K952" s="121"/>
      <c r="L952" s="9"/>
      <c r="M952" s="9"/>
      <c r="N952" s="9"/>
      <c r="O952" s="9"/>
      <c r="P952" s="9"/>
      <c r="Q952" s="5"/>
      <c r="R952" s="5"/>
      <c r="S952" s="5"/>
      <c r="T952" s="5"/>
      <c r="U952" s="5"/>
      <c r="V952" s="5"/>
      <c r="W952" s="5"/>
      <c r="X952" s="5"/>
      <c r="Y952" s="5"/>
      <c r="Z952" s="5"/>
    </row>
    <row r="953" spans="1:26" ht="13.5" customHeight="1" x14ac:dyDescent="0.3">
      <c r="A953" s="5"/>
      <c r="B953" s="6"/>
      <c r="C953" s="7"/>
      <c r="D953" s="9"/>
      <c r="E953" s="9"/>
      <c r="F953" s="14"/>
      <c r="G953" s="9"/>
      <c r="H953" s="9"/>
      <c r="I953" s="121"/>
      <c r="J953" s="121"/>
      <c r="K953" s="121"/>
      <c r="L953" s="9"/>
      <c r="M953" s="9"/>
      <c r="N953" s="9"/>
      <c r="O953" s="9"/>
      <c r="P953" s="9"/>
      <c r="Q953" s="5"/>
      <c r="R953" s="5"/>
      <c r="S953" s="5"/>
      <c r="T953" s="5"/>
      <c r="U953" s="5"/>
      <c r="V953" s="5"/>
      <c r="W953" s="5"/>
      <c r="X953" s="5"/>
      <c r="Y953" s="5"/>
      <c r="Z953" s="5"/>
    </row>
    <row r="954" spans="1:26" ht="13.5" customHeight="1" x14ac:dyDescent="0.3">
      <c r="A954" s="5"/>
      <c r="B954" s="6"/>
      <c r="C954" s="7"/>
      <c r="D954" s="9"/>
      <c r="E954" s="9"/>
      <c r="F954" s="14"/>
      <c r="G954" s="9"/>
      <c r="H954" s="9"/>
      <c r="I954" s="121"/>
      <c r="J954" s="121"/>
      <c r="K954" s="121"/>
      <c r="L954" s="9"/>
      <c r="M954" s="9"/>
      <c r="N954" s="9"/>
      <c r="O954" s="9"/>
      <c r="P954" s="9"/>
      <c r="Q954" s="5"/>
      <c r="R954" s="5"/>
      <c r="S954" s="5"/>
      <c r="T954" s="5"/>
      <c r="U954" s="5"/>
      <c r="V954" s="5"/>
      <c r="W954" s="5"/>
      <c r="X954" s="5"/>
      <c r="Y954" s="5"/>
      <c r="Z954" s="5"/>
    </row>
    <row r="955" spans="1:26" ht="13.5" customHeight="1" x14ac:dyDescent="0.3">
      <c r="A955" s="5"/>
      <c r="B955" s="6"/>
      <c r="C955" s="7"/>
      <c r="D955" s="9"/>
      <c r="E955" s="9"/>
      <c r="F955" s="14"/>
      <c r="G955" s="9"/>
      <c r="H955" s="9"/>
      <c r="I955" s="121"/>
      <c r="J955" s="121"/>
      <c r="K955" s="121"/>
      <c r="L955" s="9"/>
      <c r="M955" s="9"/>
      <c r="N955" s="9"/>
      <c r="O955" s="9"/>
      <c r="P955" s="9"/>
      <c r="Q955" s="5"/>
      <c r="R955" s="5"/>
      <c r="S955" s="5"/>
      <c r="T955" s="5"/>
      <c r="U955" s="5"/>
      <c r="V955" s="5"/>
      <c r="W955" s="5"/>
      <c r="X955" s="5"/>
      <c r="Y955" s="5"/>
      <c r="Z955" s="5"/>
    </row>
    <row r="956" spans="1:26" ht="13.5" customHeight="1" x14ac:dyDescent="0.3">
      <c r="A956" s="5"/>
      <c r="B956" s="6"/>
      <c r="C956" s="7"/>
      <c r="D956" s="9"/>
      <c r="E956" s="9"/>
      <c r="F956" s="14"/>
      <c r="G956" s="9"/>
      <c r="H956" s="9"/>
      <c r="I956" s="121"/>
      <c r="J956" s="121"/>
      <c r="K956" s="121"/>
      <c r="L956" s="9"/>
      <c r="M956" s="9"/>
      <c r="N956" s="9"/>
      <c r="O956" s="9"/>
      <c r="P956" s="9"/>
      <c r="Q956" s="5"/>
      <c r="R956" s="5"/>
      <c r="S956" s="5"/>
      <c r="T956" s="5"/>
      <c r="U956" s="5"/>
      <c r="V956" s="5"/>
      <c r="W956" s="5"/>
      <c r="X956" s="5"/>
      <c r="Y956" s="5"/>
      <c r="Z956" s="5"/>
    </row>
    <row r="957" spans="1:26" ht="13.5" customHeight="1" x14ac:dyDescent="0.3">
      <c r="A957" s="5"/>
      <c r="B957" s="6"/>
      <c r="C957" s="7"/>
      <c r="D957" s="9"/>
      <c r="E957" s="9"/>
      <c r="F957" s="14"/>
      <c r="G957" s="9"/>
      <c r="H957" s="9"/>
      <c r="I957" s="121"/>
      <c r="J957" s="121"/>
      <c r="K957" s="121"/>
      <c r="L957" s="9"/>
      <c r="M957" s="9"/>
      <c r="N957" s="9"/>
      <c r="O957" s="9"/>
      <c r="P957" s="9"/>
      <c r="Q957" s="5"/>
      <c r="R957" s="5"/>
      <c r="S957" s="5"/>
      <c r="T957" s="5"/>
      <c r="U957" s="5"/>
      <c r="V957" s="5"/>
      <c r="W957" s="5"/>
      <c r="X957" s="5"/>
      <c r="Y957" s="5"/>
      <c r="Z957" s="5"/>
    </row>
    <row r="958" spans="1:26" ht="13.5" customHeight="1" x14ac:dyDescent="0.3">
      <c r="A958" s="5"/>
      <c r="B958" s="6"/>
      <c r="C958" s="7"/>
      <c r="D958" s="9"/>
      <c r="E958" s="9"/>
      <c r="F958" s="14"/>
      <c r="G958" s="9"/>
      <c r="H958" s="9"/>
      <c r="I958" s="121"/>
      <c r="J958" s="121"/>
      <c r="K958" s="121"/>
      <c r="L958" s="9"/>
      <c r="M958" s="9"/>
      <c r="N958" s="9"/>
      <c r="O958" s="9"/>
      <c r="P958" s="9"/>
      <c r="Q958" s="5"/>
      <c r="R958" s="5"/>
      <c r="S958" s="5"/>
      <c r="T958" s="5"/>
      <c r="U958" s="5"/>
      <c r="V958" s="5"/>
      <c r="W958" s="5"/>
      <c r="X958" s="5"/>
      <c r="Y958" s="5"/>
      <c r="Z958" s="5"/>
    </row>
    <row r="959" spans="1:26" ht="13.5" customHeight="1" x14ac:dyDescent="0.3">
      <c r="A959" s="5"/>
      <c r="B959" s="6"/>
      <c r="C959" s="7"/>
      <c r="D959" s="9"/>
      <c r="E959" s="9"/>
      <c r="F959" s="14"/>
      <c r="G959" s="9"/>
      <c r="H959" s="9"/>
      <c r="I959" s="121"/>
      <c r="J959" s="121"/>
      <c r="K959" s="121"/>
      <c r="L959" s="9"/>
      <c r="M959" s="9"/>
      <c r="N959" s="9"/>
      <c r="O959" s="9"/>
      <c r="P959" s="9"/>
      <c r="Q959" s="5"/>
      <c r="R959" s="5"/>
      <c r="S959" s="5"/>
      <c r="T959" s="5"/>
      <c r="U959" s="5"/>
      <c r="V959" s="5"/>
      <c r="W959" s="5"/>
      <c r="X959" s="5"/>
      <c r="Y959" s="5"/>
      <c r="Z959" s="5"/>
    </row>
    <row r="960" spans="1:26" ht="13.5" customHeight="1" x14ac:dyDescent="0.3">
      <c r="A960" s="5"/>
      <c r="B960" s="6"/>
      <c r="C960" s="7"/>
      <c r="D960" s="9"/>
      <c r="E960" s="9"/>
      <c r="F960" s="14"/>
      <c r="G960" s="9"/>
      <c r="H960" s="9"/>
      <c r="I960" s="121"/>
      <c r="J960" s="121"/>
      <c r="K960" s="121"/>
      <c r="L960" s="9"/>
      <c r="M960" s="9"/>
      <c r="N960" s="9"/>
      <c r="O960" s="9"/>
      <c r="P960" s="9"/>
      <c r="Q960" s="5"/>
      <c r="R960" s="5"/>
      <c r="S960" s="5"/>
      <c r="T960" s="5"/>
      <c r="U960" s="5"/>
      <c r="V960" s="5"/>
      <c r="W960" s="5"/>
      <c r="X960" s="5"/>
      <c r="Y960" s="5"/>
      <c r="Z960" s="5"/>
    </row>
    <row r="961" spans="1:26" ht="13.5" customHeight="1" x14ac:dyDescent="0.3">
      <c r="A961" s="5"/>
      <c r="B961" s="6"/>
      <c r="C961" s="7"/>
      <c r="D961" s="9"/>
      <c r="E961" s="9"/>
      <c r="F961" s="14"/>
      <c r="G961" s="9"/>
      <c r="H961" s="9"/>
      <c r="I961" s="121"/>
      <c r="J961" s="121"/>
      <c r="K961" s="121"/>
      <c r="L961" s="9"/>
      <c r="M961" s="9"/>
      <c r="N961" s="9"/>
      <c r="O961" s="9"/>
      <c r="P961" s="9"/>
      <c r="Q961" s="5"/>
      <c r="R961" s="5"/>
      <c r="S961" s="5"/>
      <c r="T961" s="5"/>
      <c r="U961" s="5"/>
      <c r="V961" s="5"/>
      <c r="W961" s="5"/>
      <c r="X961" s="5"/>
      <c r="Y961" s="5"/>
      <c r="Z961" s="5"/>
    </row>
    <row r="962" spans="1:26" ht="13.5" customHeight="1" x14ac:dyDescent="0.3">
      <c r="A962" s="5"/>
      <c r="B962" s="6"/>
      <c r="C962" s="7"/>
      <c r="D962" s="9"/>
      <c r="E962" s="9"/>
      <c r="F962" s="14"/>
      <c r="G962" s="9"/>
      <c r="H962" s="9"/>
      <c r="I962" s="121"/>
      <c r="J962" s="121"/>
      <c r="K962" s="121"/>
      <c r="L962" s="9"/>
      <c r="M962" s="9"/>
      <c r="N962" s="9"/>
      <c r="O962" s="9"/>
      <c r="P962" s="9"/>
      <c r="Q962" s="5"/>
      <c r="R962" s="5"/>
      <c r="S962" s="5"/>
      <c r="T962" s="5"/>
      <c r="U962" s="5"/>
      <c r="V962" s="5"/>
      <c r="W962" s="5"/>
      <c r="X962" s="5"/>
      <c r="Y962" s="5"/>
      <c r="Z962" s="5"/>
    </row>
    <row r="963" spans="1:26" ht="13.5" customHeight="1" x14ac:dyDescent="0.3">
      <c r="A963" s="5"/>
      <c r="B963" s="6"/>
      <c r="C963" s="7"/>
      <c r="D963" s="9"/>
      <c r="E963" s="9"/>
      <c r="F963" s="14"/>
      <c r="G963" s="9"/>
      <c r="H963" s="9"/>
      <c r="I963" s="121"/>
      <c r="J963" s="121"/>
      <c r="K963" s="121"/>
      <c r="L963" s="9"/>
      <c r="M963" s="9"/>
      <c r="N963" s="9"/>
      <c r="O963" s="9"/>
      <c r="P963" s="9"/>
      <c r="Q963" s="5"/>
      <c r="R963" s="5"/>
      <c r="S963" s="5"/>
      <c r="T963" s="5"/>
      <c r="U963" s="5"/>
      <c r="V963" s="5"/>
      <c r="W963" s="5"/>
      <c r="X963" s="5"/>
      <c r="Y963" s="5"/>
      <c r="Z963" s="5"/>
    </row>
    <row r="964" spans="1:26" ht="13.5" customHeight="1" x14ac:dyDescent="0.3">
      <c r="A964" s="5"/>
      <c r="B964" s="6"/>
      <c r="C964" s="7"/>
      <c r="D964" s="9"/>
      <c r="E964" s="9"/>
      <c r="F964" s="14"/>
      <c r="G964" s="9"/>
      <c r="H964" s="9"/>
      <c r="I964" s="121"/>
      <c r="J964" s="121"/>
      <c r="K964" s="121"/>
      <c r="L964" s="9"/>
      <c r="M964" s="9"/>
      <c r="N964" s="9"/>
      <c r="O964" s="9"/>
      <c r="P964" s="9"/>
      <c r="Q964" s="5"/>
      <c r="R964" s="5"/>
      <c r="S964" s="5"/>
      <c r="T964" s="5"/>
      <c r="U964" s="5"/>
      <c r="V964" s="5"/>
      <c r="W964" s="5"/>
      <c r="X964" s="5"/>
      <c r="Y964" s="5"/>
      <c r="Z964" s="5"/>
    </row>
    <row r="965" spans="1:26" ht="13.5" customHeight="1" x14ac:dyDescent="0.3">
      <c r="A965" s="5"/>
      <c r="B965" s="6"/>
      <c r="C965" s="7"/>
      <c r="D965" s="9"/>
      <c r="E965" s="9"/>
      <c r="F965" s="14"/>
      <c r="G965" s="9"/>
      <c r="H965" s="9"/>
      <c r="I965" s="121"/>
      <c r="J965" s="121"/>
      <c r="K965" s="121"/>
      <c r="L965" s="9"/>
      <c r="M965" s="9"/>
      <c r="N965" s="9"/>
      <c r="O965" s="9"/>
      <c r="P965" s="9"/>
      <c r="Q965" s="5"/>
      <c r="R965" s="5"/>
      <c r="S965" s="5"/>
      <c r="T965" s="5"/>
      <c r="U965" s="5"/>
      <c r="V965" s="5"/>
      <c r="W965" s="5"/>
      <c r="X965" s="5"/>
      <c r="Y965" s="5"/>
      <c r="Z965" s="5"/>
    </row>
    <row r="966" spans="1:26" ht="13.5" customHeight="1" x14ac:dyDescent="0.3">
      <c r="A966" s="5"/>
      <c r="B966" s="6"/>
      <c r="C966" s="7"/>
      <c r="D966" s="9"/>
      <c r="E966" s="9"/>
      <c r="F966" s="14"/>
      <c r="G966" s="9"/>
      <c r="H966" s="9"/>
      <c r="I966" s="121"/>
      <c r="J966" s="121"/>
      <c r="K966" s="121"/>
      <c r="L966" s="9"/>
      <c r="M966" s="9"/>
      <c r="N966" s="9"/>
      <c r="O966" s="9"/>
      <c r="P966" s="9"/>
      <c r="Q966" s="5"/>
      <c r="R966" s="5"/>
      <c r="S966" s="5"/>
      <c r="T966" s="5"/>
      <c r="U966" s="5"/>
      <c r="V966" s="5"/>
      <c r="W966" s="5"/>
      <c r="X966" s="5"/>
      <c r="Y966" s="5"/>
      <c r="Z966" s="5"/>
    </row>
    <row r="967" spans="1:26" ht="13.5" customHeight="1" x14ac:dyDescent="0.3">
      <c r="A967" s="5"/>
      <c r="B967" s="6"/>
      <c r="C967" s="7"/>
      <c r="D967" s="9"/>
      <c r="E967" s="9"/>
      <c r="F967" s="14"/>
      <c r="G967" s="9"/>
      <c r="H967" s="9"/>
      <c r="I967" s="121"/>
      <c r="J967" s="121"/>
      <c r="K967" s="121"/>
      <c r="L967" s="9"/>
      <c r="M967" s="9"/>
      <c r="N967" s="9"/>
      <c r="O967" s="9"/>
      <c r="P967" s="9"/>
      <c r="Q967" s="5"/>
      <c r="R967" s="5"/>
      <c r="S967" s="5"/>
      <c r="T967" s="5"/>
      <c r="U967" s="5"/>
      <c r="V967" s="5"/>
      <c r="W967" s="5"/>
      <c r="X967" s="5"/>
      <c r="Y967" s="5"/>
      <c r="Z967" s="5"/>
    </row>
    <row r="968" spans="1:26" ht="13.5" customHeight="1" x14ac:dyDescent="0.3">
      <c r="A968" s="5"/>
      <c r="B968" s="6"/>
      <c r="C968" s="7"/>
      <c r="D968" s="9"/>
      <c r="E968" s="9"/>
      <c r="F968" s="14"/>
      <c r="G968" s="9"/>
      <c r="H968" s="9"/>
      <c r="I968" s="121"/>
      <c r="J968" s="121"/>
      <c r="K968" s="121"/>
      <c r="L968" s="9"/>
      <c r="M968" s="9"/>
      <c r="N968" s="9"/>
      <c r="O968" s="9"/>
      <c r="P968" s="9"/>
      <c r="Q968" s="5"/>
      <c r="R968" s="5"/>
      <c r="S968" s="5"/>
      <c r="T968" s="5"/>
      <c r="U968" s="5"/>
      <c r="V968" s="5"/>
      <c r="W968" s="5"/>
      <c r="X968" s="5"/>
      <c r="Y968" s="5"/>
      <c r="Z968" s="5"/>
    </row>
    <row r="969" spans="1:26" ht="13.5" customHeight="1" x14ac:dyDescent="0.3">
      <c r="A969" s="5"/>
      <c r="B969" s="6"/>
      <c r="C969" s="7"/>
      <c r="D969" s="9"/>
      <c r="E969" s="9"/>
      <c r="F969" s="14"/>
      <c r="G969" s="9"/>
      <c r="H969" s="9"/>
      <c r="I969" s="121"/>
      <c r="J969" s="121"/>
      <c r="K969" s="121"/>
      <c r="L969" s="9"/>
      <c r="M969" s="9"/>
      <c r="N969" s="9"/>
      <c r="O969" s="9"/>
      <c r="P969" s="9"/>
      <c r="Q969" s="5"/>
      <c r="R969" s="5"/>
      <c r="S969" s="5"/>
      <c r="T969" s="5"/>
      <c r="U969" s="5"/>
      <c r="V969" s="5"/>
      <c r="W969" s="5"/>
      <c r="X969" s="5"/>
      <c r="Y969" s="5"/>
      <c r="Z969" s="5"/>
    </row>
    <row r="970" spans="1:26" ht="13.5" customHeight="1" x14ac:dyDescent="0.3">
      <c r="A970" s="5"/>
      <c r="B970" s="6"/>
      <c r="C970" s="7"/>
      <c r="D970" s="9"/>
      <c r="E970" s="9"/>
      <c r="F970" s="14"/>
      <c r="G970" s="9"/>
      <c r="H970" s="9"/>
      <c r="I970" s="121"/>
      <c r="J970" s="121"/>
      <c r="K970" s="121"/>
      <c r="L970" s="9"/>
      <c r="M970" s="9"/>
      <c r="N970" s="9"/>
      <c r="O970" s="9"/>
      <c r="P970" s="9"/>
      <c r="Q970" s="5"/>
      <c r="R970" s="5"/>
      <c r="S970" s="5"/>
      <c r="T970" s="5"/>
      <c r="U970" s="5"/>
      <c r="V970" s="5"/>
      <c r="W970" s="5"/>
      <c r="X970" s="5"/>
      <c r="Y970" s="5"/>
      <c r="Z970" s="5"/>
    </row>
    <row r="971" spans="1:26" ht="13.5" customHeight="1" x14ac:dyDescent="0.3">
      <c r="A971" s="5"/>
      <c r="B971" s="6"/>
      <c r="C971" s="7"/>
      <c r="D971" s="9"/>
      <c r="E971" s="9"/>
      <c r="F971" s="14"/>
      <c r="G971" s="9"/>
      <c r="H971" s="9"/>
      <c r="I971" s="121"/>
      <c r="J971" s="121"/>
      <c r="K971" s="121"/>
      <c r="L971" s="9"/>
      <c r="M971" s="9"/>
      <c r="N971" s="9"/>
      <c r="O971" s="9"/>
      <c r="P971" s="9"/>
      <c r="Q971" s="5"/>
      <c r="R971" s="5"/>
      <c r="S971" s="5"/>
      <c r="T971" s="5"/>
      <c r="U971" s="5"/>
      <c r="V971" s="5"/>
      <c r="W971" s="5"/>
      <c r="X971" s="5"/>
      <c r="Y971" s="5"/>
      <c r="Z971" s="5"/>
    </row>
    <row r="972" spans="1:26" ht="13.5" customHeight="1" x14ac:dyDescent="0.3">
      <c r="A972" s="5"/>
      <c r="B972" s="6"/>
      <c r="C972" s="7"/>
      <c r="D972" s="9"/>
      <c r="E972" s="9"/>
      <c r="F972" s="14"/>
      <c r="G972" s="9"/>
      <c r="H972" s="9"/>
      <c r="I972" s="121"/>
      <c r="J972" s="121"/>
      <c r="K972" s="121"/>
      <c r="L972" s="9"/>
      <c r="M972" s="9"/>
      <c r="N972" s="9"/>
      <c r="O972" s="9"/>
      <c r="P972" s="9"/>
      <c r="Q972" s="5"/>
      <c r="R972" s="5"/>
      <c r="S972" s="5"/>
      <c r="T972" s="5"/>
      <c r="U972" s="5"/>
      <c r="V972" s="5"/>
      <c r="W972" s="5"/>
      <c r="X972" s="5"/>
      <c r="Y972" s="5"/>
      <c r="Z972" s="5"/>
    </row>
    <row r="973" spans="1:26" ht="13.5" customHeight="1" x14ac:dyDescent="0.3">
      <c r="A973" s="5"/>
      <c r="B973" s="6"/>
      <c r="C973" s="7"/>
      <c r="D973" s="9"/>
      <c r="E973" s="9"/>
      <c r="F973" s="14"/>
      <c r="G973" s="9"/>
      <c r="H973" s="9"/>
      <c r="I973" s="121"/>
      <c r="J973" s="121"/>
      <c r="K973" s="121"/>
      <c r="L973" s="9"/>
      <c r="M973" s="9"/>
      <c r="N973" s="9"/>
      <c r="O973" s="9"/>
      <c r="P973" s="9"/>
      <c r="Q973" s="5"/>
      <c r="R973" s="5"/>
      <c r="S973" s="5"/>
      <c r="T973" s="5"/>
      <c r="U973" s="5"/>
      <c r="V973" s="5"/>
      <c r="W973" s="5"/>
      <c r="X973" s="5"/>
      <c r="Y973" s="5"/>
      <c r="Z973" s="5"/>
    </row>
    <row r="974" spans="1:26" ht="13.5" customHeight="1" x14ac:dyDescent="0.3">
      <c r="A974" s="5"/>
      <c r="B974" s="6"/>
      <c r="C974" s="7"/>
      <c r="D974" s="9"/>
      <c r="E974" s="9"/>
      <c r="F974" s="14"/>
      <c r="G974" s="9"/>
      <c r="H974" s="9"/>
      <c r="I974" s="121"/>
      <c r="J974" s="121"/>
      <c r="K974" s="121"/>
      <c r="L974" s="9"/>
      <c r="M974" s="9"/>
      <c r="N974" s="9"/>
      <c r="O974" s="9"/>
      <c r="P974" s="9"/>
      <c r="Q974" s="5"/>
      <c r="R974" s="5"/>
      <c r="S974" s="5"/>
      <c r="T974" s="5"/>
      <c r="U974" s="5"/>
      <c r="V974" s="5"/>
      <c r="W974" s="5"/>
      <c r="X974" s="5"/>
      <c r="Y974" s="5"/>
      <c r="Z974" s="5"/>
    </row>
    <row r="975" spans="1:26" ht="13.5" customHeight="1" x14ac:dyDescent="0.3">
      <c r="A975" s="5"/>
      <c r="B975" s="6"/>
      <c r="C975" s="7"/>
      <c r="D975" s="9"/>
      <c r="E975" s="9"/>
      <c r="F975" s="14"/>
      <c r="G975" s="9"/>
      <c r="H975" s="9"/>
      <c r="I975" s="121"/>
      <c r="J975" s="121"/>
      <c r="K975" s="121"/>
      <c r="L975" s="9"/>
      <c r="M975" s="9"/>
      <c r="N975" s="9"/>
      <c r="O975" s="9"/>
      <c r="P975" s="9"/>
      <c r="Q975" s="5"/>
      <c r="R975" s="5"/>
      <c r="S975" s="5"/>
      <c r="T975" s="5"/>
      <c r="U975" s="5"/>
      <c r="V975" s="5"/>
      <c r="W975" s="5"/>
      <c r="X975" s="5"/>
      <c r="Y975" s="5"/>
      <c r="Z975" s="5"/>
    </row>
    <row r="976" spans="1:26" ht="13.5" customHeight="1" x14ac:dyDescent="0.3">
      <c r="A976" s="5"/>
      <c r="B976" s="6"/>
      <c r="C976" s="7"/>
      <c r="D976" s="9"/>
      <c r="E976" s="9"/>
      <c r="F976" s="14"/>
      <c r="G976" s="9"/>
      <c r="H976" s="9"/>
      <c r="I976" s="121"/>
      <c r="J976" s="121"/>
      <c r="K976" s="121"/>
      <c r="L976" s="9"/>
      <c r="M976" s="9"/>
      <c r="N976" s="9"/>
      <c r="O976" s="9"/>
      <c r="P976" s="9"/>
      <c r="Q976" s="5"/>
      <c r="R976" s="5"/>
      <c r="S976" s="5"/>
      <c r="T976" s="5"/>
      <c r="U976" s="5"/>
      <c r="V976" s="5"/>
      <c r="W976" s="5"/>
      <c r="X976" s="5"/>
      <c r="Y976" s="5"/>
      <c r="Z976" s="5"/>
    </row>
    <row r="977" spans="1:26" ht="13.5" customHeight="1" x14ac:dyDescent="0.3">
      <c r="A977" s="5"/>
      <c r="B977" s="6"/>
      <c r="C977" s="7"/>
      <c r="D977" s="9"/>
      <c r="E977" s="9"/>
      <c r="F977" s="14"/>
      <c r="G977" s="9"/>
      <c r="H977" s="9"/>
      <c r="I977" s="121"/>
      <c r="J977" s="121"/>
      <c r="K977" s="121"/>
      <c r="L977" s="9"/>
      <c r="M977" s="9"/>
      <c r="N977" s="9"/>
      <c r="O977" s="9"/>
      <c r="P977" s="9"/>
      <c r="Q977" s="5"/>
      <c r="R977" s="5"/>
      <c r="S977" s="5"/>
      <c r="T977" s="5"/>
      <c r="U977" s="5"/>
      <c r="V977" s="5"/>
      <c r="W977" s="5"/>
      <c r="X977" s="5"/>
      <c r="Y977" s="5"/>
      <c r="Z977" s="5"/>
    </row>
    <row r="978" spans="1:26" ht="13.5" customHeight="1" x14ac:dyDescent="0.3">
      <c r="A978" s="5"/>
      <c r="B978" s="6"/>
      <c r="C978" s="7"/>
      <c r="D978" s="9"/>
      <c r="E978" s="9"/>
      <c r="F978" s="14"/>
      <c r="G978" s="9"/>
      <c r="H978" s="9"/>
      <c r="I978" s="121"/>
      <c r="J978" s="121"/>
      <c r="K978" s="121"/>
      <c r="L978" s="9"/>
      <c r="M978" s="9"/>
      <c r="N978" s="9"/>
      <c r="O978" s="9"/>
      <c r="P978" s="9"/>
      <c r="Q978" s="5"/>
      <c r="R978" s="5"/>
      <c r="S978" s="5"/>
      <c r="T978" s="5"/>
      <c r="U978" s="5"/>
      <c r="V978" s="5"/>
      <c r="W978" s="5"/>
      <c r="X978" s="5"/>
      <c r="Y978" s="5"/>
      <c r="Z978" s="5"/>
    </row>
    <row r="979" spans="1:26" ht="13.5" customHeight="1" x14ac:dyDescent="0.3">
      <c r="A979" s="5"/>
      <c r="B979" s="6"/>
      <c r="C979" s="7"/>
      <c r="D979" s="9"/>
      <c r="E979" s="9"/>
      <c r="F979" s="14"/>
      <c r="G979" s="9"/>
      <c r="H979" s="9"/>
      <c r="I979" s="121"/>
      <c r="J979" s="121"/>
      <c r="K979" s="121"/>
      <c r="L979" s="9"/>
      <c r="M979" s="9"/>
      <c r="N979" s="9"/>
      <c r="O979" s="9"/>
      <c r="P979" s="9"/>
      <c r="Q979" s="5"/>
      <c r="R979" s="5"/>
      <c r="S979" s="5"/>
      <c r="T979" s="5"/>
      <c r="U979" s="5"/>
      <c r="V979" s="5"/>
      <c r="W979" s="5"/>
      <c r="X979" s="5"/>
      <c r="Y979" s="5"/>
      <c r="Z979" s="5"/>
    </row>
    <row r="980" spans="1:26" ht="13.5" customHeight="1" x14ac:dyDescent="0.3">
      <c r="A980" s="5"/>
      <c r="B980" s="6"/>
      <c r="C980" s="7"/>
      <c r="D980" s="9"/>
      <c r="E980" s="9"/>
      <c r="F980" s="14"/>
      <c r="G980" s="9"/>
      <c r="H980" s="9"/>
      <c r="I980" s="121"/>
      <c r="J980" s="121"/>
      <c r="K980" s="121"/>
      <c r="L980" s="9"/>
      <c r="M980" s="9"/>
      <c r="N980" s="9"/>
      <c r="O980" s="9"/>
      <c r="P980" s="9"/>
      <c r="Q980" s="5"/>
      <c r="R980" s="5"/>
      <c r="S980" s="5"/>
      <c r="T980" s="5"/>
      <c r="U980" s="5"/>
      <c r="V980" s="5"/>
      <c r="W980" s="5"/>
      <c r="X980" s="5"/>
      <c r="Y980" s="5"/>
      <c r="Z980" s="5"/>
    </row>
    <row r="981" spans="1:26" ht="13.5" customHeight="1" x14ac:dyDescent="0.3">
      <c r="A981" s="5"/>
      <c r="B981" s="6"/>
      <c r="C981" s="7"/>
      <c r="D981" s="9"/>
      <c r="E981" s="9"/>
      <c r="F981" s="14"/>
      <c r="G981" s="9"/>
      <c r="H981" s="9"/>
      <c r="I981" s="121"/>
      <c r="J981" s="121"/>
      <c r="K981" s="121"/>
      <c r="L981" s="9"/>
      <c r="M981" s="9"/>
      <c r="N981" s="9"/>
      <c r="O981" s="9"/>
      <c r="P981" s="9"/>
      <c r="Q981" s="5"/>
      <c r="R981" s="5"/>
      <c r="S981" s="5"/>
      <c r="T981" s="5"/>
      <c r="U981" s="5"/>
      <c r="V981" s="5"/>
      <c r="W981" s="5"/>
      <c r="X981" s="5"/>
      <c r="Y981" s="5"/>
      <c r="Z981" s="5"/>
    </row>
    <row r="982" spans="1:26" ht="13.5" customHeight="1" x14ac:dyDescent="0.3">
      <c r="A982" s="5"/>
      <c r="B982" s="6"/>
      <c r="C982" s="7"/>
      <c r="D982" s="9"/>
      <c r="E982" s="9"/>
      <c r="F982" s="14"/>
      <c r="G982" s="9"/>
      <c r="H982" s="9"/>
      <c r="I982" s="121"/>
      <c r="J982" s="121"/>
      <c r="K982" s="121"/>
      <c r="L982" s="9"/>
      <c r="M982" s="9"/>
      <c r="N982" s="9"/>
      <c r="O982" s="9"/>
      <c r="P982" s="9"/>
      <c r="Q982" s="5"/>
      <c r="R982" s="5"/>
      <c r="S982" s="5"/>
      <c r="T982" s="5"/>
      <c r="U982" s="5"/>
      <c r="V982" s="5"/>
      <c r="W982" s="5"/>
      <c r="X982" s="5"/>
      <c r="Y982" s="5"/>
      <c r="Z982" s="5"/>
    </row>
    <row r="983" spans="1:26" ht="13.5" customHeight="1" x14ac:dyDescent="0.3">
      <c r="A983" s="5"/>
      <c r="B983" s="6"/>
      <c r="C983" s="7"/>
      <c r="D983" s="9"/>
      <c r="E983" s="9"/>
      <c r="F983" s="14"/>
      <c r="G983" s="9"/>
      <c r="H983" s="9"/>
      <c r="I983" s="121"/>
      <c r="J983" s="121"/>
      <c r="K983" s="121"/>
      <c r="L983" s="9"/>
      <c r="M983" s="9"/>
      <c r="N983" s="9"/>
      <c r="O983" s="9"/>
      <c r="P983" s="9"/>
      <c r="Q983" s="5"/>
      <c r="R983" s="5"/>
      <c r="S983" s="5"/>
      <c r="T983" s="5"/>
      <c r="U983" s="5"/>
      <c r="V983" s="5"/>
      <c r="W983" s="5"/>
      <c r="X983" s="5"/>
      <c r="Y983" s="5"/>
      <c r="Z983" s="5"/>
    </row>
    <row r="984" spans="1:26" ht="13.5" customHeight="1" x14ac:dyDescent="0.3">
      <c r="A984" s="5"/>
      <c r="B984" s="6"/>
      <c r="C984" s="7"/>
      <c r="D984" s="9"/>
      <c r="E984" s="9"/>
      <c r="F984" s="14"/>
      <c r="G984" s="9"/>
      <c r="H984" s="9"/>
      <c r="I984" s="121"/>
      <c r="J984" s="121"/>
      <c r="K984" s="121"/>
      <c r="L984" s="9"/>
      <c r="M984" s="9"/>
      <c r="N984" s="9"/>
      <c r="O984" s="9"/>
      <c r="P984" s="9"/>
      <c r="Q984" s="5"/>
      <c r="R984" s="5"/>
      <c r="S984" s="5"/>
      <c r="T984" s="5"/>
      <c r="U984" s="5"/>
      <c r="V984" s="5"/>
      <c r="W984" s="5"/>
      <c r="X984" s="5"/>
      <c r="Y984" s="5"/>
      <c r="Z984" s="5"/>
    </row>
    <row r="985" spans="1:26" ht="13.5" customHeight="1" x14ac:dyDescent="0.3">
      <c r="A985" s="5"/>
      <c r="B985" s="6"/>
      <c r="C985" s="7"/>
      <c r="D985" s="9"/>
      <c r="E985" s="9"/>
      <c r="F985" s="14"/>
      <c r="G985" s="9"/>
      <c r="H985" s="9"/>
      <c r="I985" s="121"/>
      <c r="J985" s="121"/>
      <c r="K985" s="121"/>
      <c r="L985" s="9"/>
      <c r="M985" s="9"/>
      <c r="N985" s="9"/>
      <c r="O985" s="9"/>
      <c r="P985" s="9"/>
      <c r="Q985" s="5"/>
      <c r="R985" s="5"/>
      <c r="S985" s="5"/>
      <c r="T985" s="5"/>
      <c r="U985" s="5"/>
      <c r="V985" s="5"/>
      <c r="W985" s="5"/>
      <c r="X985" s="5"/>
      <c r="Y985" s="5"/>
      <c r="Z985" s="5"/>
    </row>
    <row r="986" spans="1:26" ht="13.5" customHeight="1" x14ac:dyDescent="0.3">
      <c r="A986" s="5"/>
      <c r="B986" s="6"/>
      <c r="C986" s="7"/>
      <c r="D986" s="9"/>
      <c r="E986" s="9"/>
      <c r="F986" s="14"/>
      <c r="G986" s="9"/>
      <c r="H986" s="9"/>
      <c r="I986" s="121"/>
      <c r="J986" s="121"/>
      <c r="K986" s="121"/>
      <c r="L986" s="9"/>
      <c r="M986" s="9"/>
      <c r="N986" s="9"/>
      <c r="O986" s="9"/>
      <c r="P986" s="9"/>
      <c r="Q986" s="5"/>
      <c r="R986" s="5"/>
      <c r="S986" s="5"/>
      <c r="T986" s="5"/>
      <c r="U986" s="5"/>
      <c r="V986" s="5"/>
      <c r="W986" s="5"/>
      <c r="X986" s="5"/>
      <c r="Y986" s="5"/>
      <c r="Z986" s="5"/>
    </row>
    <row r="987" spans="1:26" ht="13.5" customHeight="1" x14ac:dyDescent="0.3">
      <c r="A987" s="5"/>
      <c r="B987" s="6"/>
      <c r="C987" s="7"/>
      <c r="D987" s="9"/>
      <c r="E987" s="9"/>
      <c r="F987" s="14"/>
      <c r="G987" s="9"/>
      <c r="H987" s="9"/>
      <c r="I987" s="121"/>
      <c r="J987" s="121"/>
      <c r="K987" s="121"/>
      <c r="L987" s="9"/>
      <c r="M987" s="9"/>
      <c r="N987" s="9"/>
      <c r="O987" s="9"/>
      <c r="P987" s="9"/>
      <c r="Q987" s="5"/>
      <c r="R987" s="5"/>
      <c r="S987" s="5"/>
      <c r="T987" s="5"/>
      <c r="U987" s="5"/>
      <c r="V987" s="5"/>
      <c r="W987" s="5"/>
      <c r="X987" s="5"/>
      <c r="Y987" s="5"/>
      <c r="Z987" s="5"/>
    </row>
    <row r="988" spans="1:26" ht="13.5" customHeight="1" x14ac:dyDescent="0.3">
      <c r="A988" s="5"/>
      <c r="B988" s="6"/>
      <c r="C988" s="7"/>
      <c r="D988" s="9"/>
      <c r="E988" s="9"/>
      <c r="F988" s="14"/>
      <c r="G988" s="9"/>
      <c r="H988" s="9"/>
      <c r="I988" s="121"/>
      <c r="J988" s="121"/>
      <c r="K988" s="121"/>
      <c r="L988" s="9"/>
      <c r="M988" s="9"/>
      <c r="N988" s="9"/>
      <c r="O988" s="9"/>
      <c r="P988" s="9"/>
      <c r="Q988" s="5"/>
      <c r="R988" s="5"/>
      <c r="S988" s="5"/>
      <c r="T988" s="5"/>
      <c r="U988" s="5"/>
      <c r="V988" s="5"/>
      <c r="W988" s="5"/>
      <c r="X988" s="5"/>
      <c r="Y988" s="5"/>
      <c r="Z988" s="5"/>
    </row>
    <row r="989" spans="1:26" ht="13.5" customHeight="1" x14ac:dyDescent="0.3">
      <c r="A989" s="5"/>
      <c r="B989" s="6"/>
      <c r="C989" s="7"/>
      <c r="D989" s="9"/>
      <c r="E989" s="9"/>
      <c r="F989" s="14"/>
      <c r="G989" s="9"/>
      <c r="H989" s="9"/>
      <c r="I989" s="121"/>
      <c r="J989" s="121"/>
      <c r="K989" s="121"/>
      <c r="L989" s="9"/>
      <c r="M989" s="9"/>
      <c r="N989" s="9"/>
      <c r="O989" s="9"/>
      <c r="P989" s="9"/>
      <c r="Q989" s="5"/>
      <c r="R989" s="5"/>
      <c r="S989" s="5"/>
      <c r="T989" s="5"/>
      <c r="U989" s="5"/>
      <c r="V989" s="5"/>
      <c r="W989" s="5"/>
      <c r="X989" s="5"/>
      <c r="Y989" s="5"/>
      <c r="Z989" s="5"/>
    </row>
    <row r="990" spans="1:26" ht="13.5" customHeight="1" x14ac:dyDescent="0.3">
      <c r="A990" s="5"/>
      <c r="B990" s="6"/>
      <c r="C990" s="7"/>
      <c r="D990" s="9"/>
      <c r="E990" s="9"/>
      <c r="F990" s="14"/>
      <c r="G990" s="9"/>
      <c r="H990" s="9"/>
      <c r="I990" s="121"/>
      <c r="J990" s="121"/>
      <c r="K990" s="121"/>
      <c r="L990" s="9"/>
      <c r="M990" s="9"/>
      <c r="N990" s="9"/>
      <c r="O990" s="9"/>
      <c r="P990" s="9"/>
      <c r="Q990" s="5"/>
      <c r="R990" s="5"/>
      <c r="S990" s="5"/>
      <c r="T990" s="5"/>
      <c r="U990" s="5"/>
      <c r="V990" s="5"/>
      <c r="W990" s="5"/>
      <c r="X990" s="5"/>
      <c r="Y990" s="5"/>
      <c r="Z990" s="5"/>
    </row>
    <row r="991" spans="1:26" ht="13.5" customHeight="1" x14ac:dyDescent="0.3">
      <c r="A991" s="5"/>
      <c r="B991" s="6"/>
      <c r="C991" s="7"/>
      <c r="D991" s="9"/>
      <c r="E991" s="9"/>
      <c r="F991" s="14"/>
      <c r="G991" s="9"/>
      <c r="H991" s="9"/>
      <c r="I991" s="121"/>
      <c r="J991" s="121"/>
      <c r="K991" s="121"/>
      <c r="L991" s="9"/>
      <c r="M991" s="9"/>
      <c r="N991" s="9"/>
      <c r="O991" s="9"/>
      <c r="P991" s="9"/>
      <c r="Q991" s="5"/>
      <c r="R991" s="5"/>
      <c r="S991" s="5"/>
      <c r="T991" s="5"/>
      <c r="U991" s="5"/>
      <c r="V991" s="5"/>
      <c r="W991" s="5"/>
      <c r="X991" s="5"/>
      <c r="Y991" s="5"/>
      <c r="Z991" s="5"/>
    </row>
    <row r="992" spans="1:26" ht="13.5" customHeight="1" x14ac:dyDescent="0.3">
      <c r="A992" s="5"/>
      <c r="B992" s="6"/>
      <c r="C992" s="7"/>
      <c r="D992" s="9"/>
      <c r="E992" s="9"/>
      <c r="F992" s="14"/>
      <c r="G992" s="9"/>
      <c r="H992" s="9"/>
      <c r="I992" s="121"/>
      <c r="J992" s="121"/>
      <c r="K992" s="121"/>
      <c r="L992" s="9"/>
      <c r="M992" s="9"/>
      <c r="N992" s="9"/>
      <c r="O992" s="9"/>
      <c r="P992" s="9"/>
      <c r="Q992" s="5"/>
      <c r="R992" s="5"/>
      <c r="S992" s="5"/>
      <c r="T992" s="5"/>
      <c r="U992" s="5"/>
      <c r="V992" s="5"/>
      <c r="W992" s="5"/>
      <c r="X992" s="5"/>
      <c r="Y992" s="5"/>
      <c r="Z992" s="5"/>
    </row>
    <row r="993" spans="1:26" ht="13.5" customHeight="1" x14ac:dyDescent="0.3">
      <c r="A993" s="5"/>
      <c r="B993" s="6"/>
      <c r="C993" s="7"/>
      <c r="D993" s="9"/>
      <c r="E993" s="9"/>
      <c r="F993" s="14"/>
      <c r="G993" s="9"/>
      <c r="H993" s="9"/>
      <c r="I993" s="121"/>
      <c r="J993" s="121"/>
      <c r="K993" s="121"/>
      <c r="L993" s="9"/>
      <c r="M993" s="9"/>
      <c r="N993" s="9"/>
      <c r="O993" s="9"/>
      <c r="P993" s="9"/>
      <c r="Q993" s="5"/>
      <c r="R993" s="5"/>
      <c r="S993" s="5"/>
      <c r="T993" s="5"/>
      <c r="U993" s="5"/>
      <c r="V993" s="5"/>
      <c r="W993" s="5"/>
      <c r="X993" s="5"/>
      <c r="Y993" s="5"/>
      <c r="Z993" s="5"/>
    </row>
    <row r="994" spans="1:26" ht="13.5" customHeight="1" x14ac:dyDescent="0.3">
      <c r="A994" s="5"/>
      <c r="B994" s="6"/>
      <c r="C994" s="7"/>
      <c r="D994" s="9"/>
      <c r="E994" s="9"/>
      <c r="F994" s="14"/>
      <c r="G994" s="9"/>
      <c r="H994" s="9"/>
      <c r="I994" s="121"/>
      <c r="J994" s="121"/>
      <c r="K994" s="121"/>
      <c r="L994" s="9"/>
      <c r="M994" s="9"/>
      <c r="N994" s="9"/>
      <c r="O994" s="9"/>
      <c r="P994" s="9"/>
      <c r="Q994" s="5"/>
      <c r="R994" s="5"/>
      <c r="S994" s="5"/>
      <c r="T994" s="5"/>
      <c r="U994" s="5"/>
      <c r="V994" s="5"/>
      <c r="W994" s="5"/>
      <c r="X994" s="5"/>
      <c r="Y994" s="5"/>
      <c r="Z994" s="5"/>
    </row>
    <row r="995" spans="1:26" ht="13.5" customHeight="1" x14ac:dyDescent="0.3">
      <c r="A995" s="5"/>
      <c r="B995" s="6"/>
      <c r="C995" s="7"/>
      <c r="D995" s="9"/>
      <c r="E995" s="9"/>
      <c r="F995" s="14"/>
      <c r="G995" s="9"/>
      <c r="H995" s="9"/>
      <c r="I995" s="121"/>
      <c r="J995" s="121"/>
      <c r="K995" s="121"/>
      <c r="L995" s="9"/>
      <c r="M995" s="9"/>
      <c r="N995" s="9"/>
      <c r="O995" s="9"/>
      <c r="P995" s="9"/>
      <c r="Q995" s="5"/>
      <c r="R995" s="5"/>
      <c r="S995" s="5"/>
      <c r="T995" s="5"/>
      <c r="U995" s="5"/>
      <c r="V995" s="5"/>
      <c r="W995" s="5"/>
      <c r="X995" s="5"/>
      <c r="Y995" s="5"/>
      <c r="Z995" s="5"/>
    </row>
    <row r="996" spans="1:26" ht="13.5" customHeight="1" x14ac:dyDescent="0.3">
      <c r="A996" s="5"/>
      <c r="B996" s="6"/>
      <c r="C996" s="7"/>
      <c r="D996" s="9"/>
      <c r="E996" s="9"/>
      <c r="F996" s="14"/>
      <c r="G996" s="9"/>
      <c r="H996" s="9"/>
      <c r="I996" s="121"/>
      <c r="J996" s="121"/>
      <c r="K996" s="121"/>
      <c r="L996" s="9"/>
      <c r="M996" s="9"/>
      <c r="N996" s="9"/>
      <c r="O996" s="9"/>
      <c r="P996" s="9"/>
      <c r="Q996" s="5"/>
      <c r="R996" s="5"/>
      <c r="S996" s="5"/>
      <c r="T996" s="5"/>
      <c r="U996" s="5"/>
      <c r="V996" s="5"/>
      <c r="W996" s="5"/>
      <c r="X996" s="5"/>
      <c r="Y996" s="5"/>
      <c r="Z996" s="5"/>
    </row>
    <row r="997" spans="1:26" ht="13.5" customHeight="1" x14ac:dyDescent="0.3">
      <c r="A997" s="5"/>
      <c r="B997" s="6"/>
      <c r="C997" s="7"/>
      <c r="D997" s="9"/>
      <c r="E997" s="9"/>
      <c r="F997" s="14"/>
      <c r="G997" s="9"/>
      <c r="H997" s="9"/>
      <c r="I997" s="121"/>
      <c r="J997" s="121"/>
      <c r="K997" s="121"/>
      <c r="L997" s="9"/>
      <c r="M997" s="9"/>
      <c r="N997" s="9"/>
      <c r="O997" s="9"/>
      <c r="P997" s="9"/>
      <c r="Q997" s="5"/>
      <c r="R997" s="5"/>
      <c r="S997" s="5"/>
      <c r="T997" s="5"/>
      <c r="U997" s="5"/>
      <c r="V997" s="5"/>
      <c r="W997" s="5"/>
      <c r="X997" s="5"/>
      <c r="Y997" s="5"/>
      <c r="Z997" s="5"/>
    </row>
    <row r="998" spans="1:26" ht="13.5" customHeight="1" x14ac:dyDescent="0.3">
      <c r="A998" s="5"/>
      <c r="B998" s="6"/>
      <c r="C998" s="7"/>
      <c r="D998" s="9"/>
      <c r="E998" s="9"/>
      <c r="F998" s="14"/>
      <c r="G998" s="9"/>
      <c r="H998" s="9"/>
      <c r="I998" s="121"/>
      <c r="J998" s="121"/>
      <c r="K998" s="121"/>
      <c r="L998" s="9"/>
      <c r="M998" s="9"/>
      <c r="N998" s="9"/>
      <c r="O998" s="9"/>
      <c r="P998" s="9"/>
      <c r="Q998" s="5"/>
      <c r="R998" s="5"/>
      <c r="S998" s="5"/>
      <c r="T998" s="5"/>
      <c r="U998" s="5"/>
      <c r="V998" s="5"/>
      <c r="W998" s="5"/>
      <c r="X998" s="5"/>
      <c r="Y998" s="5"/>
      <c r="Z998" s="5"/>
    </row>
    <row r="999" spans="1:26" ht="13.5" customHeight="1" x14ac:dyDescent="0.3">
      <c r="A999" s="5"/>
      <c r="B999" s="6"/>
      <c r="C999" s="7"/>
      <c r="D999" s="9"/>
      <c r="E999" s="9"/>
      <c r="F999" s="14"/>
      <c r="G999" s="9"/>
      <c r="H999" s="9"/>
      <c r="I999" s="121"/>
      <c r="J999" s="121"/>
      <c r="K999" s="121"/>
      <c r="L999" s="9"/>
      <c r="M999" s="9"/>
      <c r="N999" s="9"/>
      <c r="O999" s="9"/>
      <c r="P999" s="9"/>
      <c r="Q999" s="5"/>
      <c r="R999" s="5"/>
      <c r="S999" s="5"/>
      <c r="T999" s="5"/>
      <c r="U999" s="5"/>
      <c r="V999" s="5"/>
      <c r="W999" s="5"/>
      <c r="X999" s="5"/>
      <c r="Y999" s="5"/>
      <c r="Z999" s="5"/>
    </row>
    <row r="1000" spans="1:26" ht="13.5" customHeight="1" x14ac:dyDescent="0.3">
      <c r="A1000" s="5"/>
      <c r="B1000" s="6"/>
      <c r="C1000" s="7"/>
      <c r="D1000" s="9"/>
      <c r="E1000" s="9"/>
      <c r="F1000" s="14"/>
      <c r="G1000" s="9"/>
      <c r="H1000" s="9"/>
      <c r="I1000" s="121"/>
      <c r="J1000" s="121"/>
      <c r="K1000" s="121"/>
      <c r="L1000" s="9"/>
      <c r="M1000" s="9"/>
      <c r="N1000" s="9"/>
      <c r="O1000" s="9"/>
      <c r="P1000" s="9"/>
      <c r="Q1000" s="5"/>
      <c r="R1000" s="5"/>
      <c r="S1000" s="5"/>
      <c r="T1000" s="5"/>
      <c r="U1000" s="5"/>
      <c r="V1000" s="5"/>
      <c r="W1000" s="5"/>
      <c r="X1000" s="5"/>
      <c r="Y1000" s="5"/>
      <c r="Z1000" s="5"/>
    </row>
  </sheetData>
  <autoFilter ref="B5:P422" xr:uid="{00000000-0009-0000-0000-000000000000}"/>
  <conditionalFormatting sqref="K8:P8 K22:P22 K34:P34 K39:P39 K55:P55 K59:P59 K66:P66 K68:P68 K71:P71 K73:P73 K80:P80 K82:P82 K85:P85 K90:P90 K93:P93 K95:P95 K98:P98 K103:P103 K105:P105 K108:P108 K110:P110 K113:P113 K115:P115 K118:P118 K121:P121 K124:P124 K129:P129 K137:P137 K143:P143 K147:P147 K156:P156 K167:P167 K185:P185 K188:P188 K190:P190 K194:P194 K196:P196 K201:P201 K205:P205 K217:P217 K221:P221 K226:P226 K228:P228 K230:P230 K234:P234 K238:P238 K243:P243 K249:P249 K253:P253 K255:P255 K259:P259 K262:P262 K268:P268 K274:P274 K276:P276 K279:P279 K281:P281 K285:P285 K293:P293 K303:P303 K309:P309 K313:P313 K320:P320 K326:P326 K332:P332 K338:P338 K348:P348 K350:P350 K352:P352 K355:P355 K358:P358 K366:P366 K370:P370 K376:P376 K381:P381 K387:P387 K391:P391 K397:P397 K408:P408 K415:P415 L47:P47 L88:P88 L180:P180">
    <cfRule type="cellIs" dxfId="187" priority="1" operator="lessThan">
      <formula>0</formula>
    </cfRule>
  </conditionalFormatting>
  <conditionalFormatting sqref="J22">
    <cfRule type="cellIs" dxfId="186" priority="2" operator="lessThan">
      <formula>0</formula>
    </cfRule>
  </conditionalFormatting>
  <conditionalFormatting sqref="J8">
    <cfRule type="cellIs" dxfId="185" priority="3" operator="lessThan">
      <formula>0</formula>
    </cfRule>
  </conditionalFormatting>
  <conditionalFormatting sqref="J338">
    <cfRule type="cellIs" dxfId="184" priority="4" operator="lessThan">
      <formula>0</formula>
    </cfRule>
  </conditionalFormatting>
  <conditionalFormatting sqref="J376">
    <cfRule type="cellIs" dxfId="183" priority="5" operator="lessThan">
      <formula>0</formula>
    </cfRule>
  </conditionalFormatting>
  <conditionalFormatting sqref="J285">
    <cfRule type="cellIs" dxfId="182" priority="6" operator="lessThan">
      <formula>0</formula>
    </cfRule>
  </conditionalFormatting>
  <conditionalFormatting sqref="J34">
    <cfRule type="cellIs" dxfId="181" priority="7" operator="lessThan">
      <formula>0</formula>
    </cfRule>
  </conditionalFormatting>
  <conditionalFormatting sqref="J39">
    <cfRule type="cellIs" dxfId="180" priority="8" operator="lessThan">
      <formula>0</formula>
    </cfRule>
  </conditionalFormatting>
  <conditionalFormatting sqref="J55">
    <cfRule type="cellIs" dxfId="179" priority="9" operator="lessThan">
      <formula>0</formula>
    </cfRule>
  </conditionalFormatting>
  <conditionalFormatting sqref="J59">
    <cfRule type="cellIs" dxfId="178" priority="10" operator="lessThan">
      <formula>0</formula>
    </cfRule>
  </conditionalFormatting>
  <conditionalFormatting sqref="J66">
    <cfRule type="cellIs" dxfId="177" priority="11" operator="lessThan">
      <formula>0</formula>
    </cfRule>
  </conditionalFormatting>
  <conditionalFormatting sqref="J68">
    <cfRule type="cellIs" dxfId="176" priority="12" operator="lessThan">
      <formula>0</formula>
    </cfRule>
  </conditionalFormatting>
  <conditionalFormatting sqref="J71">
    <cfRule type="cellIs" dxfId="175" priority="13" operator="lessThan">
      <formula>0</formula>
    </cfRule>
  </conditionalFormatting>
  <conditionalFormatting sqref="J73">
    <cfRule type="cellIs" dxfId="174" priority="14" operator="lessThan">
      <formula>0</formula>
    </cfRule>
  </conditionalFormatting>
  <conditionalFormatting sqref="J82">
    <cfRule type="cellIs" dxfId="173" priority="15" operator="lessThan">
      <formula>0</formula>
    </cfRule>
  </conditionalFormatting>
  <conditionalFormatting sqref="J80">
    <cfRule type="cellIs" dxfId="172" priority="16" operator="lessThan">
      <formula>0</formula>
    </cfRule>
  </conditionalFormatting>
  <conditionalFormatting sqref="J85">
    <cfRule type="cellIs" dxfId="171" priority="17" operator="lessThan">
      <formula>0</formula>
    </cfRule>
  </conditionalFormatting>
  <conditionalFormatting sqref="J88">
    <cfRule type="cellIs" dxfId="170" priority="18" operator="lessThan">
      <formula>0</formula>
    </cfRule>
  </conditionalFormatting>
  <conditionalFormatting sqref="K88">
    <cfRule type="cellIs" dxfId="169" priority="19" operator="lessThan">
      <formula>0</formula>
    </cfRule>
  </conditionalFormatting>
  <conditionalFormatting sqref="J90">
    <cfRule type="cellIs" dxfId="168" priority="20" operator="lessThan">
      <formula>0</formula>
    </cfRule>
  </conditionalFormatting>
  <conditionalFormatting sqref="J93">
    <cfRule type="cellIs" dxfId="167" priority="21" operator="lessThan">
      <formula>0</formula>
    </cfRule>
  </conditionalFormatting>
  <conditionalFormatting sqref="J95">
    <cfRule type="cellIs" dxfId="166" priority="22" operator="lessThan">
      <formula>0</formula>
    </cfRule>
  </conditionalFormatting>
  <conditionalFormatting sqref="J98">
    <cfRule type="cellIs" dxfId="165" priority="23" operator="lessThan">
      <formula>0</formula>
    </cfRule>
  </conditionalFormatting>
  <conditionalFormatting sqref="J103">
    <cfRule type="cellIs" dxfId="164" priority="24" operator="lessThan">
      <formula>0</formula>
    </cfRule>
  </conditionalFormatting>
  <conditionalFormatting sqref="J105">
    <cfRule type="cellIs" dxfId="163" priority="25" operator="lessThan">
      <formula>0</formula>
    </cfRule>
  </conditionalFormatting>
  <conditionalFormatting sqref="J108">
    <cfRule type="cellIs" dxfId="162" priority="26" operator="lessThan">
      <formula>0</formula>
    </cfRule>
  </conditionalFormatting>
  <conditionalFormatting sqref="J110">
    <cfRule type="cellIs" dxfId="161" priority="27" operator="lessThan">
      <formula>0</formula>
    </cfRule>
  </conditionalFormatting>
  <conditionalFormatting sqref="J113">
    <cfRule type="cellIs" dxfId="160" priority="28" operator="lessThan">
      <formula>0</formula>
    </cfRule>
  </conditionalFormatting>
  <conditionalFormatting sqref="J115">
    <cfRule type="cellIs" dxfId="159" priority="29" operator="lessThan">
      <formula>0</formula>
    </cfRule>
  </conditionalFormatting>
  <conditionalFormatting sqref="J118">
    <cfRule type="cellIs" dxfId="158" priority="30" operator="lessThan">
      <formula>0</formula>
    </cfRule>
  </conditionalFormatting>
  <conditionalFormatting sqref="J121">
    <cfRule type="cellIs" dxfId="157" priority="31" operator="lessThan">
      <formula>0</formula>
    </cfRule>
  </conditionalFormatting>
  <conditionalFormatting sqref="J124">
    <cfRule type="cellIs" dxfId="156" priority="32" operator="lessThan">
      <formula>0</formula>
    </cfRule>
  </conditionalFormatting>
  <conditionalFormatting sqref="J129">
    <cfRule type="cellIs" dxfId="155" priority="33" operator="lessThan">
      <formula>0</formula>
    </cfRule>
  </conditionalFormatting>
  <conditionalFormatting sqref="J137">
    <cfRule type="cellIs" dxfId="154" priority="34" operator="lessThan">
      <formula>0</formula>
    </cfRule>
  </conditionalFormatting>
  <conditionalFormatting sqref="J143">
    <cfRule type="cellIs" dxfId="153" priority="35" operator="lessThan">
      <formula>0</formula>
    </cfRule>
  </conditionalFormatting>
  <conditionalFormatting sqref="J147">
    <cfRule type="cellIs" dxfId="152" priority="36" operator="lessThan">
      <formula>0</formula>
    </cfRule>
  </conditionalFormatting>
  <conditionalFormatting sqref="J156">
    <cfRule type="cellIs" dxfId="151" priority="37" operator="lessThan">
      <formula>0</formula>
    </cfRule>
  </conditionalFormatting>
  <conditionalFormatting sqref="J167">
    <cfRule type="cellIs" dxfId="150" priority="38" operator="lessThan">
      <formula>0</formula>
    </cfRule>
  </conditionalFormatting>
  <conditionalFormatting sqref="K180">
    <cfRule type="cellIs" dxfId="149" priority="39" operator="lessThan">
      <formula>0</formula>
    </cfRule>
  </conditionalFormatting>
  <conditionalFormatting sqref="J180">
    <cfRule type="cellIs" dxfId="148" priority="40" operator="lessThan">
      <formula>0</formula>
    </cfRule>
  </conditionalFormatting>
  <conditionalFormatting sqref="J185">
    <cfRule type="cellIs" dxfId="147" priority="41" operator="lessThan">
      <formula>0</formula>
    </cfRule>
  </conditionalFormatting>
  <conditionalFormatting sqref="J188">
    <cfRule type="cellIs" dxfId="146" priority="42" operator="lessThan">
      <formula>0</formula>
    </cfRule>
  </conditionalFormatting>
  <conditionalFormatting sqref="J190">
    <cfRule type="cellIs" dxfId="145" priority="43" operator="lessThan">
      <formula>0</formula>
    </cfRule>
  </conditionalFormatting>
  <conditionalFormatting sqref="J194">
    <cfRule type="cellIs" dxfId="144" priority="44" operator="lessThan">
      <formula>0</formula>
    </cfRule>
  </conditionalFormatting>
  <conditionalFormatting sqref="J196">
    <cfRule type="cellIs" dxfId="143" priority="45" operator="lessThan">
      <formula>0</formula>
    </cfRule>
  </conditionalFormatting>
  <conditionalFormatting sqref="J201">
    <cfRule type="cellIs" dxfId="142" priority="46" operator="lessThan">
      <formula>0</formula>
    </cfRule>
  </conditionalFormatting>
  <conditionalFormatting sqref="J205">
    <cfRule type="cellIs" dxfId="141" priority="47" operator="lessThan">
      <formula>0</formula>
    </cfRule>
  </conditionalFormatting>
  <conditionalFormatting sqref="J217">
    <cfRule type="cellIs" dxfId="140" priority="48" operator="lessThan">
      <formula>0</formula>
    </cfRule>
  </conditionalFormatting>
  <conditionalFormatting sqref="J221">
    <cfRule type="cellIs" dxfId="139" priority="49" operator="lessThan">
      <formula>0</formula>
    </cfRule>
  </conditionalFormatting>
  <conditionalFormatting sqref="J226">
    <cfRule type="cellIs" dxfId="138" priority="50" operator="lessThan">
      <formula>0</formula>
    </cfRule>
  </conditionalFormatting>
  <conditionalFormatting sqref="J228">
    <cfRule type="cellIs" dxfId="137" priority="51" operator="lessThan">
      <formula>0</formula>
    </cfRule>
  </conditionalFormatting>
  <conditionalFormatting sqref="J230">
    <cfRule type="cellIs" dxfId="136" priority="52" operator="lessThan">
      <formula>0</formula>
    </cfRule>
  </conditionalFormatting>
  <conditionalFormatting sqref="J234">
    <cfRule type="cellIs" dxfId="135" priority="53" operator="lessThan">
      <formula>0</formula>
    </cfRule>
  </conditionalFormatting>
  <conditionalFormatting sqref="J238">
    <cfRule type="cellIs" dxfId="134" priority="54" operator="lessThan">
      <formula>0</formula>
    </cfRule>
  </conditionalFormatting>
  <conditionalFormatting sqref="J243">
    <cfRule type="cellIs" dxfId="133" priority="55" operator="lessThan">
      <formula>0</formula>
    </cfRule>
  </conditionalFormatting>
  <conditionalFormatting sqref="J249">
    <cfRule type="cellIs" dxfId="132" priority="56" operator="lessThan">
      <formula>0</formula>
    </cfRule>
  </conditionalFormatting>
  <conditionalFormatting sqref="J253">
    <cfRule type="cellIs" dxfId="131" priority="57" operator="lessThan">
      <formula>0</formula>
    </cfRule>
  </conditionalFormatting>
  <conditionalFormatting sqref="J255">
    <cfRule type="cellIs" dxfId="130" priority="58" operator="lessThan">
      <formula>0</formula>
    </cfRule>
  </conditionalFormatting>
  <conditionalFormatting sqref="J259">
    <cfRule type="cellIs" dxfId="129" priority="59" operator="lessThan">
      <formula>0</formula>
    </cfRule>
  </conditionalFormatting>
  <conditionalFormatting sqref="J262">
    <cfRule type="cellIs" dxfId="128" priority="60" operator="lessThan">
      <formula>0</formula>
    </cfRule>
  </conditionalFormatting>
  <conditionalFormatting sqref="J268">
    <cfRule type="cellIs" dxfId="127" priority="61" operator="lessThan">
      <formula>0</formula>
    </cfRule>
  </conditionalFormatting>
  <conditionalFormatting sqref="J274">
    <cfRule type="cellIs" dxfId="126" priority="62" operator="lessThan">
      <formula>0</formula>
    </cfRule>
  </conditionalFormatting>
  <conditionalFormatting sqref="J276">
    <cfRule type="cellIs" dxfId="125" priority="63" operator="lessThan">
      <formula>0</formula>
    </cfRule>
  </conditionalFormatting>
  <conditionalFormatting sqref="J279">
    <cfRule type="cellIs" dxfId="124" priority="64" operator="lessThan">
      <formula>0</formula>
    </cfRule>
  </conditionalFormatting>
  <conditionalFormatting sqref="J281">
    <cfRule type="cellIs" dxfId="123" priority="65" operator="lessThan">
      <formula>0</formula>
    </cfRule>
  </conditionalFormatting>
  <conditionalFormatting sqref="J293">
    <cfRule type="cellIs" dxfId="122" priority="66" operator="lessThan">
      <formula>0</formula>
    </cfRule>
  </conditionalFormatting>
  <conditionalFormatting sqref="J303">
    <cfRule type="cellIs" dxfId="121" priority="67" operator="lessThan">
      <formula>0</formula>
    </cfRule>
  </conditionalFormatting>
  <conditionalFormatting sqref="J309">
    <cfRule type="cellIs" dxfId="120" priority="68" operator="lessThan">
      <formula>0</formula>
    </cfRule>
  </conditionalFormatting>
  <conditionalFormatting sqref="J313">
    <cfRule type="cellIs" dxfId="119" priority="69" operator="lessThan">
      <formula>0</formula>
    </cfRule>
  </conditionalFormatting>
  <conditionalFormatting sqref="J320">
    <cfRule type="cellIs" dxfId="118" priority="70" operator="lessThan">
      <formula>0</formula>
    </cfRule>
  </conditionalFormatting>
  <conditionalFormatting sqref="J326">
    <cfRule type="cellIs" dxfId="117" priority="71" operator="lessThan">
      <formula>0</formula>
    </cfRule>
  </conditionalFormatting>
  <conditionalFormatting sqref="J332">
    <cfRule type="cellIs" dxfId="116" priority="72" operator="lessThan">
      <formula>0</formula>
    </cfRule>
  </conditionalFormatting>
  <conditionalFormatting sqref="J348">
    <cfRule type="cellIs" dxfId="115" priority="73" operator="lessThan">
      <formula>0</formula>
    </cfRule>
  </conditionalFormatting>
  <conditionalFormatting sqref="J350">
    <cfRule type="cellIs" dxfId="114" priority="74" operator="lessThan">
      <formula>0</formula>
    </cfRule>
  </conditionalFormatting>
  <conditionalFormatting sqref="J352">
    <cfRule type="cellIs" dxfId="113" priority="75" operator="lessThan">
      <formula>0</formula>
    </cfRule>
  </conditionalFormatting>
  <conditionalFormatting sqref="J355">
    <cfRule type="cellIs" dxfId="112" priority="76" operator="lessThan">
      <formula>0</formula>
    </cfRule>
  </conditionalFormatting>
  <conditionalFormatting sqref="J358">
    <cfRule type="cellIs" dxfId="111" priority="77" operator="lessThan">
      <formula>0</formula>
    </cfRule>
  </conditionalFormatting>
  <conditionalFormatting sqref="J366">
    <cfRule type="cellIs" dxfId="110" priority="78" operator="lessThan">
      <formula>0</formula>
    </cfRule>
  </conditionalFormatting>
  <conditionalFormatting sqref="J370">
    <cfRule type="cellIs" dxfId="109" priority="79" operator="lessThan">
      <formula>0</formula>
    </cfRule>
  </conditionalFormatting>
  <conditionalFormatting sqref="J381">
    <cfRule type="cellIs" dxfId="108" priority="80" operator="lessThan">
      <formula>0</formula>
    </cfRule>
  </conditionalFormatting>
  <conditionalFormatting sqref="J387">
    <cfRule type="cellIs" dxfId="107" priority="81" operator="lessThan">
      <formula>0</formula>
    </cfRule>
  </conditionalFormatting>
  <conditionalFormatting sqref="J391">
    <cfRule type="cellIs" dxfId="106" priority="82" operator="lessThan">
      <formula>0</formula>
    </cfRule>
  </conditionalFormatting>
  <conditionalFormatting sqref="J397">
    <cfRule type="cellIs" dxfId="105" priority="83" operator="lessThan">
      <formula>0</formula>
    </cfRule>
  </conditionalFormatting>
  <conditionalFormatting sqref="J408">
    <cfRule type="cellIs" dxfId="104" priority="84" operator="lessThan">
      <formula>0</formula>
    </cfRule>
  </conditionalFormatting>
  <conditionalFormatting sqref="J415">
    <cfRule type="cellIs" dxfId="103" priority="85" operator="lessThan">
      <formula>0</formula>
    </cfRule>
  </conditionalFormatting>
  <conditionalFormatting sqref="I39 I47 I55 I59 I66 I68 I71 I73 I80 I82 I85 I88 I90 I93 I95 I98 I103 I105 I108 I110 I113 I115 I118 I121 I124 I129 I137 I143 I147 I156 I167 I180 I185 I188 I190 I194 I196 I201 I205 I217 I221 I226 I228 I230 I234 I238 I243 I249 I253 I255 I259 I262 I268 I274 I276 I279 I281 I285 I293 I303 I309 I313 I320 I326 I332 I338 I348 I350 I352 I355 I358 I366 I370 I376 I381 I387 I391 I397 I408">
    <cfRule type="cellIs" dxfId="102" priority="86" operator="lessThan">
      <formula>0</formula>
    </cfRule>
  </conditionalFormatting>
  <conditionalFormatting sqref="I22">
    <cfRule type="cellIs" dxfId="101" priority="87" operator="lessThan">
      <formula>0</formula>
    </cfRule>
  </conditionalFormatting>
  <conditionalFormatting sqref="I34">
    <cfRule type="cellIs" dxfId="100" priority="88" operator="lessThan">
      <formula>0</formula>
    </cfRule>
  </conditionalFormatting>
  <conditionalFormatting sqref="I7">
    <cfRule type="cellIs" dxfId="99" priority="89" operator="lessThan">
      <formula>0</formula>
    </cfRule>
  </conditionalFormatting>
  <conditionalFormatting sqref="I8">
    <cfRule type="cellIs" dxfId="98" priority="90" operator="lessThan">
      <formula>0</formula>
    </cfRule>
  </conditionalFormatting>
  <pageMargins left="0.7" right="0.7" top="0.75" bottom="0.75" header="0" footer="0"/>
  <pageSetup orientation="portrait"/>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A1:Z1000"/>
  <sheetViews>
    <sheetView workbookViewId="0">
      <pane xSplit="6" ySplit="7" topLeftCell="G8" activePane="bottomRight" state="frozen"/>
      <selection pane="topRight" activeCell="G1" sqref="G1"/>
      <selection pane="bottomLeft" activeCell="A8" sqref="A8"/>
      <selection pane="bottomRight" activeCell="H13" sqref="H13"/>
    </sheetView>
  </sheetViews>
  <sheetFormatPr baseColWidth="10" defaultColWidth="14.42578125" defaultRowHeight="15" customHeight="1" x14ac:dyDescent="0.25"/>
  <cols>
    <col min="1" max="1" width="2" customWidth="1"/>
    <col min="2" max="2" width="3.42578125" customWidth="1"/>
    <col min="3" max="3" width="4.28515625" customWidth="1"/>
    <col min="4" max="4" width="11.28515625" hidden="1" customWidth="1"/>
    <col min="5" max="5" width="8" hidden="1" customWidth="1"/>
    <col min="6" max="6" width="28.140625" customWidth="1"/>
    <col min="7" max="7" width="33.140625" customWidth="1"/>
    <col min="8" max="8" width="12" customWidth="1"/>
    <col min="9" max="9" width="15.28515625" customWidth="1"/>
    <col min="10" max="10" width="13.42578125" customWidth="1"/>
    <col min="11" max="11" width="14" customWidth="1"/>
    <col min="12" max="12" width="14.28515625" customWidth="1"/>
    <col min="13" max="13" width="10.7109375" customWidth="1"/>
    <col min="14" max="14" width="12" customWidth="1"/>
    <col min="15" max="16" width="10.28515625" customWidth="1"/>
    <col min="17" max="17" width="13.7109375" customWidth="1"/>
    <col min="18" max="26" width="10.7109375" customWidth="1"/>
  </cols>
  <sheetData>
    <row r="1" spans="1:26" ht="32.25" customHeight="1" x14ac:dyDescent="0.3">
      <c r="A1" s="5"/>
      <c r="B1" s="6"/>
      <c r="C1" s="7"/>
      <c r="D1" s="8" t="s">
        <v>1806</v>
      </c>
      <c r="E1" s="9"/>
      <c r="F1" s="10">
        <v>2023</v>
      </c>
      <c r="G1" s="11"/>
      <c r="H1" s="11"/>
      <c r="I1" s="12"/>
      <c r="J1" s="12" t="s">
        <v>1807</v>
      </c>
      <c r="K1" s="12"/>
      <c r="L1" s="13"/>
      <c r="M1" s="13"/>
      <c r="N1" s="13"/>
      <c r="O1" s="13"/>
      <c r="P1" s="13"/>
      <c r="Q1" s="5"/>
      <c r="R1" s="5"/>
      <c r="S1" s="5"/>
      <c r="T1" s="5"/>
      <c r="U1" s="5"/>
      <c r="V1" s="5"/>
      <c r="W1" s="5"/>
      <c r="X1" s="5"/>
      <c r="Y1" s="5"/>
      <c r="Z1" s="5"/>
    </row>
    <row r="2" spans="1:26" ht="9.75" customHeight="1" x14ac:dyDescent="0.3">
      <c r="A2" s="5"/>
      <c r="B2" s="6"/>
      <c r="C2" s="7"/>
      <c r="D2" s="8" t="s">
        <v>1808</v>
      </c>
      <c r="E2" s="9"/>
      <c r="F2" s="14"/>
      <c r="G2" s="11"/>
      <c r="H2" s="11"/>
      <c r="I2" s="12"/>
      <c r="J2" s="12"/>
      <c r="K2" s="12"/>
      <c r="L2" s="13"/>
      <c r="M2" s="13"/>
      <c r="N2" s="13"/>
      <c r="O2" s="13"/>
      <c r="P2" s="13"/>
      <c r="Q2" s="5"/>
      <c r="R2" s="5"/>
      <c r="S2" s="5"/>
      <c r="T2" s="5"/>
      <c r="U2" s="5"/>
      <c r="V2" s="5"/>
      <c r="W2" s="5"/>
      <c r="X2" s="5"/>
      <c r="Y2" s="5"/>
      <c r="Z2" s="5"/>
    </row>
    <row r="3" spans="1:26" ht="28.5" customHeight="1" x14ac:dyDescent="0.3">
      <c r="A3" s="5"/>
      <c r="B3" s="6"/>
      <c r="C3" s="7"/>
      <c r="D3" s="9"/>
      <c r="E3" s="5"/>
      <c r="F3" s="5"/>
      <c r="G3" s="5"/>
      <c r="H3" s="5"/>
      <c r="I3" s="15"/>
      <c r="J3" s="15"/>
      <c r="K3" s="15"/>
      <c r="L3" s="9"/>
      <c r="M3" s="9"/>
      <c r="N3" s="16" t="s">
        <v>1809</v>
      </c>
      <c r="O3" s="9"/>
      <c r="P3" s="9"/>
      <c r="Q3" s="5"/>
      <c r="R3" s="5"/>
      <c r="S3" s="5"/>
      <c r="T3" s="5"/>
      <c r="U3" s="5"/>
      <c r="V3" s="5"/>
      <c r="W3" s="5"/>
      <c r="X3" s="5"/>
      <c r="Y3" s="5"/>
      <c r="Z3" s="5"/>
    </row>
    <row r="4" spans="1:26" ht="72.75" customHeight="1" x14ac:dyDescent="0.3">
      <c r="A4" s="5"/>
      <c r="B4" s="6"/>
      <c r="C4" s="17" t="s">
        <v>1810</v>
      </c>
      <c r="D4" s="18" t="s">
        <v>1811</v>
      </c>
      <c r="E4" s="18" t="s">
        <v>1812</v>
      </c>
      <c r="F4" s="19" t="s">
        <v>1813</v>
      </c>
      <c r="G4" s="20" t="s">
        <v>1814</v>
      </c>
      <c r="H4" s="21"/>
      <c r="I4" s="19" t="s">
        <v>1815</v>
      </c>
      <c r="J4" s="22" t="s">
        <v>1816</v>
      </c>
      <c r="K4" s="22" t="s">
        <v>1817</v>
      </c>
      <c r="L4" s="19" t="s">
        <v>1818</v>
      </c>
      <c r="M4" s="23" t="s">
        <v>1819</v>
      </c>
      <c r="N4" s="23" t="s">
        <v>1820</v>
      </c>
      <c r="O4" s="23" t="s">
        <v>1821</v>
      </c>
      <c r="P4" s="23" t="s">
        <v>1822</v>
      </c>
      <c r="Q4" s="5"/>
      <c r="R4" s="5"/>
      <c r="S4" s="5"/>
      <c r="T4" s="5"/>
      <c r="U4" s="5"/>
      <c r="V4" s="5"/>
      <c r="W4" s="5"/>
      <c r="X4" s="5"/>
      <c r="Y4" s="5"/>
      <c r="Z4" s="5"/>
    </row>
    <row r="5" spans="1:26" ht="97.5" customHeight="1" x14ac:dyDescent="0.3">
      <c r="A5" s="24"/>
      <c r="B5" s="6"/>
      <c r="C5" s="25" t="s">
        <v>1810</v>
      </c>
      <c r="D5" s="26"/>
      <c r="E5" s="26"/>
      <c r="F5" s="27"/>
      <c r="G5" s="21"/>
      <c r="H5" s="28" t="s">
        <v>1823</v>
      </c>
      <c r="I5" s="27"/>
      <c r="J5" s="29"/>
      <c r="K5" s="29"/>
      <c r="L5" s="27"/>
      <c r="M5" s="23"/>
      <c r="N5" s="23"/>
      <c r="O5" s="23"/>
      <c r="P5" s="23"/>
      <c r="Q5" s="24"/>
      <c r="R5" s="24"/>
      <c r="S5" s="24"/>
      <c r="T5" s="24"/>
      <c r="U5" s="24"/>
      <c r="V5" s="24"/>
      <c r="W5" s="24"/>
      <c r="X5" s="24"/>
      <c r="Y5" s="24"/>
      <c r="Z5" s="24"/>
    </row>
    <row r="6" spans="1:26" ht="24" customHeight="1" x14ac:dyDescent="0.3">
      <c r="A6" s="30"/>
      <c r="B6" s="31"/>
      <c r="C6" s="32"/>
      <c r="D6" s="33"/>
      <c r="E6" s="34">
        <v>130000</v>
      </c>
      <c r="F6" s="35" t="s">
        <v>154</v>
      </c>
      <c r="G6" s="36" t="s">
        <v>1824</v>
      </c>
      <c r="H6" s="36"/>
      <c r="I6" s="37">
        <f>SUM(I7+I79+I102+I117+I128+I155+I216+I233+I284+I337+I375+I396)</f>
        <v>24744.837053289444</v>
      </c>
      <c r="J6" s="37">
        <f>SUM(J7+J79+J102+J117+J128+J155+J216+J233+J284+J337+J375+J396)</f>
        <v>13854.737772786957</v>
      </c>
      <c r="K6" s="37">
        <f>SUM(K7+K79+K102+K117+K128+K155+K216+K233+K284+K337+K375+K396)</f>
        <v>14815.024725511761</v>
      </c>
      <c r="L6" s="37">
        <f>SUM(L7+L79+L102+L117+L128+L155+L216+L233+L284+L337+L375+L396)</f>
        <v>28669.762498298725</v>
      </c>
      <c r="M6" s="38">
        <f>SUM(M7+M79+M102+M117+M128+M155+M216+M233+M284+M337+M375+M396)</f>
        <v>28004.803530947713</v>
      </c>
      <c r="N6" s="37">
        <v>28646.941984070349</v>
      </c>
      <c r="O6" s="37">
        <v>26723.258722248334</v>
      </c>
      <c r="P6" s="37">
        <v>27249.285849084623</v>
      </c>
      <c r="Q6" s="30"/>
      <c r="R6" s="30"/>
      <c r="S6" s="30"/>
      <c r="T6" s="30"/>
      <c r="U6" s="30"/>
      <c r="V6" s="30"/>
      <c r="W6" s="30"/>
      <c r="X6" s="30"/>
      <c r="Y6" s="30"/>
      <c r="Z6" s="30"/>
    </row>
    <row r="7" spans="1:26" ht="15.75" customHeight="1" x14ac:dyDescent="0.3">
      <c r="A7" s="30"/>
      <c r="B7" s="39"/>
      <c r="C7" s="32"/>
      <c r="D7" s="33"/>
      <c r="E7" s="40">
        <v>130100</v>
      </c>
      <c r="F7" s="35" t="s">
        <v>1825</v>
      </c>
      <c r="G7" s="41" t="s">
        <v>1826</v>
      </c>
      <c r="H7" s="42"/>
      <c r="I7" s="43">
        <v>8385.5226018748799</v>
      </c>
      <c r="J7" s="44">
        <v>6077.7829108475216</v>
      </c>
      <c r="K7" s="44">
        <v>6493.1097646833741</v>
      </c>
      <c r="L7" s="44">
        <f>J7+K7</f>
        <v>12570.892675530897</v>
      </c>
      <c r="M7" s="45">
        <v>12620.709427013584</v>
      </c>
      <c r="N7" s="44">
        <v>13545.087712837192</v>
      </c>
      <c r="O7" s="44">
        <v>13319.548383872201</v>
      </c>
      <c r="P7" s="44">
        <v>13690.55962311077</v>
      </c>
      <c r="Q7" s="30"/>
      <c r="R7" s="30"/>
      <c r="S7" s="30"/>
      <c r="T7" s="30"/>
      <c r="U7" s="30"/>
      <c r="V7" s="30"/>
      <c r="W7" s="30"/>
      <c r="X7" s="30"/>
      <c r="Y7" s="30"/>
      <c r="Z7" s="30"/>
    </row>
    <row r="8" spans="1:26" ht="13.5" customHeight="1" x14ac:dyDescent="0.3">
      <c r="A8" s="24"/>
      <c r="B8" s="6"/>
      <c r="C8" s="46"/>
      <c r="D8" s="46"/>
      <c r="E8" s="47">
        <v>130101</v>
      </c>
      <c r="F8" s="48" t="s">
        <v>1825</v>
      </c>
      <c r="G8" s="49" t="s">
        <v>1827</v>
      </c>
      <c r="H8" s="50"/>
      <c r="I8" s="51">
        <v>2098.670857088196</v>
      </c>
      <c r="J8" s="52">
        <v>1618.9908283910463</v>
      </c>
      <c r="K8" s="52">
        <v>1690.5295896307632</v>
      </c>
      <c r="L8" s="52">
        <f>J8+K8</f>
        <v>3309.5204180218097</v>
      </c>
      <c r="M8" s="52">
        <v>3272.1755251578343</v>
      </c>
      <c r="N8" s="52">
        <v>3464.9300497417248</v>
      </c>
      <c r="O8" s="52">
        <v>3459.4980763344179</v>
      </c>
      <c r="P8" s="52">
        <v>3532.0831012052804</v>
      </c>
      <c r="Q8" s="24"/>
      <c r="R8" s="24"/>
      <c r="S8" s="24"/>
      <c r="T8" s="24"/>
      <c r="U8" s="24"/>
      <c r="V8" s="24"/>
      <c r="W8" s="24"/>
      <c r="X8" s="24"/>
      <c r="Y8" s="24"/>
      <c r="Z8" s="24"/>
    </row>
    <row r="9" spans="1:26" ht="13.5" customHeight="1" x14ac:dyDescent="0.3">
      <c r="A9" s="24"/>
      <c r="B9" s="6"/>
      <c r="C9" s="46">
        <v>1</v>
      </c>
      <c r="D9" s="47" t="s">
        <v>1828</v>
      </c>
      <c r="E9" s="47">
        <v>130101</v>
      </c>
      <c r="F9" s="53" t="s">
        <v>1829</v>
      </c>
      <c r="G9" s="54" t="s">
        <v>1830</v>
      </c>
      <c r="H9" s="55"/>
      <c r="I9" s="56"/>
      <c r="J9" s="57"/>
      <c r="K9" s="57"/>
      <c r="L9" s="58"/>
      <c r="M9" s="59"/>
      <c r="N9" s="58"/>
      <c r="O9" s="58"/>
      <c r="P9" s="58"/>
      <c r="Q9" s="24"/>
      <c r="R9" s="24"/>
      <c r="S9" s="24"/>
      <c r="T9" s="24"/>
      <c r="U9" s="24"/>
      <c r="V9" s="24"/>
      <c r="W9" s="24"/>
      <c r="X9" s="24"/>
      <c r="Y9" s="24"/>
      <c r="Z9" s="24"/>
    </row>
    <row r="10" spans="1:26" ht="13.5" customHeight="1" x14ac:dyDescent="0.3">
      <c r="A10" s="24"/>
      <c r="B10" s="6"/>
      <c r="C10" s="47">
        <v>2</v>
      </c>
      <c r="D10" s="47" t="s">
        <v>1831</v>
      </c>
      <c r="E10" s="47">
        <v>130101</v>
      </c>
      <c r="F10" s="53" t="s">
        <v>1829</v>
      </c>
      <c r="G10" s="54" t="s">
        <v>1832</v>
      </c>
      <c r="H10" s="55"/>
      <c r="I10" s="60"/>
      <c r="J10" s="61"/>
      <c r="K10" s="61"/>
      <c r="L10" s="62"/>
      <c r="M10" s="63"/>
      <c r="N10" s="62"/>
      <c r="O10" s="62"/>
      <c r="P10" s="62"/>
      <c r="Q10" s="24"/>
      <c r="R10" s="24"/>
      <c r="S10" s="24"/>
      <c r="T10" s="24"/>
      <c r="U10" s="24"/>
      <c r="V10" s="24"/>
      <c r="W10" s="24"/>
      <c r="X10" s="24"/>
      <c r="Y10" s="24"/>
      <c r="Z10" s="24"/>
    </row>
    <row r="11" spans="1:26" ht="13.5" customHeight="1" x14ac:dyDescent="0.3">
      <c r="A11" s="24"/>
      <c r="B11" s="64"/>
      <c r="C11" s="47">
        <v>3</v>
      </c>
      <c r="D11" s="47" t="s">
        <v>1833</v>
      </c>
      <c r="E11" s="47">
        <v>130101</v>
      </c>
      <c r="F11" s="53" t="s">
        <v>1834</v>
      </c>
      <c r="G11" s="54" t="s">
        <v>1835</v>
      </c>
      <c r="H11" s="65">
        <v>6.0765899999999998E-2</v>
      </c>
      <c r="I11" s="66">
        <f t="shared" ref="I11:I21" si="0">+ROUND($H11*I$8,1)</f>
        <v>127.5</v>
      </c>
      <c r="J11" s="66">
        <f t="shared" ref="J11:J21" si="1">+ROUND($H11*0.4783091787*L$8,1)</f>
        <v>96.2</v>
      </c>
      <c r="K11" s="67">
        <f t="shared" ref="K11:K21" si="2">+L11-J11</f>
        <v>104.89999999999999</v>
      </c>
      <c r="L11" s="66">
        <f t="shared" ref="L11:P21" si="3">+ROUND($H11*L$8,1)</f>
        <v>201.1</v>
      </c>
      <c r="M11" s="66">
        <f t="shared" si="3"/>
        <v>198.8</v>
      </c>
      <c r="N11" s="66">
        <f t="shared" si="3"/>
        <v>210.5</v>
      </c>
      <c r="O11" s="66">
        <f t="shared" si="3"/>
        <v>210.2</v>
      </c>
      <c r="P11" s="66">
        <f t="shared" si="3"/>
        <v>214.6</v>
      </c>
      <c r="Q11" s="69"/>
      <c r="R11" s="24"/>
      <c r="S11" s="24"/>
      <c r="T11" s="24"/>
      <c r="U11" s="24"/>
      <c r="V11" s="24"/>
      <c r="W11" s="24"/>
      <c r="X11" s="24"/>
      <c r="Y11" s="24"/>
      <c r="Z11" s="24"/>
    </row>
    <row r="12" spans="1:26" ht="13.5" customHeight="1" x14ac:dyDescent="0.3">
      <c r="A12" s="24"/>
      <c r="B12" s="64"/>
      <c r="C12" s="47">
        <v>4</v>
      </c>
      <c r="D12" s="47" t="s">
        <v>1836</v>
      </c>
      <c r="E12" s="47">
        <v>130101</v>
      </c>
      <c r="F12" s="53" t="s">
        <v>1837</v>
      </c>
      <c r="G12" s="54" t="s">
        <v>1838</v>
      </c>
      <c r="H12" s="65">
        <v>0.1272644</v>
      </c>
      <c r="I12" s="66">
        <f t="shared" si="0"/>
        <v>267.10000000000002</v>
      </c>
      <c r="J12" s="66">
        <f t="shared" si="1"/>
        <v>201.5</v>
      </c>
      <c r="K12" s="67">
        <f t="shared" si="2"/>
        <v>219.7</v>
      </c>
      <c r="L12" s="66">
        <f t="shared" si="3"/>
        <v>421.2</v>
      </c>
      <c r="M12" s="66">
        <f t="shared" si="3"/>
        <v>416.4</v>
      </c>
      <c r="N12" s="66">
        <f t="shared" si="3"/>
        <v>441</v>
      </c>
      <c r="O12" s="66">
        <f t="shared" si="3"/>
        <v>440.3</v>
      </c>
      <c r="P12" s="66">
        <f t="shared" si="3"/>
        <v>449.5</v>
      </c>
      <c r="Q12" s="69"/>
      <c r="R12" s="24"/>
      <c r="S12" s="24"/>
      <c r="T12" s="24"/>
      <c r="U12" s="24"/>
      <c r="V12" s="24"/>
      <c r="W12" s="24"/>
      <c r="X12" s="24"/>
      <c r="Y12" s="24"/>
      <c r="Z12" s="24"/>
    </row>
    <row r="13" spans="1:26" ht="13.5" customHeight="1" x14ac:dyDescent="0.3">
      <c r="A13" s="24"/>
      <c r="B13" s="64"/>
      <c r="C13" s="47">
        <v>5</v>
      </c>
      <c r="D13" s="47" t="s">
        <v>1839</v>
      </c>
      <c r="E13" s="47">
        <v>130101</v>
      </c>
      <c r="F13" s="53" t="s">
        <v>1840</v>
      </c>
      <c r="G13" s="54" t="s">
        <v>1841</v>
      </c>
      <c r="H13" s="65">
        <v>7.7199400000000001E-2</v>
      </c>
      <c r="I13" s="66">
        <f t="shared" si="0"/>
        <v>162</v>
      </c>
      <c r="J13" s="66">
        <f t="shared" si="1"/>
        <v>122.2</v>
      </c>
      <c r="K13" s="67">
        <f t="shared" si="2"/>
        <v>133.30000000000001</v>
      </c>
      <c r="L13" s="66">
        <f t="shared" si="3"/>
        <v>255.5</v>
      </c>
      <c r="M13" s="66">
        <f t="shared" si="3"/>
        <v>252.6</v>
      </c>
      <c r="N13" s="66">
        <f t="shared" si="3"/>
        <v>267.5</v>
      </c>
      <c r="O13" s="66">
        <f t="shared" si="3"/>
        <v>267.10000000000002</v>
      </c>
      <c r="P13" s="66">
        <f t="shared" si="3"/>
        <v>272.7</v>
      </c>
      <c r="Q13" s="69"/>
      <c r="R13" s="24"/>
      <c r="S13" s="24"/>
      <c r="T13" s="24"/>
      <c r="U13" s="24"/>
      <c r="V13" s="24"/>
      <c r="W13" s="24"/>
      <c r="X13" s="24"/>
      <c r="Y13" s="24"/>
      <c r="Z13" s="24"/>
    </row>
    <row r="14" spans="1:26" ht="13.5" customHeight="1" x14ac:dyDescent="0.3">
      <c r="A14" s="24"/>
      <c r="B14" s="64"/>
      <c r="C14" s="47">
        <v>6</v>
      </c>
      <c r="D14" s="47" t="s">
        <v>1842</v>
      </c>
      <c r="E14" s="47">
        <v>130101</v>
      </c>
      <c r="F14" s="53" t="s">
        <v>1840</v>
      </c>
      <c r="G14" s="54" t="s">
        <v>1843</v>
      </c>
      <c r="H14" s="65">
        <v>0.12611790000000001</v>
      </c>
      <c r="I14" s="66">
        <f t="shared" si="0"/>
        <v>264.7</v>
      </c>
      <c r="J14" s="66">
        <f t="shared" si="1"/>
        <v>199.6</v>
      </c>
      <c r="K14" s="67">
        <f t="shared" si="2"/>
        <v>217.79999999999998</v>
      </c>
      <c r="L14" s="66">
        <f t="shared" si="3"/>
        <v>417.4</v>
      </c>
      <c r="M14" s="66">
        <f t="shared" si="3"/>
        <v>412.7</v>
      </c>
      <c r="N14" s="66">
        <f t="shared" si="3"/>
        <v>437</v>
      </c>
      <c r="O14" s="66">
        <f t="shared" si="3"/>
        <v>436.3</v>
      </c>
      <c r="P14" s="66">
        <f t="shared" si="3"/>
        <v>445.5</v>
      </c>
      <c r="Q14" s="69"/>
      <c r="R14" s="24"/>
      <c r="S14" s="24"/>
      <c r="T14" s="24"/>
      <c r="U14" s="24"/>
      <c r="V14" s="24"/>
      <c r="W14" s="24"/>
      <c r="X14" s="24"/>
      <c r="Y14" s="24"/>
      <c r="Z14" s="24"/>
    </row>
    <row r="15" spans="1:26" ht="13.5" customHeight="1" x14ac:dyDescent="0.3">
      <c r="A15" s="24"/>
      <c r="B15" s="64"/>
      <c r="C15" s="47">
        <v>7</v>
      </c>
      <c r="D15" s="47" t="s">
        <v>1844</v>
      </c>
      <c r="E15" s="47">
        <v>130101</v>
      </c>
      <c r="F15" s="53" t="s">
        <v>1840</v>
      </c>
      <c r="G15" s="54" t="s">
        <v>440</v>
      </c>
      <c r="H15" s="65">
        <v>5.6562000000000001E-2</v>
      </c>
      <c r="I15" s="66">
        <f t="shared" si="0"/>
        <v>118.7</v>
      </c>
      <c r="J15" s="66">
        <f t="shared" si="1"/>
        <v>89.5</v>
      </c>
      <c r="K15" s="67">
        <f t="shared" si="2"/>
        <v>97.699999999999989</v>
      </c>
      <c r="L15" s="66">
        <f t="shared" si="3"/>
        <v>187.2</v>
      </c>
      <c r="M15" s="66">
        <f t="shared" si="3"/>
        <v>185.1</v>
      </c>
      <c r="N15" s="66">
        <f t="shared" si="3"/>
        <v>196</v>
      </c>
      <c r="O15" s="66">
        <f t="shared" si="3"/>
        <v>195.7</v>
      </c>
      <c r="P15" s="66">
        <f t="shared" si="3"/>
        <v>199.8</v>
      </c>
      <c r="Q15" s="69"/>
      <c r="R15" s="24"/>
      <c r="S15" s="24"/>
      <c r="T15" s="24"/>
      <c r="U15" s="24"/>
      <c r="V15" s="24"/>
      <c r="W15" s="24"/>
      <c r="X15" s="24"/>
      <c r="Y15" s="24"/>
      <c r="Z15" s="24"/>
    </row>
    <row r="16" spans="1:26" ht="13.5" customHeight="1" x14ac:dyDescent="0.3">
      <c r="A16" s="24"/>
      <c r="B16" s="64" t="s">
        <v>1845</v>
      </c>
      <c r="C16" s="47">
        <v>8</v>
      </c>
      <c r="D16" s="47" t="s">
        <v>1846</v>
      </c>
      <c r="E16" s="47">
        <v>130101</v>
      </c>
      <c r="F16" s="53" t="s">
        <v>1840</v>
      </c>
      <c r="G16" s="54" t="s">
        <v>1847</v>
      </c>
      <c r="H16" s="65">
        <v>0.21093000000000001</v>
      </c>
      <c r="I16" s="66">
        <f t="shared" si="0"/>
        <v>442.7</v>
      </c>
      <c r="J16" s="66">
        <f t="shared" si="1"/>
        <v>333.9</v>
      </c>
      <c r="K16" s="67">
        <f t="shared" si="2"/>
        <v>364.20000000000005</v>
      </c>
      <c r="L16" s="66">
        <f t="shared" si="3"/>
        <v>698.1</v>
      </c>
      <c r="M16" s="66">
        <f t="shared" si="3"/>
        <v>690.2</v>
      </c>
      <c r="N16" s="66">
        <f t="shared" si="3"/>
        <v>730.9</v>
      </c>
      <c r="O16" s="66">
        <f t="shared" si="3"/>
        <v>729.7</v>
      </c>
      <c r="P16" s="66">
        <f t="shared" si="3"/>
        <v>745</v>
      </c>
      <c r="Q16" s="69"/>
      <c r="R16" s="24"/>
      <c r="S16" s="24"/>
      <c r="T16" s="24"/>
      <c r="U16" s="24"/>
      <c r="V16" s="24"/>
      <c r="W16" s="24"/>
      <c r="X16" s="24"/>
      <c r="Y16" s="24"/>
      <c r="Z16" s="24"/>
    </row>
    <row r="17" spans="1:26" ht="13.5" customHeight="1" x14ac:dyDescent="0.3">
      <c r="A17" s="24"/>
      <c r="B17" s="64"/>
      <c r="C17" s="47">
        <v>9</v>
      </c>
      <c r="D17" s="47" t="s">
        <v>1848</v>
      </c>
      <c r="E17" s="47">
        <v>130101</v>
      </c>
      <c r="F17" s="53" t="s">
        <v>1840</v>
      </c>
      <c r="G17" s="54" t="s">
        <v>1849</v>
      </c>
      <c r="H17" s="65">
        <v>0.1256274</v>
      </c>
      <c r="I17" s="66">
        <f t="shared" si="0"/>
        <v>263.7</v>
      </c>
      <c r="J17" s="66">
        <f t="shared" si="1"/>
        <v>198.9</v>
      </c>
      <c r="K17" s="67">
        <f t="shared" si="2"/>
        <v>216.9</v>
      </c>
      <c r="L17" s="66">
        <f t="shared" si="3"/>
        <v>415.8</v>
      </c>
      <c r="M17" s="66">
        <f t="shared" si="3"/>
        <v>411.1</v>
      </c>
      <c r="N17" s="66">
        <f t="shared" si="3"/>
        <v>435.3</v>
      </c>
      <c r="O17" s="66">
        <f t="shared" si="3"/>
        <v>434.6</v>
      </c>
      <c r="P17" s="66">
        <f t="shared" si="3"/>
        <v>443.7</v>
      </c>
      <c r="Q17" s="69"/>
      <c r="R17" s="24"/>
      <c r="S17" s="24"/>
      <c r="T17" s="24"/>
      <c r="U17" s="24"/>
      <c r="V17" s="24"/>
      <c r="W17" s="24"/>
      <c r="X17" s="24"/>
      <c r="Y17" s="24"/>
      <c r="Z17" s="24"/>
    </row>
    <row r="18" spans="1:26" ht="13.5" customHeight="1" x14ac:dyDescent="0.3">
      <c r="A18" s="24"/>
      <c r="B18" s="64"/>
      <c r="C18" s="47">
        <v>10</v>
      </c>
      <c r="D18" s="47" t="s">
        <v>1850</v>
      </c>
      <c r="E18" s="47">
        <v>130101</v>
      </c>
      <c r="F18" s="53" t="s">
        <v>1851</v>
      </c>
      <c r="G18" s="54" t="s">
        <v>1852</v>
      </c>
      <c r="H18" s="65">
        <v>0.12686819999999999</v>
      </c>
      <c r="I18" s="66">
        <f t="shared" si="0"/>
        <v>266.3</v>
      </c>
      <c r="J18" s="66">
        <f t="shared" si="1"/>
        <v>200.8</v>
      </c>
      <c r="K18" s="67">
        <f t="shared" si="2"/>
        <v>219.09999999999997</v>
      </c>
      <c r="L18" s="66">
        <f t="shared" si="3"/>
        <v>419.9</v>
      </c>
      <c r="M18" s="66">
        <f t="shared" si="3"/>
        <v>415.1</v>
      </c>
      <c r="N18" s="66">
        <f t="shared" si="3"/>
        <v>439.6</v>
      </c>
      <c r="O18" s="66">
        <f t="shared" si="3"/>
        <v>438.9</v>
      </c>
      <c r="P18" s="66">
        <f t="shared" si="3"/>
        <v>448.1</v>
      </c>
      <c r="Q18" s="69"/>
      <c r="R18" s="24"/>
      <c r="S18" s="24"/>
      <c r="T18" s="24"/>
      <c r="U18" s="24"/>
      <c r="V18" s="24"/>
      <c r="W18" s="24"/>
      <c r="X18" s="24"/>
      <c r="Y18" s="24"/>
      <c r="Z18" s="24"/>
    </row>
    <row r="19" spans="1:26" ht="13.5" customHeight="1" x14ac:dyDescent="0.3">
      <c r="A19" s="24"/>
      <c r="B19" s="64"/>
      <c r="C19" s="47">
        <v>11</v>
      </c>
      <c r="D19" s="47" t="s">
        <v>1853</v>
      </c>
      <c r="E19" s="47">
        <v>130101</v>
      </c>
      <c r="F19" s="53" t="s">
        <v>1851</v>
      </c>
      <c r="G19" s="54" t="s">
        <v>1854</v>
      </c>
      <c r="H19" s="65">
        <v>2.5987900000000001E-2</v>
      </c>
      <c r="I19" s="66">
        <f t="shared" si="0"/>
        <v>54.5</v>
      </c>
      <c r="J19" s="66">
        <f t="shared" si="1"/>
        <v>41.1</v>
      </c>
      <c r="K19" s="67">
        <f t="shared" si="2"/>
        <v>44.9</v>
      </c>
      <c r="L19" s="66">
        <f t="shared" si="3"/>
        <v>86</v>
      </c>
      <c r="M19" s="66">
        <f t="shared" si="3"/>
        <v>85</v>
      </c>
      <c r="N19" s="66">
        <f t="shared" si="3"/>
        <v>90</v>
      </c>
      <c r="O19" s="66">
        <f t="shared" si="3"/>
        <v>89.9</v>
      </c>
      <c r="P19" s="66">
        <f t="shared" si="3"/>
        <v>91.8</v>
      </c>
      <c r="Q19" s="69"/>
      <c r="R19" s="24"/>
      <c r="S19" s="24"/>
      <c r="T19" s="24"/>
      <c r="U19" s="24"/>
      <c r="V19" s="24"/>
      <c r="W19" s="24"/>
      <c r="X19" s="24"/>
      <c r="Y19" s="24"/>
      <c r="Z19" s="24"/>
    </row>
    <row r="20" spans="1:26" ht="13.5" customHeight="1" x14ac:dyDescent="0.3">
      <c r="A20" s="24"/>
      <c r="B20" s="64"/>
      <c r="C20" s="47">
        <v>12</v>
      </c>
      <c r="D20" s="47" t="s">
        <v>1855</v>
      </c>
      <c r="E20" s="47">
        <v>130101</v>
      </c>
      <c r="F20" s="53" t="s">
        <v>1851</v>
      </c>
      <c r="G20" s="54" t="s">
        <v>1856</v>
      </c>
      <c r="H20" s="65">
        <v>4.0510600000000001E-2</v>
      </c>
      <c r="I20" s="66">
        <f t="shared" si="0"/>
        <v>85</v>
      </c>
      <c r="J20" s="66">
        <f t="shared" si="1"/>
        <v>64.099999999999994</v>
      </c>
      <c r="K20" s="67">
        <f t="shared" si="2"/>
        <v>70</v>
      </c>
      <c r="L20" s="66">
        <f t="shared" si="3"/>
        <v>134.1</v>
      </c>
      <c r="M20" s="66">
        <f t="shared" si="3"/>
        <v>132.6</v>
      </c>
      <c r="N20" s="66">
        <f t="shared" si="3"/>
        <v>140.4</v>
      </c>
      <c r="O20" s="66">
        <f t="shared" si="3"/>
        <v>140.1</v>
      </c>
      <c r="P20" s="66">
        <f t="shared" si="3"/>
        <v>143.1</v>
      </c>
      <c r="Q20" s="69"/>
      <c r="R20" s="24"/>
      <c r="S20" s="24"/>
      <c r="T20" s="24"/>
      <c r="U20" s="24"/>
      <c r="V20" s="24"/>
      <c r="W20" s="24"/>
      <c r="X20" s="24"/>
      <c r="Y20" s="24"/>
      <c r="Z20" s="24"/>
    </row>
    <row r="21" spans="1:26" ht="13.5" customHeight="1" x14ac:dyDescent="0.3">
      <c r="A21" s="24"/>
      <c r="B21" s="64"/>
      <c r="C21" s="47">
        <v>13</v>
      </c>
      <c r="D21" s="47" t="s">
        <v>1857</v>
      </c>
      <c r="E21" s="47">
        <v>130101</v>
      </c>
      <c r="F21" s="53" t="s">
        <v>1851</v>
      </c>
      <c r="G21" s="54" t="s">
        <v>1858</v>
      </c>
      <c r="H21" s="65">
        <v>2.21662E-2</v>
      </c>
      <c r="I21" s="66">
        <f t="shared" si="0"/>
        <v>46.5</v>
      </c>
      <c r="J21" s="66">
        <f t="shared" si="1"/>
        <v>35.1</v>
      </c>
      <c r="K21" s="67">
        <f t="shared" si="2"/>
        <v>38.300000000000004</v>
      </c>
      <c r="L21" s="66">
        <f t="shared" si="3"/>
        <v>73.400000000000006</v>
      </c>
      <c r="M21" s="66">
        <f t="shared" si="3"/>
        <v>72.5</v>
      </c>
      <c r="N21" s="66">
        <f t="shared" si="3"/>
        <v>76.8</v>
      </c>
      <c r="O21" s="66">
        <f t="shared" si="3"/>
        <v>76.7</v>
      </c>
      <c r="P21" s="66">
        <f t="shared" si="3"/>
        <v>78.3</v>
      </c>
      <c r="Q21" s="69"/>
      <c r="R21" s="24"/>
      <c r="S21" s="24"/>
      <c r="T21" s="24"/>
      <c r="U21" s="24"/>
      <c r="V21" s="24"/>
      <c r="W21" s="24"/>
      <c r="X21" s="24"/>
      <c r="Y21" s="24"/>
      <c r="Z21" s="24"/>
    </row>
    <row r="22" spans="1:26" ht="17.25" customHeight="1" x14ac:dyDescent="0.3">
      <c r="A22" s="24"/>
      <c r="B22" s="64"/>
      <c r="C22" s="47"/>
      <c r="D22" s="46"/>
      <c r="E22" s="47" t="s">
        <v>1859</v>
      </c>
      <c r="F22" s="48" t="s">
        <v>1860</v>
      </c>
      <c r="G22" s="70"/>
      <c r="H22" s="71"/>
      <c r="I22" s="51">
        <v>2029.4550224794336</v>
      </c>
      <c r="J22" s="72">
        <v>1314.3898526879661</v>
      </c>
      <c r="K22" s="72">
        <v>1407.0148651233976</v>
      </c>
      <c r="L22" s="72">
        <f>J22+K22</f>
        <v>2721.4047178113638</v>
      </c>
      <c r="M22" s="72">
        <v>2746.4938788980294</v>
      </c>
      <c r="N22" s="72">
        <v>3044.5752659269174</v>
      </c>
      <c r="O22" s="72">
        <v>2951.2333795676295</v>
      </c>
      <c r="P22" s="72">
        <v>3047.8104256743836</v>
      </c>
      <c r="Q22" s="24"/>
      <c r="R22" s="24"/>
      <c r="S22" s="24"/>
      <c r="T22" s="24"/>
      <c r="U22" s="24"/>
      <c r="V22" s="24"/>
      <c r="W22" s="24"/>
      <c r="X22" s="24"/>
      <c r="Y22" s="24"/>
      <c r="Z22" s="24"/>
    </row>
    <row r="23" spans="1:26" ht="13.5" customHeight="1" x14ac:dyDescent="0.3">
      <c r="A23" s="24"/>
      <c r="B23" s="73">
        <v>1</v>
      </c>
      <c r="C23" s="47">
        <v>14</v>
      </c>
      <c r="D23" s="47" t="s">
        <v>1861</v>
      </c>
      <c r="E23" s="47">
        <v>130102</v>
      </c>
      <c r="F23" s="53" t="s">
        <v>1862</v>
      </c>
      <c r="G23" s="54" t="s">
        <v>1863</v>
      </c>
      <c r="H23" s="65">
        <v>0.10335859999999999</v>
      </c>
      <c r="I23" s="66">
        <f t="shared" ref="I23:I33" si="4">+ROUND($H23*I$22,1)</f>
        <v>209.8</v>
      </c>
      <c r="J23" s="66">
        <f t="shared" ref="J23:J33" si="5">+ROUND($H23*0.4783091787*L$22,1)</f>
        <v>134.5</v>
      </c>
      <c r="K23" s="67">
        <f t="shared" ref="K23:K33" si="6">+L23-J23</f>
        <v>146.80000000000001</v>
      </c>
      <c r="L23" s="66">
        <f t="shared" ref="L23:P33" si="7">+ROUND($H23*L$22,1)</f>
        <v>281.3</v>
      </c>
      <c r="M23" s="66">
        <f t="shared" si="7"/>
        <v>283.89999999999998</v>
      </c>
      <c r="N23" s="66">
        <f t="shared" si="7"/>
        <v>314.7</v>
      </c>
      <c r="O23" s="66">
        <f t="shared" si="7"/>
        <v>305</v>
      </c>
      <c r="P23" s="66">
        <f t="shared" si="7"/>
        <v>315</v>
      </c>
      <c r="Q23" s="24"/>
      <c r="R23" s="24"/>
      <c r="S23" s="24"/>
      <c r="T23" s="24"/>
      <c r="U23" s="24"/>
      <c r="V23" s="24"/>
      <c r="W23" s="24"/>
      <c r="X23" s="24"/>
      <c r="Y23" s="24"/>
      <c r="Z23" s="24"/>
    </row>
    <row r="24" spans="1:26" ht="13.5" customHeight="1" x14ac:dyDescent="0.3">
      <c r="A24" s="24"/>
      <c r="B24" s="73">
        <v>2</v>
      </c>
      <c r="C24" s="47">
        <v>15</v>
      </c>
      <c r="D24" s="47" t="s">
        <v>1864</v>
      </c>
      <c r="E24" s="47">
        <v>130102</v>
      </c>
      <c r="F24" s="53" t="s">
        <v>1837</v>
      </c>
      <c r="G24" s="54" t="s">
        <v>1865</v>
      </c>
      <c r="H24" s="65">
        <v>0.36243809999999999</v>
      </c>
      <c r="I24" s="66">
        <f t="shared" si="4"/>
        <v>735.6</v>
      </c>
      <c r="J24" s="66">
        <f t="shared" si="5"/>
        <v>471.8</v>
      </c>
      <c r="K24" s="67">
        <f t="shared" si="6"/>
        <v>514.5</v>
      </c>
      <c r="L24" s="66">
        <f t="shared" si="7"/>
        <v>986.3</v>
      </c>
      <c r="M24" s="66">
        <f t="shared" si="7"/>
        <v>995.4</v>
      </c>
      <c r="N24" s="66">
        <f t="shared" si="7"/>
        <v>1103.5</v>
      </c>
      <c r="O24" s="66">
        <f t="shared" si="7"/>
        <v>1069.5999999999999</v>
      </c>
      <c r="P24" s="66">
        <f t="shared" si="7"/>
        <v>1104.5999999999999</v>
      </c>
      <c r="Q24" s="24"/>
      <c r="R24" s="24"/>
      <c r="S24" s="24"/>
      <c r="T24" s="24"/>
      <c r="U24" s="24"/>
      <c r="V24" s="24"/>
      <c r="W24" s="24"/>
      <c r="X24" s="24"/>
      <c r="Y24" s="24"/>
      <c r="Z24" s="24"/>
    </row>
    <row r="25" spans="1:26" ht="13.5" customHeight="1" x14ac:dyDescent="0.3">
      <c r="A25" s="24"/>
      <c r="B25" s="73">
        <v>3</v>
      </c>
      <c r="C25" s="47">
        <v>16</v>
      </c>
      <c r="D25" s="47" t="s">
        <v>1866</v>
      </c>
      <c r="E25" s="47">
        <v>130102</v>
      </c>
      <c r="F25" s="53" t="s">
        <v>1867</v>
      </c>
      <c r="G25" s="54" t="s">
        <v>1868</v>
      </c>
      <c r="H25" s="65">
        <v>5.5094200000000003E-2</v>
      </c>
      <c r="I25" s="66">
        <f t="shared" si="4"/>
        <v>111.8</v>
      </c>
      <c r="J25" s="66">
        <f t="shared" si="5"/>
        <v>71.7</v>
      </c>
      <c r="K25" s="67">
        <f t="shared" si="6"/>
        <v>78.2</v>
      </c>
      <c r="L25" s="66">
        <f t="shared" si="7"/>
        <v>149.9</v>
      </c>
      <c r="M25" s="66">
        <f t="shared" si="7"/>
        <v>151.30000000000001</v>
      </c>
      <c r="N25" s="66">
        <f t="shared" si="7"/>
        <v>167.7</v>
      </c>
      <c r="O25" s="66">
        <f t="shared" si="7"/>
        <v>162.6</v>
      </c>
      <c r="P25" s="66">
        <f t="shared" si="7"/>
        <v>167.9</v>
      </c>
      <c r="Q25" s="24"/>
      <c r="R25" s="24"/>
      <c r="S25" s="24"/>
      <c r="T25" s="24"/>
      <c r="U25" s="24"/>
      <c r="V25" s="24"/>
      <c r="W25" s="24"/>
      <c r="X25" s="24"/>
      <c r="Y25" s="24"/>
      <c r="Z25" s="24"/>
    </row>
    <row r="26" spans="1:26" ht="13.5" customHeight="1" x14ac:dyDescent="0.3">
      <c r="A26" s="24"/>
      <c r="B26" s="73">
        <v>4</v>
      </c>
      <c r="C26" s="47">
        <v>17</v>
      </c>
      <c r="D26" s="47" t="s">
        <v>1869</v>
      </c>
      <c r="E26" s="47">
        <v>130102</v>
      </c>
      <c r="F26" s="53" t="s">
        <v>1867</v>
      </c>
      <c r="G26" s="54" t="s">
        <v>1128</v>
      </c>
      <c r="H26" s="65">
        <v>8.9698899999999998E-2</v>
      </c>
      <c r="I26" s="66">
        <f t="shared" si="4"/>
        <v>182</v>
      </c>
      <c r="J26" s="66">
        <f t="shared" si="5"/>
        <v>116.8</v>
      </c>
      <c r="K26" s="67">
        <f t="shared" si="6"/>
        <v>127.3</v>
      </c>
      <c r="L26" s="66">
        <f t="shared" si="7"/>
        <v>244.1</v>
      </c>
      <c r="M26" s="66">
        <f t="shared" si="7"/>
        <v>246.4</v>
      </c>
      <c r="N26" s="66">
        <f t="shared" si="7"/>
        <v>273.10000000000002</v>
      </c>
      <c r="O26" s="66">
        <f t="shared" si="7"/>
        <v>264.7</v>
      </c>
      <c r="P26" s="66">
        <f t="shared" si="7"/>
        <v>273.39999999999998</v>
      </c>
      <c r="Q26" s="24"/>
      <c r="R26" s="24"/>
      <c r="S26" s="24"/>
      <c r="T26" s="24"/>
      <c r="U26" s="24"/>
      <c r="V26" s="24"/>
      <c r="W26" s="24"/>
      <c r="X26" s="24"/>
      <c r="Y26" s="24"/>
      <c r="Z26" s="24"/>
    </row>
    <row r="27" spans="1:26" ht="13.5" customHeight="1" x14ac:dyDescent="0.3">
      <c r="A27" s="24"/>
      <c r="B27" s="73">
        <v>5</v>
      </c>
      <c r="C27" s="47">
        <v>18</v>
      </c>
      <c r="D27" s="47" t="s">
        <v>1870</v>
      </c>
      <c r="E27" s="47">
        <v>130102</v>
      </c>
      <c r="F27" s="53" t="s">
        <v>1867</v>
      </c>
      <c r="G27" s="54" t="s">
        <v>1871</v>
      </c>
      <c r="H27" s="65">
        <v>7.7860399999999996E-2</v>
      </c>
      <c r="I27" s="66">
        <f t="shared" si="4"/>
        <v>158</v>
      </c>
      <c r="J27" s="66">
        <f t="shared" si="5"/>
        <v>101.3</v>
      </c>
      <c r="K27" s="67">
        <f t="shared" si="6"/>
        <v>110.60000000000001</v>
      </c>
      <c r="L27" s="66">
        <f t="shared" si="7"/>
        <v>211.9</v>
      </c>
      <c r="M27" s="66">
        <f t="shared" si="7"/>
        <v>213.8</v>
      </c>
      <c r="N27" s="66">
        <f t="shared" si="7"/>
        <v>237.1</v>
      </c>
      <c r="O27" s="66">
        <f t="shared" si="7"/>
        <v>229.8</v>
      </c>
      <c r="P27" s="66">
        <f t="shared" si="7"/>
        <v>237.3</v>
      </c>
      <c r="Q27" s="24"/>
      <c r="R27" s="24"/>
      <c r="S27" s="24"/>
      <c r="T27" s="24"/>
      <c r="U27" s="24"/>
      <c r="V27" s="24"/>
      <c r="W27" s="24"/>
      <c r="X27" s="24"/>
      <c r="Y27" s="24"/>
      <c r="Z27" s="24"/>
    </row>
    <row r="28" spans="1:26" ht="13.5" customHeight="1" x14ac:dyDescent="0.3">
      <c r="A28" s="24"/>
      <c r="B28" s="73">
        <v>6</v>
      </c>
      <c r="C28" s="47">
        <v>19</v>
      </c>
      <c r="D28" s="47" t="s">
        <v>1872</v>
      </c>
      <c r="E28" s="47">
        <v>130102</v>
      </c>
      <c r="F28" s="53" t="s">
        <v>1840</v>
      </c>
      <c r="G28" s="54" t="s">
        <v>1873</v>
      </c>
      <c r="H28" s="65">
        <v>0.1029033</v>
      </c>
      <c r="I28" s="66">
        <f t="shared" si="4"/>
        <v>208.8</v>
      </c>
      <c r="J28" s="66">
        <f t="shared" si="5"/>
        <v>133.9</v>
      </c>
      <c r="K28" s="67">
        <f t="shared" si="6"/>
        <v>146.1</v>
      </c>
      <c r="L28" s="66">
        <f t="shared" si="7"/>
        <v>280</v>
      </c>
      <c r="M28" s="66">
        <f t="shared" si="7"/>
        <v>282.60000000000002</v>
      </c>
      <c r="N28" s="66">
        <f t="shared" si="7"/>
        <v>313.3</v>
      </c>
      <c r="O28" s="66">
        <f t="shared" si="7"/>
        <v>303.7</v>
      </c>
      <c r="P28" s="66">
        <f t="shared" si="7"/>
        <v>313.60000000000002</v>
      </c>
      <c r="Q28" s="24"/>
      <c r="R28" s="24"/>
      <c r="S28" s="24"/>
      <c r="T28" s="24"/>
      <c r="U28" s="24"/>
      <c r="V28" s="24"/>
      <c r="W28" s="24"/>
      <c r="X28" s="24"/>
      <c r="Y28" s="24"/>
      <c r="Z28" s="24"/>
    </row>
    <row r="29" spans="1:26" ht="13.5" customHeight="1" x14ac:dyDescent="0.3">
      <c r="A29" s="24"/>
      <c r="B29" s="73">
        <v>7</v>
      </c>
      <c r="C29" s="47">
        <v>20</v>
      </c>
      <c r="D29" s="47" t="s">
        <v>1874</v>
      </c>
      <c r="E29" s="47">
        <v>130102</v>
      </c>
      <c r="F29" s="53" t="s">
        <v>1867</v>
      </c>
      <c r="G29" s="54" t="s">
        <v>1875</v>
      </c>
      <c r="H29" s="65">
        <v>2.5498199999999999E-2</v>
      </c>
      <c r="I29" s="66">
        <f t="shared" si="4"/>
        <v>51.7</v>
      </c>
      <c r="J29" s="66">
        <f t="shared" si="5"/>
        <v>33.200000000000003</v>
      </c>
      <c r="K29" s="67">
        <f t="shared" si="6"/>
        <v>36.200000000000003</v>
      </c>
      <c r="L29" s="66">
        <f t="shared" si="7"/>
        <v>69.400000000000006</v>
      </c>
      <c r="M29" s="66">
        <f t="shared" si="7"/>
        <v>70</v>
      </c>
      <c r="N29" s="66">
        <f t="shared" si="7"/>
        <v>77.599999999999994</v>
      </c>
      <c r="O29" s="66">
        <f t="shared" si="7"/>
        <v>75.3</v>
      </c>
      <c r="P29" s="66">
        <f t="shared" si="7"/>
        <v>77.7</v>
      </c>
      <c r="Q29" s="24"/>
      <c r="R29" s="24"/>
      <c r="S29" s="24"/>
      <c r="T29" s="24"/>
      <c r="U29" s="24"/>
      <c r="V29" s="24"/>
      <c r="W29" s="24"/>
      <c r="X29" s="24"/>
      <c r="Y29" s="24"/>
      <c r="Z29" s="24"/>
    </row>
    <row r="30" spans="1:26" ht="13.5" customHeight="1" x14ac:dyDescent="0.3">
      <c r="A30" s="24"/>
      <c r="B30" s="73">
        <v>8</v>
      </c>
      <c r="C30" s="47">
        <v>21</v>
      </c>
      <c r="D30" s="47" t="s">
        <v>1876</v>
      </c>
      <c r="E30" s="47">
        <v>130102</v>
      </c>
      <c r="F30" s="53" t="s">
        <v>1867</v>
      </c>
      <c r="G30" s="54" t="s">
        <v>1877</v>
      </c>
      <c r="H30" s="65">
        <v>2.5498199999999999E-2</v>
      </c>
      <c r="I30" s="66">
        <f t="shared" si="4"/>
        <v>51.7</v>
      </c>
      <c r="J30" s="66">
        <f t="shared" si="5"/>
        <v>33.200000000000003</v>
      </c>
      <c r="K30" s="67">
        <f t="shared" si="6"/>
        <v>36.200000000000003</v>
      </c>
      <c r="L30" s="66">
        <f t="shared" si="7"/>
        <v>69.400000000000006</v>
      </c>
      <c r="M30" s="66">
        <f t="shared" si="7"/>
        <v>70</v>
      </c>
      <c r="N30" s="66">
        <f t="shared" si="7"/>
        <v>77.599999999999994</v>
      </c>
      <c r="O30" s="66">
        <f t="shared" si="7"/>
        <v>75.3</v>
      </c>
      <c r="P30" s="66">
        <f t="shared" si="7"/>
        <v>77.7</v>
      </c>
      <c r="Q30" s="24"/>
      <c r="R30" s="24"/>
      <c r="S30" s="24"/>
      <c r="T30" s="24"/>
      <c r="U30" s="24"/>
      <c r="V30" s="24"/>
      <c r="W30" s="24"/>
      <c r="X30" s="24"/>
      <c r="Y30" s="24"/>
      <c r="Z30" s="24"/>
    </row>
    <row r="31" spans="1:26" ht="13.5" customHeight="1" x14ac:dyDescent="0.3">
      <c r="A31" s="24"/>
      <c r="B31" s="73">
        <v>9</v>
      </c>
      <c r="C31" s="47">
        <v>22</v>
      </c>
      <c r="D31" s="47" t="s">
        <v>1878</v>
      </c>
      <c r="E31" s="47">
        <v>130102</v>
      </c>
      <c r="F31" s="53" t="s">
        <v>1867</v>
      </c>
      <c r="G31" s="54" t="s">
        <v>1879</v>
      </c>
      <c r="H31" s="65">
        <v>6.6521200000000003E-2</v>
      </c>
      <c r="I31" s="66">
        <f t="shared" si="4"/>
        <v>135</v>
      </c>
      <c r="J31" s="66">
        <f t="shared" si="5"/>
        <v>86.6</v>
      </c>
      <c r="K31" s="67">
        <f t="shared" si="6"/>
        <v>94.4</v>
      </c>
      <c r="L31" s="66">
        <f t="shared" si="7"/>
        <v>181</v>
      </c>
      <c r="M31" s="66">
        <f t="shared" si="7"/>
        <v>182.7</v>
      </c>
      <c r="N31" s="66">
        <f t="shared" si="7"/>
        <v>202.5</v>
      </c>
      <c r="O31" s="66">
        <f t="shared" si="7"/>
        <v>196.3</v>
      </c>
      <c r="P31" s="66">
        <f t="shared" si="7"/>
        <v>202.7</v>
      </c>
      <c r="Q31" s="24"/>
      <c r="R31" s="24"/>
      <c r="S31" s="24"/>
      <c r="T31" s="24"/>
      <c r="U31" s="24"/>
      <c r="V31" s="24"/>
      <c r="W31" s="24"/>
      <c r="X31" s="24"/>
      <c r="Y31" s="24"/>
      <c r="Z31" s="24"/>
    </row>
    <row r="32" spans="1:26" ht="13.5" customHeight="1" x14ac:dyDescent="0.3">
      <c r="A32" s="24"/>
      <c r="B32" s="73">
        <v>10</v>
      </c>
      <c r="C32" s="47">
        <v>23</v>
      </c>
      <c r="D32" s="47" t="s">
        <v>1880</v>
      </c>
      <c r="E32" s="47">
        <v>130102</v>
      </c>
      <c r="F32" s="53" t="s">
        <v>1867</v>
      </c>
      <c r="G32" s="54" t="s">
        <v>1881</v>
      </c>
      <c r="H32" s="65">
        <v>7.4282000000000001E-2</v>
      </c>
      <c r="I32" s="66">
        <f t="shared" si="4"/>
        <v>150.80000000000001</v>
      </c>
      <c r="J32" s="66">
        <f t="shared" si="5"/>
        <v>96.7</v>
      </c>
      <c r="K32" s="67">
        <f t="shared" si="6"/>
        <v>105.49999999999999</v>
      </c>
      <c r="L32" s="66">
        <f t="shared" si="7"/>
        <v>202.2</v>
      </c>
      <c r="M32" s="66">
        <f t="shared" si="7"/>
        <v>204</v>
      </c>
      <c r="N32" s="66">
        <f t="shared" si="7"/>
        <v>226.2</v>
      </c>
      <c r="O32" s="66">
        <f t="shared" si="7"/>
        <v>219.2</v>
      </c>
      <c r="P32" s="66">
        <f t="shared" si="7"/>
        <v>226.4</v>
      </c>
      <c r="Q32" s="24"/>
      <c r="R32" s="24"/>
      <c r="S32" s="24"/>
      <c r="T32" s="24"/>
      <c r="U32" s="24"/>
      <c r="V32" s="24"/>
      <c r="W32" s="24"/>
      <c r="X32" s="24"/>
      <c r="Y32" s="24"/>
      <c r="Z32" s="24"/>
    </row>
    <row r="33" spans="1:26" ht="13.5" customHeight="1" x14ac:dyDescent="0.3">
      <c r="A33" s="24"/>
      <c r="B33" s="73">
        <v>11</v>
      </c>
      <c r="C33" s="47">
        <v>24</v>
      </c>
      <c r="D33" s="47" t="s">
        <v>1882</v>
      </c>
      <c r="E33" s="47">
        <v>130102</v>
      </c>
      <c r="F33" s="53" t="s">
        <v>1867</v>
      </c>
      <c r="G33" s="54" t="s">
        <v>1883</v>
      </c>
      <c r="H33" s="65">
        <v>1.6847000000000001E-2</v>
      </c>
      <c r="I33" s="66">
        <f t="shared" si="4"/>
        <v>34.200000000000003</v>
      </c>
      <c r="J33" s="66">
        <f t="shared" si="5"/>
        <v>21.9</v>
      </c>
      <c r="K33" s="67">
        <f t="shared" si="6"/>
        <v>23.9</v>
      </c>
      <c r="L33" s="66">
        <f t="shared" si="7"/>
        <v>45.8</v>
      </c>
      <c r="M33" s="66">
        <f t="shared" si="7"/>
        <v>46.3</v>
      </c>
      <c r="N33" s="66">
        <f t="shared" si="7"/>
        <v>51.3</v>
      </c>
      <c r="O33" s="66">
        <f t="shared" si="7"/>
        <v>49.7</v>
      </c>
      <c r="P33" s="66">
        <f t="shared" si="7"/>
        <v>51.3</v>
      </c>
      <c r="Q33" s="24"/>
      <c r="R33" s="24"/>
      <c r="S33" s="24"/>
      <c r="T33" s="24"/>
      <c r="U33" s="24"/>
      <c r="V33" s="24"/>
      <c r="W33" s="24"/>
      <c r="X33" s="24"/>
      <c r="Y33" s="24"/>
      <c r="Z33" s="24"/>
    </row>
    <row r="34" spans="1:26" ht="13.5" customHeight="1" x14ac:dyDescent="0.3">
      <c r="A34" s="24"/>
      <c r="B34" s="64"/>
      <c r="C34" s="47"/>
      <c r="D34" s="46"/>
      <c r="E34" s="47" t="s">
        <v>1884</v>
      </c>
      <c r="F34" s="48" t="s">
        <v>1885</v>
      </c>
      <c r="G34" s="70"/>
      <c r="H34" s="74"/>
      <c r="I34" s="51">
        <v>570.78894920604557</v>
      </c>
      <c r="J34" s="52">
        <v>485.23738186340159</v>
      </c>
      <c r="K34" s="52">
        <v>552.47632580830293</v>
      </c>
      <c r="L34" s="52">
        <f>J34+K34</f>
        <v>1037.7137076717045</v>
      </c>
      <c r="M34" s="52">
        <v>1067.1267648746893</v>
      </c>
      <c r="N34" s="52">
        <v>1122.7740922135067</v>
      </c>
      <c r="O34" s="52">
        <v>1157.7498369045343</v>
      </c>
      <c r="P34" s="52">
        <v>1191.5748526879663</v>
      </c>
      <c r="Q34" s="24"/>
      <c r="R34" s="24"/>
      <c r="S34" s="24"/>
      <c r="T34" s="24"/>
      <c r="U34" s="24"/>
      <c r="V34" s="24"/>
      <c r="W34" s="24"/>
      <c r="X34" s="24"/>
      <c r="Y34" s="24"/>
      <c r="Z34" s="24"/>
    </row>
    <row r="35" spans="1:26" ht="13.5" customHeight="1" x14ac:dyDescent="0.3">
      <c r="A35" s="24"/>
      <c r="B35" s="73">
        <v>1</v>
      </c>
      <c r="C35" s="47">
        <v>25</v>
      </c>
      <c r="D35" s="47" t="s">
        <v>1886</v>
      </c>
      <c r="E35" s="47">
        <v>130103</v>
      </c>
      <c r="F35" s="53" t="s">
        <v>1887</v>
      </c>
      <c r="G35" s="54" t="s">
        <v>1888</v>
      </c>
      <c r="H35" s="65">
        <v>0.45820529999999998</v>
      </c>
      <c r="I35" s="66">
        <f>+ROUND($H35*I$34,1)</f>
        <v>261.5</v>
      </c>
      <c r="J35" s="66">
        <f>+ROUND($H35*0.4783091787*L$34,1)</f>
        <v>227.4</v>
      </c>
      <c r="K35" s="67">
        <f>+L35-J35</f>
        <v>248.1</v>
      </c>
      <c r="L35" s="66">
        <f t="shared" ref="L35:P38" si="8">+ROUND($H35*L$34,1)</f>
        <v>475.5</v>
      </c>
      <c r="M35" s="66">
        <f t="shared" si="8"/>
        <v>489</v>
      </c>
      <c r="N35" s="66">
        <f t="shared" si="8"/>
        <v>514.5</v>
      </c>
      <c r="O35" s="66">
        <f t="shared" si="8"/>
        <v>530.5</v>
      </c>
      <c r="P35" s="66">
        <f t="shared" si="8"/>
        <v>546</v>
      </c>
      <c r="Q35" s="24"/>
      <c r="R35" s="24"/>
      <c r="S35" s="24"/>
      <c r="T35" s="24"/>
      <c r="U35" s="24"/>
      <c r="V35" s="24"/>
      <c r="W35" s="24"/>
      <c r="X35" s="24"/>
      <c r="Y35" s="24"/>
      <c r="Z35" s="24"/>
    </row>
    <row r="36" spans="1:26" ht="13.5" customHeight="1" x14ac:dyDescent="0.3">
      <c r="A36" s="24"/>
      <c r="B36" s="73">
        <v>2</v>
      </c>
      <c r="C36" s="47">
        <v>26</v>
      </c>
      <c r="D36" s="47" t="s">
        <v>1889</v>
      </c>
      <c r="E36" s="47">
        <v>130103</v>
      </c>
      <c r="F36" s="53" t="s">
        <v>1867</v>
      </c>
      <c r="G36" s="54" t="s">
        <v>1890</v>
      </c>
      <c r="H36" s="65">
        <v>0.1417976</v>
      </c>
      <c r="I36" s="66">
        <f>+ROUND($H36*I$34,1)</f>
        <v>80.900000000000006</v>
      </c>
      <c r="J36" s="66">
        <f>+ROUND($H36*0.4783091787*L$34,1)</f>
        <v>70.400000000000006</v>
      </c>
      <c r="K36" s="67">
        <v>77.725659077864947</v>
      </c>
      <c r="L36" s="66">
        <f t="shared" si="8"/>
        <v>147.1</v>
      </c>
      <c r="M36" s="66">
        <f t="shared" si="8"/>
        <v>151.30000000000001</v>
      </c>
      <c r="N36" s="66">
        <f t="shared" si="8"/>
        <v>159.19999999999999</v>
      </c>
      <c r="O36" s="66">
        <f t="shared" si="8"/>
        <v>164.2</v>
      </c>
      <c r="P36" s="66">
        <f t="shared" si="8"/>
        <v>169</v>
      </c>
      <c r="Q36" s="24"/>
      <c r="R36" s="24"/>
      <c r="S36" s="24"/>
      <c r="T36" s="24"/>
      <c r="U36" s="24"/>
      <c r="V36" s="24"/>
      <c r="W36" s="24"/>
      <c r="X36" s="24"/>
      <c r="Y36" s="24"/>
      <c r="Z36" s="24"/>
    </row>
    <row r="37" spans="1:26" ht="13.5" customHeight="1" x14ac:dyDescent="0.3">
      <c r="A37" s="24"/>
      <c r="B37" s="73">
        <v>3</v>
      </c>
      <c r="C37" s="47">
        <v>27</v>
      </c>
      <c r="D37" s="47" t="s">
        <v>1891</v>
      </c>
      <c r="E37" s="47">
        <v>130103</v>
      </c>
      <c r="F37" s="53" t="s">
        <v>1867</v>
      </c>
      <c r="G37" s="54" t="s">
        <v>1892</v>
      </c>
      <c r="H37" s="65">
        <v>0.2097666</v>
      </c>
      <c r="I37" s="66">
        <f>+ROUND($H37*I$34,1)</f>
        <v>119.7</v>
      </c>
      <c r="J37" s="66">
        <f>+ROUND($H37*0.4783091787*L$34,1)</f>
        <v>104.1</v>
      </c>
      <c r="K37" s="67">
        <v>114.98258656973408</v>
      </c>
      <c r="L37" s="66">
        <f t="shared" si="8"/>
        <v>217.7</v>
      </c>
      <c r="M37" s="66">
        <f t="shared" si="8"/>
        <v>223.8</v>
      </c>
      <c r="N37" s="66">
        <f t="shared" si="8"/>
        <v>235.5</v>
      </c>
      <c r="O37" s="66">
        <f t="shared" si="8"/>
        <v>242.9</v>
      </c>
      <c r="P37" s="66">
        <f t="shared" si="8"/>
        <v>250</v>
      </c>
      <c r="Q37" s="24"/>
      <c r="R37" s="24"/>
      <c r="S37" s="24"/>
      <c r="T37" s="24"/>
      <c r="U37" s="24"/>
      <c r="V37" s="24"/>
      <c r="W37" s="24"/>
      <c r="X37" s="24"/>
      <c r="Y37" s="24"/>
      <c r="Z37" s="24"/>
    </row>
    <row r="38" spans="1:26" ht="13.5" customHeight="1" x14ac:dyDescent="0.3">
      <c r="A38" s="24"/>
      <c r="B38" s="73">
        <v>4</v>
      </c>
      <c r="C38" s="47">
        <v>28</v>
      </c>
      <c r="D38" s="47" t="s">
        <v>1893</v>
      </c>
      <c r="E38" s="47">
        <v>130103</v>
      </c>
      <c r="F38" s="53" t="s">
        <v>1867</v>
      </c>
      <c r="G38" s="54" t="s">
        <v>1894</v>
      </c>
      <c r="H38" s="65">
        <v>0.19023039999999999</v>
      </c>
      <c r="I38" s="66">
        <f>+ROUND($H38*I$34,1)</f>
        <v>108.6</v>
      </c>
      <c r="J38" s="66">
        <f>+ROUND($H38*0.4783091787*L$34,1)</f>
        <v>94.4</v>
      </c>
      <c r="K38" s="67">
        <v>108.605</v>
      </c>
      <c r="L38" s="66">
        <f t="shared" si="8"/>
        <v>197.4</v>
      </c>
      <c r="M38" s="66">
        <f t="shared" si="8"/>
        <v>203</v>
      </c>
      <c r="N38" s="66">
        <f t="shared" si="8"/>
        <v>213.6</v>
      </c>
      <c r="O38" s="66">
        <f t="shared" si="8"/>
        <v>220.2</v>
      </c>
      <c r="P38" s="66">
        <f t="shared" si="8"/>
        <v>226.7</v>
      </c>
      <c r="Q38" s="24"/>
      <c r="R38" s="24"/>
      <c r="S38" s="24"/>
      <c r="T38" s="24"/>
      <c r="U38" s="24"/>
      <c r="V38" s="24"/>
      <c r="W38" s="24"/>
      <c r="X38" s="24"/>
      <c r="Y38" s="24"/>
      <c r="Z38" s="24"/>
    </row>
    <row r="39" spans="1:26" ht="13.5" customHeight="1" x14ac:dyDescent="0.3">
      <c r="A39" s="24"/>
      <c r="B39" s="64"/>
      <c r="C39" s="47"/>
      <c r="D39" s="46"/>
      <c r="E39" s="47" t="s">
        <v>1895</v>
      </c>
      <c r="F39" s="48" t="s">
        <v>1896</v>
      </c>
      <c r="G39" s="70"/>
      <c r="H39" s="74"/>
      <c r="I39" s="51">
        <v>717.71286923665571</v>
      </c>
      <c r="J39" s="52">
        <v>494.46287162808488</v>
      </c>
      <c r="K39" s="52">
        <v>528.66295389324659</v>
      </c>
      <c r="L39" s="52">
        <f>J39+K39</f>
        <v>1023.1258255213315</v>
      </c>
      <c r="M39" s="52">
        <v>1029.1987373254258</v>
      </c>
      <c r="N39" s="52">
        <v>1099.467066194758</v>
      </c>
      <c r="O39" s="52">
        <v>1069.3918246604169</v>
      </c>
      <c r="P39" s="52">
        <v>1100.6353577577961</v>
      </c>
      <c r="Q39" s="24"/>
      <c r="R39" s="24"/>
      <c r="S39" s="24"/>
      <c r="T39" s="24"/>
      <c r="U39" s="24"/>
      <c r="V39" s="24"/>
      <c r="W39" s="24"/>
      <c r="X39" s="24"/>
      <c r="Y39" s="24"/>
      <c r="Z39" s="24"/>
    </row>
    <row r="40" spans="1:26" ht="13.5" customHeight="1" x14ac:dyDescent="0.3">
      <c r="A40" s="24"/>
      <c r="B40" s="73">
        <v>1</v>
      </c>
      <c r="C40" s="47">
        <v>29</v>
      </c>
      <c r="D40" s="47" t="s">
        <v>1897</v>
      </c>
      <c r="E40" s="47">
        <v>130104</v>
      </c>
      <c r="F40" s="53" t="s">
        <v>1837</v>
      </c>
      <c r="G40" s="54" t="s">
        <v>1181</v>
      </c>
      <c r="H40" s="65">
        <v>0.18590519999999999</v>
      </c>
      <c r="I40" s="66">
        <f t="shared" ref="I40:I46" si="9">+ROUND($H40*I$39,1)</f>
        <v>133.4</v>
      </c>
      <c r="J40" s="66">
        <f t="shared" ref="J40:J46" si="10">+ROUND($H40*0.4783091787*L$39,1)</f>
        <v>91</v>
      </c>
      <c r="K40" s="67">
        <f t="shared" ref="K40:K46" si="11">+L40-J40</f>
        <v>99.199999999999989</v>
      </c>
      <c r="L40" s="66">
        <f t="shared" ref="L40:P46" si="12">+ROUND($H40*L$39,1)</f>
        <v>190.2</v>
      </c>
      <c r="M40" s="66">
        <f t="shared" si="12"/>
        <v>191.3</v>
      </c>
      <c r="N40" s="66">
        <f t="shared" si="12"/>
        <v>204.4</v>
      </c>
      <c r="O40" s="66">
        <f t="shared" si="12"/>
        <v>198.8</v>
      </c>
      <c r="P40" s="66">
        <f t="shared" si="12"/>
        <v>204.6</v>
      </c>
      <c r="Q40" s="24"/>
      <c r="R40" s="24"/>
      <c r="S40" s="24"/>
      <c r="T40" s="24"/>
      <c r="U40" s="24"/>
      <c r="V40" s="24"/>
      <c r="W40" s="24"/>
      <c r="X40" s="24"/>
      <c r="Y40" s="24"/>
      <c r="Z40" s="24"/>
    </row>
    <row r="41" spans="1:26" ht="13.5" customHeight="1" x14ac:dyDescent="0.3">
      <c r="A41" s="24"/>
      <c r="B41" s="73">
        <v>2</v>
      </c>
      <c r="C41" s="47">
        <v>30</v>
      </c>
      <c r="D41" s="47" t="s">
        <v>1898</v>
      </c>
      <c r="E41" s="47">
        <v>130104</v>
      </c>
      <c r="F41" s="53" t="s">
        <v>1840</v>
      </c>
      <c r="G41" s="54" t="s">
        <v>89</v>
      </c>
      <c r="H41" s="65">
        <v>0.43013370000000001</v>
      </c>
      <c r="I41" s="66">
        <f t="shared" si="9"/>
        <v>308.7</v>
      </c>
      <c r="J41" s="66">
        <f t="shared" si="10"/>
        <v>210.5</v>
      </c>
      <c r="K41" s="67">
        <f t="shared" si="11"/>
        <v>229.60000000000002</v>
      </c>
      <c r="L41" s="66">
        <f t="shared" si="12"/>
        <v>440.1</v>
      </c>
      <c r="M41" s="66">
        <f t="shared" si="12"/>
        <v>442.7</v>
      </c>
      <c r="N41" s="66">
        <f t="shared" si="12"/>
        <v>472.9</v>
      </c>
      <c r="O41" s="66">
        <f t="shared" si="12"/>
        <v>460</v>
      </c>
      <c r="P41" s="66">
        <f t="shared" si="12"/>
        <v>473.4</v>
      </c>
      <c r="Q41" s="24"/>
      <c r="R41" s="24"/>
      <c r="S41" s="24"/>
      <c r="T41" s="24"/>
      <c r="U41" s="24"/>
      <c r="V41" s="24"/>
      <c r="W41" s="24"/>
      <c r="X41" s="24"/>
      <c r="Y41" s="24"/>
      <c r="Z41" s="24"/>
    </row>
    <row r="42" spans="1:26" ht="13.5" customHeight="1" x14ac:dyDescent="0.3">
      <c r="A42" s="24"/>
      <c r="B42" s="73">
        <v>3</v>
      </c>
      <c r="C42" s="47">
        <v>31</v>
      </c>
      <c r="D42" s="47" t="s">
        <v>1899</v>
      </c>
      <c r="E42" s="47">
        <v>130104</v>
      </c>
      <c r="F42" s="53" t="s">
        <v>1867</v>
      </c>
      <c r="G42" s="54" t="s">
        <v>1900</v>
      </c>
      <c r="H42" s="65">
        <v>7.6549199999999998E-2</v>
      </c>
      <c r="I42" s="66">
        <f t="shared" si="9"/>
        <v>54.9</v>
      </c>
      <c r="J42" s="66">
        <f t="shared" si="10"/>
        <v>37.5</v>
      </c>
      <c r="K42" s="67">
        <f t="shared" si="11"/>
        <v>40.799999999999997</v>
      </c>
      <c r="L42" s="66">
        <f t="shared" si="12"/>
        <v>78.3</v>
      </c>
      <c r="M42" s="66">
        <f t="shared" si="12"/>
        <v>78.8</v>
      </c>
      <c r="N42" s="66">
        <f t="shared" si="12"/>
        <v>84.2</v>
      </c>
      <c r="O42" s="66">
        <f t="shared" si="12"/>
        <v>81.900000000000006</v>
      </c>
      <c r="P42" s="66">
        <f t="shared" si="12"/>
        <v>84.3</v>
      </c>
      <c r="Q42" s="24"/>
      <c r="R42" s="24"/>
      <c r="S42" s="24"/>
      <c r="T42" s="24"/>
      <c r="U42" s="24"/>
      <c r="V42" s="24"/>
      <c r="W42" s="24"/>
      <c r="X42" s="24"/>
      <c r="Y42" s="24"/>
      <c r="Z42" s="24"/>
    </row>
    <row r="43" spans="1:26" ht="13.5" customHeight="1" x14ac:dyDescent="0.3">
      <c r="A43" s="24"/>
      <c r="B43" s="73">
        <v>4</v>
      </c>
      <c r="C43" s="47">
        <v>32</v>
      </c>
      <c r="D43" s="47" t="s">
        <v>1901</v>
      </c>
      <c r="E43" s="47">
        <v>130104</v>
      </c>
      <c r="F43" s="53" t="s">
        <v>1867</v>
      </c>
      <c r="G43" s="54" t="s">
        <v>1902</v>
      </c>
      <c r="H43" s="65">
        <v>4.7387600000000002E-2</v>
      </c>
      <c r="I43" s="66">
        <f t="shared" si="9"/>
        <v>34</v>
      </c>
      <c r="J43" s="66">
        <f t="shared" si="10"/>
        <v>23.2</v>
      </c>
      <c r="K43" s="67">
        <f t="shared" si="11"/>
        <v>25.3</v>
      </c>
      <c r="L43" s="66">
        <f t="shared" si="12"/>
        <v>48.5</v>
      </c>
      <c r="M43" s="66">
        <f t="shared" si="12"/>
        <v>48.8</v>
      </c>
      <c r="N43" s="66">
        <f t="shared" si="12"/>
        <v>52.1</v>
      </c>
      <c r="O43" s="66">
        <f t="shared" si="12"/>
        <v>50.7</v>
      </c>
      <c r="P43" s="66">
        <f t="shared" si="12"/>
        <v>52.2</v>
      </c>
      <c r="Q43" s="24"/>
      <c r="R43" s="24"/>
      <c r="S43" s="24"/>
      <c r="T43" s="24"/>
      <c r="U43" s="24"/>
      <c r="V43" s="24"/>
      <c r="W43" s="24"/>
      <c r="X43" s="24"/>
      <c r="Y43" s="24"/>
      <c r="Z43" s="24"/>
    </row>
    <row r="44" spans="1:26" ht="13.5" customHeight="1" x14ac:dyDescent="0.3">
      <c r="A44" s="24"/>
      <c r="B44" s="73">
        <v>5</v>
      </c>
      <c r="C44" s="47">
        <v>33</v>
      </c>
      <c r="D44" s="47" t="s">
        <v>1903</v>
      </c>
      <c r="E44" s="47">
        <v>130104</v>
      </c>
      <c r="F44" s="53" t="s">
        <v>1867</v>
      </c>
      <c r="G44" s="54" t="s">
        <v>1904</v>
      </c>
      <c r="H44" s="65">
        <v>6.5613599999999994E-2</v>
      </c>
      <c r="I44" s="66">
        <f t="shared" si="9"/>
        <v>47.1</v>
      </c>
      <c r="J44" s="66">
        <f t="shared" si="10"/>
        <v>32.1</v>
      </c>
      <c r="K44" s="67">
        <f t="shared" si="11"/>
        <v>34.999999999999993</v>
      </c>
      <c r="L44" s="66">
        <f t="shared" si="12"/>
        <v>67.099999999999994</v>
      </c>
      <c r="M44" s="66">
        <f t="shared" si="12"/>
        <v>67.5</v>
      </c>
      <c r="N44" s="66">
        <f t="shared" si="12"/>
        <v>72.099999999999994</v>
      </c>
      <c r="O44" s="66">
        <f t="shared" si="12"/>
        <v>70.2</v>
      </c>
      <c r="P44" s="66">
        <f t="shared" si="12"/>
        <v>72.2</v>
      </c>
      <c r="Q44" s="24"/>
      <c r="R44" s="24"/>
      <c r="S44" s="24"/>
      <c r="T44" s="24"/>
      <c r="U44" s="24"/>
      <c r="V44" s="24"/>
      <c r="W44" s="24"/>
      <c r="X44" s="24"/>
      <c r="Y44" s="24"/>
      <c r="Z44" s="24"/>
    </row>
    <row r="45" spans="1:26" ht="13.5" customHeight="1" x14ac:dyDescent="0.3">
      <c r="A45" s="24"/>
      <c r="B45" s="73">
        <v>6</v>
      </c>
      <c r="C45" s="47">
        <v>34</v>
      </c>
      <c r="D45" s="47" t="s">
        <v>1905</v>
      </c>
      <c r="E45" s="47">
        <v>130104</v>
      </c>
      <c r="F45" s="53" t="s">
        <v>1867</v>
      </c>
      <c r="G45" s="54" t="s">
        <v>1875</v>
      </c>
      <c r="H45" s="65">
        <v>0.16160389999999999</v>
      </c>
      <c r="I45" s="66">
        <f t="shared" si="9"/>
        <v>116</v>
      </c>
      <c r="J45" s="66">
        <f t="shared" si="10"/>
        <v>79.099999999999994</v>
      </c>
      <c r="K45" s="67">
        <f t="shared" si="11"/>
        <v>86.200000000000017</v>
      </c>
      <c r="L45" s="66">
        <f t="shared" si="12"/>
        <v>165.3</v>
      </c>
      <c r="M45" s="66">
        <f t="shared" si="12"/>
        <v>166.3</v>
      </c>
      <c r="N45" s="66">
        <f t="shared" si="12"/>
        <v>177.7</v>
      </c>
      <c r="O45" s="66">
        <f t="shared" si="12"/>
        <v>172.8</v>
      </c>
      <c r="P45" s="66">
        <f t="shared" si="12"/>
        <v>177.9</v>
      </c>
      <c r="Q45" s="24"/>
      <c r="R45" s="24"/>
      <c r="S45" s="24"/>
      <c r="T45" s="24"/>
      <c r="U45" s="24"/>
      <c r="V45" s="24"/>
      <c r="W45" s="24"/>
      <c r="X45" s="24"/>
      <c r="Y45" s="24"/>
      <c r="Z45" s="24"/>
    </row>
    <row r="46" spans="1:26" ht="13.5" customHeight="1" x14ac:dyDescent="0.3">
      <c r="A46" s="24"/>
      <c r="B46" s="73">
        <v>7</v>
      </c>
      <c r="C46" s="47">
        <v>35</v>
      </c>
      <c r="D46" s="47" t="s">
        <v>1906</v>
      </c>
      <c r="E46" s="47">
        <v>130104</v>
      </c>
      <c r="F46" s="53" t="s">
        <v>1867</v>
      </c>
      <c r="G46" s="54" t="s">
        <v>1907</v>
      </c>
      <c r="H46" s="65">
        <v>3.2806799999999997E-2</v>
      </c>
      <c r="I46" s="66">
        <f t="shared" si="9"/>
        <v>23.5</v>
      </c>
      <c r="J46" s="66">
        <f t="shared" si="10"/>
        <v>16.100000000000001</v>
      </c>
      <c r="K46" s="67">
        <f t="shared" si="11"/>
        <v>17.5</v>
      </c>
      <c r="L46" s="66">
        <f t="shared" si="12"/>
        <v>33.6</v>
      </c>
      <c r="M46" s="66">
        <f t="shared" si="12"/>
        <v>33.799999999999997</v>
      </c>
      <c r="N46" s="66">
        <f t="shared" si="12"/>
        <v>36.1</v>
      </c>
      <c r="O46" s="66">
        <f t="shared" si="12"/>
        <v>35.1</v>
      </c>
      <c r="P46" s="66">
        <f t="shared" si="12"/>
        <v>36.1</v>
      </c>
      <c r="Q46" s="24"/>
      <c r="R46" s="24"/>
      <c r="S46" s="24"/>
      <c r="T46" s="24"/>
      <c r="U46" s="24"/>
      <c r="V46" s="24"/>
      <c r="W46" s="24"/>
      <c r="X46" s="24"/>
      <c r="Y46" s="24"/>
      <c r="Z46" s="24"/>
    </row>
    <row r="47" spans="1:26" ht="13.5" customHeight="1" x14ac:dyDescent="0.3">
      <c r="A47" s="24"/>
      <c r="B47" s="64"/>
      <c r="C47" s="47"/>
      <c r="D47" s="46"/>
      <c r="E47" s="47" t="s">
        <v>1908</v>
      </c>
      <c r="F47" s="48" t="s">
        <v>1909</v>
      </c>
      <c r="G47" s="70"/>
      <c r="H47" s="74"/>
      <c r="I47" s="51">
        <v>1460.4564501626171</v>
      </c>
      <c r="J47" s="76">
        <v>1158.3528754543715</v>
      </c>
      <c r="K47" s="76">
        <v>1238.4716586952361</v>
      </c>
      <c r="L47" s="52">
        <f>J47+K47</f>
        <v>2396.8245341496076</v>
      </c>
      <c r="M47" s="52">
        <v>2411.051233977425</v>
      </c>
      <c r="N47" s="52">
        <v>2575.6652534914861</v>
      </c>
      <c r="O47" s="52">
        <v>2505.2095236273199</v>
      </c>
      <c r="P47" s="52">
        <v>2578.4021503730628</v>
      </c>
      <c r="Q47" s="24"/>
      <c r="R47" s="24"/>
      <c r="S47" s="24"/>
      <c r="T47" s="24"/>
      <c r="U47" s="24"/>
      <c r="V47" s="24"/>
      <c r="W47" s="24"/>
      <c r="X47" s="24"/>
      <c r="Y47" s="24"/>
      <c r="Z47" s="24"/>
    </row>
    <row r="48" spans="1:26" ht="13.5" customHeight="1" x14ac:dyDescent="0.3">
      <c r="A48" s="24"/>
      <c r="B48" s="73">
        <v>1</v>
      </c>
      <c r="C48" s="47">
        <v>36</v>
      </c>
      <c r="D48" s="47" t="s">
        <v>1910</v>
      </c>
      <c r="E48" s="47">
        <v>130105</v>
      </c>
      <c r="F48" s="53" t="s">
        <v>1911</v>
      </c>
      <c r="G48" s="54" t="s">
        <v>1912</v>
      </c>
      <c r="H48" s="65">
        <v>0.1996888</v>
      </c>
      <c r="I48" s="66">
        <f t="shared" ref="I48:I54" si="13">+ROUND($H48*I$47,1)</f>
        <v>291.60000000000002</v>
      </c>
      <c r="J48" s="66">
        <f t="shared" ref="J48:J54" si="14">+ROUND($H48*0.4783091787*L$47,1)</f>
        <v>228.9</v>
      </c>
      <c r="K48" s="67">
        <f t="shared" ref="K48:K54" si="15">+L48-J48</f>
        <v>249.70000000000002</v>
      </c>
      <c r="L48" s="66">
        <f t="shared" ref="L48:P54" si="16">+ROUND($H48*L$47,1)</f>
        <v>478.6</v>
      </c>
      <c r="M48" s="66">
        <f t="shared" si="16"/>
        <v>481.5</v>
      </c>
      <c r="N48" s="66">
        <f t="shared" si="16"/>
        <v>514.29999999999995</v>
      </c>
      <c r="O48" s="66">
        <f t="shared" si="16"/>
        <v>500.3</v>
      </c>
      <c r="P48" s="66">
        <f t="shared" si="16"/>
        <v>514.9</v>
      </c>
      <c r="Q48" s="24"/>
      <c r="R48" s="24"/>
      <c r="S48" s="24"/>
      <c r="T48" s="24"/>
      <c r="U48" s="24"/>
      <c r="V48" s="24"/>
      <c r="W48" s="24"/>
      <c r="X48" s="24"/>
      <c r="Y48" s="24"/>
      <c r="Z48" s="24"/>
    </row>
    <row r="49" spans="1:26" ht="13.5" customHeight="1" x14ac:dyDescent="0.3">
      <c r="A49" s="24"/>
      <c r="B49" s="73">
        <v>2</v>
      </c>
      <c r="C49" s="47">
        <v>37</v>
      </c>
      <c r="D49" s="47" t="s">
        <v>1913</v>
      </c>
      <c r="E49" s="47">
        <v>130105</v>
      </c>
      <c r="F49" s="53" t="s">
        <v>1837</v>
      </c>
      <c r="G49" s="54" t="s">
        <v>1914</v>
      </c>
      <c r="H49" s="65">
        <v>0.26192949999999998</v>
      </c>
      <c r="I49" s="66">
        <f t="shared" si="13"/>
        <v>382.5</v>
      </c>
      <c r="J49" s="66">
        <f t="shared" si="14"/>
        <v>300.3</v>
      </c>
      <c r="K49" s="67">
        <f t="shared" si="15"/>
        <v>327.49999999999994</v>
      </c>
      <c r="L49" s="66">
        <f t="shared" si="16"/>
        <v>627.79999999999995</v>
      </c>
      <c r="M49" s="66">
        <f t="shared" si="16"/>
        <v>631.5</v>
      </c>
      <c r="N49" s="66">
        <f t="shared" si="16"/>
        <v>674.6</v>
      </c>
      <c r="O49" s="66">
        <f t="shared" si="16"/>
        <v>656.2</v>
      </c>
      <c r="P49" s="66">
        <f t="shared" si="16"/>
        <v>675.4</v>
      </c>
      <c r="Q49" s="24"/>
      <c r="R49" s="24"/>
      <c r="S49" s="24"/>
      <c r="T49" s="24"/>
      <c r="U49" s="24"/>
      <c r="V49" s="24"/>
      <c r="W49" s="24"/>
      <c r="X49" s="24"/>
      <c r="Y49" s="24"/>
      <c r="Z49" s="24"/>
    </row>
    <row r="50" spans="1:26" ht="13.5" customHeight="1" x14ac:dyDescent="0.3">
      <c r="A50" s="24"/>
      <c r="B50" s="73">
        <v>3</v>
      </c>
      <c r="C50" s="47">
        <v>38</v>
      </c>
      <c r="D50" s="47" t="s">
        <v>1915</v>
      </c>
      <c r="E50" s="47">
        <v>130105</v>
      </c>
      <c r="F50" s="53" t="s">
        <v>1840</v>
      </c>
      <c r="G50" s="54" t="s">
        <v>635</v>
      </c>
      <c r="H50" s="65">
        <v>0.128112</v>
      </c>
      <c r="I50" s="66">
        <f t="shared" si="13"/>
        <v>187.1</v>
      </c>
      <c r="J50" s="66">
        <f t="shared" si="14"/>
        <v>146.9</v>
      </c>
      <c r="K50" s="67">
        <f t="shared" si="15"/>
        <v>160.20000000000002</v>
      </c>
      <c r="L50" s="66">
        <f t="shared" si="16"/>
        <v>307.10000000000002</v>
      </c>
      <c r="M50" s="66">
        <f t="shared" si="16"/>
        <v>308.89999999999998</v>
      </c>
      <c r="N50" s="66">
        <f t="shared" si="16"/>
        <v>330</v>
      </c>
      <c r="O50" s="66">
        <f t="shared" si="16"/>
        <v>320.89999999999998</v>
      </c>
      <c r="P50" s="66">
        <f t="shared" si="16"/>
        <v>330.3</v>
      </c>
      <c r="Q50" s="24"/>
      <c r="R50" s="24"/>
      <c r="S50" s="24"/>
      <c r="T50" s="24"/>
      <c r="U50" s="24"/>
      <c r="V50" s="24"/>
      <c r="W50" s="24"/>
      <c r="X50" s="24"/>
      <c r="Y50" s="24"/>
      <c r="Z50" s="24"/>
    </row>
    <row r="51" spans="1:26" ht="13.5" customHeight="1" x14ac:dyDescent="0.3">
      <c r="A51" s="24"/>
      <c r="B51" s="73">
        <v>4</v>
      </c>
      <c r="C51" s="47">
        <v>39</v>
      </c>
      <c r="D51" s="47" t="s">
        <v>1916</v>
      </c>
      <c r="E51" s="47">
        <v>130105</v>
      </c>
      <c r="F51" s="53" t="s">
        <v>1867</v>
      </c>
      <c r="G51" s="54" t="s">
        <v>1650</v>
      </c>
      <c r="H51" s="65">
        <v>8.2468899999999998E-2</v>
      </c>
      <c r="I51" s="66">
        <f t="shared" si="13"/>
        <v>120.4</v>
      </c>
      <c r="J51" s="66">
        <f t="shared" si="14"/>
        <v>94.5</v>
      </c>
      <c r="K51" s="67">
        <f t="shared" si="15"/>
        <v>103.19999999999999</v>
      </c>
      <c r="L51" s="66">
        <f t="shared" si="16"/>
        <v>197.7</v>
      </c>
      <c r="M51" s="66">
        <f t="shared" si="16"/>
        <v>198.8</v>
      </c>
      <c r="N51" s="66">
        <f t="shared" si="16"/>
        <v>212.4</v>
      </c>
      <c r="O51" s="66">
        <f t="shared" si="16"/>
        <v>206.6</v>
      </c>
      <c r="P51" s="66">
        <f t="shared" si="16"/>
        <v>212.6</v>
      </c>
      <c r="Q51" s="24"/>
      <c r="R51" s="24"/>
      <c r="S51" s="24"/>
      <c r="T51" s="24"/>
      <c r="U51" s="24"/>
      <c r="V51" s="24"/>
      <c r="W51" s="24"/>
      <c r="X51" s="24"/>
      <c r="Y51" s="24"/>
      <c r="Z51" s="24"/>
    </row>
    <row r="52" spans="1:26" ht="13.5" customHeight="1" x14ac:dyDescent="0.3">
      <c r="A52" s="24"/>
      <c r="B52" s="73">
        <v>5</v>
      </c>
      <c r="C52" s="47">
        <v>40</v>
      </c>
      <c r="D52" s="47" t="s">
        <v>1917</v>
      </c>
      <c r="E52" s="47">
        <v>130105</v>
      </c>
      <c r="F52" s="53" t="s">
        <v>1867</v>
      </c>
      <c r="G52" s="54" t="s">
        <v>185</v>
      </c>
      <c r="H52" s="65">
        <v>0.1213693</v>
      </c>
      <c r="I52" s="66">
        <f t="shared" si="13"/>
        <v>177.3</v>
      </c>
      <c r="J52" s="66">
        <f t="shared" si="14"/>
        <v>139.1</v>
      </c>
      <c r="K52" s="67">
        <f t="shared" si="15"/>
        <v>151.79999999999998</v>
      </c>
      <c r="L52" s="66">
        <f t="shared" si="16"/>
        <v>290.89999999999998</v>
      </c>
      <c r="M52" s="66">
        <f t="shared" si="16"/>
        <v>292.60000000000002</v>
      </c>
      <c r="N52" s="66">
        <f t="shared" si="16"/>
        <v>312.60000000000002</v>
      </c>
      <c r="O52" s="66">
        <f t="shared" si="16"/>
        <v>304.10000000000002</v>
      </c>
      <c r="P52" s="66">
        <f t="shared" si="16"/>
        <v>312.89999999999998</v>
      </c>
      <c r="Q52" s="24"/>
      <c r="R52" s="24"/>
      <c r="S52" s="24"/>
      <c r="T52" s="24"/>
      <c r="U52" s="24"/>
      <c r="V52" s="24"/>
      <c r="W52" s="24"/>
      <c r="X52" s="24"/>
      <c r="Y52" s="24"/>
      <c r="Z52" s="24"/>
    </row>
    <row r="53" spans="1:26" ht="13.5" customHeight="1" x14ac:dyDescent="0.3">
      <c r="A53" s="24"/>
      <c r="B53" s="73">
        <v>6</v>
      </c>
      <c r="C53" s="47">
        <v>41</v>
      </c>
      <c r="D53" s="47" t="s">
        <v>1918</v>
      </c>
      <c r="E53" s="47">
        <v>130105</v>
      </c>
      <c r="F53" s="53" t="s">
        <v>1867</v>
      </c>
      <c r="G53" s="54" t="s">
        <v>1919</v>
      </c>
      <c r="H53" s="65">
        <v>0.13589209999999999</v>
      </c>
      <c r="I53" s="66">
        <f t="shared" si="13"/>
        <v>198.5</v>
      </c>
      <c r="J53" s="66">
        <f t="shared" si="14"/>
        <v>155.80000000000001</v>
      </c>
      <c r="K53" s="67">
        <f t="shared" si="15"/>
        <v>169.89999999999998</v>
      </c>
      <c r="L53" s="66">
        <f t="shared" si="16"/>
        <v>325.7</v>
      </c>
      <c r="M53" s="66">
        <f t="shared" si="16"/>
        <v>327.60000000000002</v>
      </c>
      <c r="N53" s="66">
        <f t="shared" si="16"/>
        <v>350</v>
      </c>
      <c r="O53" s="66">
        <f t="shared" si="16"/>
        <v>340.4</v>
      </c>
      <c r="P53" s="66">
        <f t="shared" si="16"/>
        <v>350.4</v>
      </c>
      <c r="Q53" s="24"/>
      <c r="R53" s="24"/>
      <c r="S53" s="24"/>
      <c r="T53" s="24"/>
      <c r="U53" s="24"/>
      <c r="V53" s="24"/>
      <c r="W53" s="24"/>
      <c r="X53" s="24"/>
      <c r="Y53" s="24"/>
      <c r="Z53" s="24"/>
    </row>
    <row r="54" spans="1:26" ht="13.5" customHeight="1" x14ac:dyDescent="0.3">
      <c r="A54" s="24"/>
      <c r="B54" s="73">
        <v>7</v>
      </c>
      <c r="C54" s="47">
        <v>42</v>
      </c>
      <c r="D54" s="47" t="s">
        <v>1920</v>
      </c>
      <c r="E54" s="47">
        <v>130105</v>
      </c>
      <c r="F54" s="53" t="s">
        <v>1840</v>
      </c>
      <c r="G54" s="54" t="s">
        <v>1921</v>
      </c>
      <c r="H54" s="65">
        <v>7.0539400000000002E-2</v>
      </c>
      <c r="I54" s="66">
        <f t="shared" si="13"/>
        <v>103</v>
      </c>
      <c r="J54" s="66">
        <f t="shared" si="14"/>
        <v>80.900000000000006</v>
      </c>
      <c r="K54" s="67">
        <f t="shared" si="15"/>
        <v>88.199999999999989</v>
      </c>
      <c r="L54" s="66">
        <f t="shared" si="16"/>
        <v>169.1</v>
      </c>
      <c r="M54" s="66">
        <f t="shared" si="16"/>
        <v>170.1</v>
      </c>
      <c r="N54" s="66">
        <f t="shared" si="16"/>
        <v>181.7</v>
      </c>
      <c r="O54" s="66">
        <f t="shared" si="16"/>
        <v>176.7</v>
      </c>
      <c r="P54" s="66">
        <f t="shared" si="16"/>
        <v>181.9</v>
      </c>
      <c r="Q54" s="24"/>
      <c r="R54" s="24"/>
      <c r="S54" s="24"/>
      <c r="T54" s="24"/>
      <c r="U54" s="24"/>
      <c r="V54" s="24"/>
      <c r="W54" s="24"/>
      <c r="X54" s="24"/>
      <c r="Y54" s="24"/>
      <c r="Z54" s="24"/>
    </row>
    <row r="55" spans="1:26" ht="13.5" customHeight="1" x14ac:dyDescent="0.3">
      <c r="A55" s="24"/>
      <c r="B55" s="64"/>
      <c r="C55" s="47"/>
      <c r="D55" s="46"/>
      <c r="E55" s="47" t="s">
        <v>1922</v>
      </c>
      <c r="F55" s="48" t="s">
        <v>1923</v>
      </c>
      <c r="G55" s="70"/>
      <c r="H55" s="74"/>
      <c r="I55" s="51">
        <v>389.92884302659269</v>
      </c>
      <c r="J55" s="52">
        <v>260.14875263057206</v>
      </c>
      <c r="K55" s="52">
        <v>278.14223455136789</v>
      </c>
      <c r="L55" s="52">
        <f>J55+K55</f>
        <v>538.29098718193995</v>
      </c>
      <c r="M55" s="52">
        <v>541.48609144824957</v>
      </c>
      <c r="N55" s="52">
        <v>578.45594126650087</v>
      </c>
      <c r="O55" s="52">
        <v>562.63263678974567</v>
      </c>
      <c r="P55" s="52">
        <v>579.07060742299598</v>
      </c>
      <c r="Q55" s="24"/>
      <c r="R55" s="24"/>
      <c r="S55" s="24"/>
      <c r="T55" s="24"/>
      <c r="U55" s="24"/>
      <c r="V55" s="24"/>
      <c r="W55" s="24"/>
      <c r="X55" s="24"/>
      <c r="Y55" s="24"/>
      <c r="Z55" s="24"/>
    </row>
    <row r="56" spans="1:26" ht="13.5" customHeight="1" x14ac:dyDescent="0.3">
      <c r="A56" s="24"/>
      <c r="B56" s="73">
        <v>1</v>
      </c>
      <c r="C56" s="47">
        <v>43</v>
      </c>
      <c r="D56" s="47" t="s">
        <v>1924</v>
      </c>
      <c r="E56" s="47">
        <v>130106</v>
      </c>
      <c r="F56" s="53" t="s">
        <v>1925</v>
      </c>
      <c r="G56" s="54" t="s">
        <v>1182</v>
      </c>
      <c r="H56" s="77">
        <v>0.97459580000000001</v>
      </c>
      <c r="I56" s="66">
        <f>+ROUND($H56*I$55,1)</f>
        <v>380</v>
      </c>
      <c r="J56" s="66">
        <f>+ROUND($H56*0.4783091787*L$55,1)</f>
        <v>250.9</v>
      </c>
      <c r="K56" s="67">
        <f>+L56-J56</f>
        <v>273.70000000000005</v>
      </c>
      <c r="L56" s="66">
        <f t="shared" ref="L56:P58" si="17">+ROUND($H56*L$55,1)</f>
        <v>524.6</v>
      </c>
      <c r="M56" s="66">
        <f t="shared" si="17"/>
        <v>527.70000000000005</v>
      </c>
      <c r="N56" s="66">
        <f t="shared" si="17"/>
        <v>563.79999999999995</v>
      </c>
      <c r="O56" s="66">
        <f t="shared" si="17"/>
        <v>548.29999999999995</v>
      </c>
      <c r="P56" s="66">
        <f t="shared" si="17"/>
        <v>564.4</v>
      </c>
      <c r="Q56" s="24"/>
      <c r="R56" s="24"/>
      <c r="S56" s="24"/>
      <c r="T56" s="24"/>
      <c r="U56" s="24"/>
      <c r="V56" s="24"/>
      <c r="W56" s="24"/>
      <c r="X56" s="24"/>
      <c r="Y56" s="24"/>
      <c r="Z56" s="24"/>
    </row>
    <row r="57" spans="1:26" ht="13.5" customHeight="1" x14ac:dyDescent="0.3">
      <c r="A57" s="24"/>
      <c r="B57" s="73">
        <v>2</v>
      </c>
      <c r="C57" s="47">
        <v>44</v>
      </c>
      <c r="D57" s="47" t="s">
        <v>1926</v>
      </c>
      <c r="E57" s="47">
        <v>130106</v>
      </c>
      <c r="F57" s="53" t="s">
        <v>1867</v>
      </c>
      <c r="G57" s="54" t="s">
        <v>1927</v>
      </c>
      <c r="H57" s="77">
        <v>1.8475800000000001E-2</v>
      </c>
      <c r="I57" s="66">
        <f>+ROUND($H57*I$55,1)</f>
        <v>7.2</v>
      </c>
      <c r="J57" s="66">
        <f>+ROUND($H57*0.4783091787*L$55,1)</f>
        <v>4.8</v>
      </c>
      <c r="K57" s="67">
        <f>+L57-J57</f>
        <v>5.1000000000000005</v>
      </c>
      <c r="L57" s="66">
        <f t="shared" si="17"/>
        <v>9.9</v>
      </c>
      <c r="M57" s="66">
        <f t="shared" si="17"/>
        <v>10</v>
      </c>
      <c r="N57" s="66">
        <f t="shared" si="17"/>
        <v>10.7</v>
      </c>
      <c r="O57" s="66">
        <f t="shared" si="17"/>
        <v>10.4</v>
      </c>
      <c r="P57" s="66">
        <f t="shared" si="17"/>
        <v>10.7</v>
      </c>
      <c r="Q57" s="24"/>
      <c r="R57" s="24"/>
      <c r="S57" s="24"/>
      <c r="T57" s="24"/>
      <c r="U57" s="24"/>
      <c r="V57" s="24"/>
      <c r="W57" s="24"/>
      <c r="X57" s="24"/>
      <c r="Y57" s="24"/>
      <c r="Z57" s="24"/>
    </row>
    <row r="58" spans="1:26" ht="13.5" customHeight="1" x14ac:dyDescent="0.3">
      <c r="A58" s="24"/>
      <c r="B58" s="73">
        <v>3</v>
      </c>
      <c r="C58" s="47">
        <v>45</v>
      </c>
      <c r="D58" s="47" t="s">
        <v>1928</v>
      </c>
      <c r="E58" s="47">
        <v>130106</v>
      </c>
      <c r="F58" s="53" t="s">
        <v>1867</v>
      </c>
      <c r="G58" s="54" t="s">
        <v>1513</v>
      </c>
      <c r="H58" s="77">
        <v>6.9284000000000004E-3</v>
      </c>
      <c r="I58" s="66">
        <f>+ROUND($H58*I$55,1)</f>
        <v>2.7</v>
      </c>
      <c r="J58" s="66">
        <f>+ROUND($H58*0.4783091787*L$55,1)</f>
        <v>1.8</v>
      </c>
      <c r="K58" s="67">
        <f>+L58-J58</f>
        <v>1.9000000000000001</v>
      </c>
      <c r="L58" s="66">
        <f t="shared" si="17"/>
        <v>3.7</v>
      </c>
      <c r="M58" s="66">
        <f t="shared" si="17"/>
        <v>3.8</v>
      </c>
      <c r="N58" s="66">
        <f t="shared" si="17"/>
        <v>4</v>
      </c>
      <c r="O58" s="66">
        <f t="shared" si="17"/>
        <v>3.9</v>
      </c>
      <c r="P58" s="66">
        <f t="shared" si="17"/>
        <v>4</v>
      </c>
      <c r="Q58" s="24"/>
      <c r="R58" s="24"/>
      <c r="S58" s="24"/>
      <c r="T58" s="24"/>
      <c r="U58" s="24"/>
      <c r="V58" s="24"/>
      <c r="W58" s="24"/>
      <c r="X58" s="24"/>
      <c r="Y58" s="24"/>
      <c r="Z58" s="24"/>
    </row>
    <row r="59" spans="1:26" ht="13.5" customHeight="1" x14ac:dyDescent="0.3">
      <c r="A59" s="24"/>
      <c r="B59" s="64"/>
      <c r="C59" s="47"/>
      <c r="D59" s="46"/>
      <c r="E59" s="47" t="s">
        <v>1929</v>
      </c>
      <c r="F59" s="48" t="s">
        <v>1930</v>
      </c>
      <c r="G59" s="70"/>
      <c r="H59" s="74"/>
      <c r="I59" s="51">
        <v>371.91827290989096</v>
      </c>
      <c r="J59" s="52">
        <v>248.13264396403289</v>
      </c>
      <c r="K59" s="52">
        <v>265.29501817486124</v>
      </c>
      <c r="L59" s="52">
        <f>J59+K59</f>
        <v>513.42766213889411</v>
      </c>
      <c r="M59" s="52">
        <v>516.47518653147108</v>
      </c>
      <c r="N59" s="52">
        <v>551.73742203941083</v>
      </c>
      <c r="O59" s="52">
        <v>536.64498612971113</v>
      </c>
      <c r="P59" s="52">
        <v>552.3236971494166</v>
      </c>
      <c r="Q59" s="24"/>
      <c r="R59" s="24"/>
      <c r="S59" s="24"/>
      <c r="T59" s="24"/>
      <c r="U59" s="24"/>
      <c r="V59" s="24"/>
      <c r="W59" s="24"/>
      <c r="X59" s="24"/>
      <c r="Y59" s="24"/>
      <c r="Z59" s="24"/>
    </row>
    <row r="60" spans="1:26" ht="13.5" customHeight="1" x14ac:dyDescent="0.3">
      <c r="A60" s="24"/>
      <c r="B60" s="73">
        <v>1</v>
      </c>
      <c r="C60" s="47">
        <v>46</v>
      </c>
      <c r="D60" s="47" t="s">
        <v>1931</v>
      </c>
      <c r="E60" s="47">
        <v>130107</v>
      </c>
      <c r="F60" s="53" t="s">
        <v>1829</v>
      </c>
      <c r="G60" s="54" t="s">
        <v>1932</v>
      </c>
      <c r="H60" s="65">
        <v>0.157385</v>
      </c>
      <c r="I60" s="66">
        <f t="shared" ref="I60:I65" si="18">+ROUND($H60*I$59,1)</f>
        <v>58.5</v>
      </c>
      <c r="J60" s="66">
        <f t="shared" ref="J60:J65" si="19">+ROUND($H60*0.4783091787*L$59,1)</f>
        <v>38.700000000000003</v>
      </c>
      <c r="K60" s="67">
        <f t="shared" ref="K60:K65" si="20">+L60-J60</f>
        <v>42.099999999999994</v>
      </c>
      <c r="L60" s="66">
        <f t="shared" ref="L60:P65" si="21">+ROUND($H60*L$59,1)</f>
        <v>80.8</v>
      </c>
      <c r="M60" s="66">
        <f t="shared" si="21"/>
        <v>81.3</v>
      </c>
      <c r="N60" s="66">
        <f t="shared" si="21"/>
        <v>86.8</v>
      </c>
      <c r="O60" s="66">
        <f t="shared" si="21"/>
        <v>84.5</v>
      </c>
      <c r="P60" s="66">
        <f t="shared" si="21"/>
        <v>86.9</v>
      </c>
      <c r="Q60" s="24"/>
      <c r="R60" s="24"/>
      <c r="S60" s="24"/>
      <c r="T60" s="24"/>
      <c r="U60" s="24"/>
      <c r="V60" s="24"/>
      <c r="W60" s="24"/>
      <c r="X60" s="24"/>
      <c r="Y60" s="24"/>
      <c r="Z60" s="24"/>
    </row>
    <row r="61" spans="1:26" ht="13.5" customHeight="1" x14ac:dyDescent="0.3">
      <c r="A61" s="24"/>
      <c r="B61" s="73">
        <v>2</v>
      </c>
      <c r="C61" s="47">
        <v>47</v>
      </c>
      <c r="D61" s="47" t="s">
        <v>1933</v>
      </c>
      <c r="E61" s="47">
        <v>130107</v>
      </c>
      <c r="F61" s="53" t="s">
        <v>1837</v>
      </c>
      <c r="G61" s="54" t="s">
        <v>1934</v>
      </c>
      <c r="H61" s="65">
        <v>0.35593219999999998</v>
      </c>
      <c r="I61" s="66">
        <f t="shared" si="18"/>
        <v>132.4</v>
      </c>
      <c r="J61" s="66">
        <f t="shared" si="19"/>
        <v>87.4</v>
      </c>
      <c r="K61" s="67">
        <f t="shared" si="20"/>
        <v>95.299999999999983</v>
      </c>
      <c r="L61" s="66">
        <f t="shared" si="21"/>
        <v>182.7</v>
      </c>
      <c r="M61" s="66">
        <f t="shared" si="21"/>
        <v>183.8</v>
      </c>
      <c r="N61" s="66">
        <f t="shared" si="21"/>
        <v>196.4</v>
      </c>
      <c r="O61" s="66">
        <f t="shared" si="21"/>
        <v>191</v>
      </c>
      <c r="P61" s="66">
        <f t="shared" si="21"/>
        <v>196.6</v>
      </c>
      <c r="Q61" s="24"/>
      <c r="R61" s="24"/>
      <c r="S61" s="24"/>
      <c r="T61" s="24"/>
      <c r="U61" s="24"/>
      <c r="V61" s="24"/>
      <c r="W61" s="24"/>
      <c r="X61" s="24"/>
      <c r="Y61" s="24"/>
      <c r="Z61" s="24"/>
    </row>
    <row r="62" spans="1:26" ht="13.5" customHeight="1" x14ac:dyDescent="0.3">
      <c r="A62" s="24"/>
      <c r="B62" s="73">
        <v>3</v>
      </c>
      <c r="C62" s="47">
        <v>48</v>
      </c>
      <c r="D62" s="47" t="s">
        <v>1935</v>
      </c>
      <c r="E62" s="47">
        <v>130107</v>
      </c>
      <c r="F62" s="53" t="s">
        <v>1840</v>
      </c>
      <c r="G62" s="54" t="s">
        <v>1936</v>
      </c>
      <c r="H62" s="65">
        <v>0.15980630000000001</v>
      </c>
      <c r="I62" s="66">
        <f t="shared" si="18"/>
        <v>59.4</v>
      </c>
      <c r="J62" s="66">
        <f t="shared" si="19"/>
        <v>39.200000000000003</v>
      </c>
      <c r="K62" s="67">
        <f t="shared" si="20"/>
        <v>42.8</v>
      </c>
      <c r="L62" s="66">
        <f t="shared" si="21"/>
        <v>82</v>
      </c>
      <c r="M62" s="66">
        <f t="shared" si="21"/>
        <v>82.5</v>
      </c>
      <c r="N62" s="66">
        <f t="shared" si="21"/>
        <v>88.2</v>
      </c>
      <c r="O62" s="66">
        <f t="shared" si="21"/>
        <v>85.8</v>
      </c>
      <c r="P62" s="66">
        <f t="shared" si="21"/>
        <v>88.3</v>
      </c>
      <c r="Q62" s="24"/>
      <c r="R62" s="24"/>
      <c r="S62" s="24"/>
      <c r="T62" s="24"/>
      <c r="U62" s="24"/>
      <c r="V62" s="24"/>
      <c r="W62" s="24"/>
      <c r="X62" s="24"/>
      <c r="Y62" s="24"/>
      <c r="Z62" s="24"/>
    </row>
    <row r="63" spans="1:26" ht="13.5" customHeight="1" x14ac:dyDescent="0.3">
      <c r="A63" s="24"/>
      <c r="B63" s="73">
        <v>4</v>
      </c>
      <c r="C63" s="47">
        <v>49</v>
      </c>
      <c r="D63" s="47" t="s">
        <v>1937</v>
      </c>
      <c r="E63" s="47">
        <v>130107</v>
      </c>
      <c r="F63" s="53" t="s">
        <v>1867</v>
      </c>
      <c r="G63" s="54" t="s">
        <v>1938</v>
      </c>
      <c r="H63" s="65">
        <v>9.9273600000000004E-2</v>
      </c>
      <c r="I63" s="66">
        <f t="shared" si="18"/>
        <v>36.9</v>
      </c>
      <c r="J63" s="66">
        <f t="shared" si="19"/>
        <v>24.4</v>
      </c>
      <c r="K63" s="67">
        <f t="shared" si="20"/>
        <v>26.6</v>
      </c>
      <c r="L63" s="66">
        <f t="shared" si="21"/>
        <v>51</v>
      </c>
      <c r="M63" s="66">
        <f t="shared" si="21"/>
        <v>51.3</v>
      </c>
      <c r="N63" s="66">
        <f t="shared" si="21"/>
        <v>54.8</v>
      </c>
      <c r="O63" s="66">
        <f t="shared" si="21"/>
        <v>53.3</v>
      </c>
      <c r="P63" s="66">
        <f t="shared" si="21"/>
        <v>54.8</v>
      </c>
      <c r="Q63" s="24"/>
      <c r="R63" s="24"/>
      <c r="S63" s="24"/>
      <c r="T63" s="24"/>
      <c r="U63" s="24"/>
      <c r="V63" s="24"/>
      <c r="W63" s="24"/>
      <c r="X63" s="24"/>
      <c r="Y63" s="24"/>
      <c r="Z63" s="24"/>
    </row>
    <row r="64" spans="1:26" ht="13.5" customHeight="1" x14ac:dyDescent="0.3">
      <c r="A64" s="24"/>
      <c r="B64" s="73">
        <v>5</v>
      </c>
      <c r="C64" s="47">
        <v>50</v>
      </c>
      <c r="D64" s="47" t="s">
        <v>1939</v>
      </c>
      <c r="E64" s="47">
        <v>130107</v>
      </c>
      <c r="F64" s="53" t="s">
        <v>1867</v>
      </c>
      <c r="G64" s="54" t="s">
        <v>1940</v>
      </c>
      <c r="H64" s="65">
        <v>0.157385</v>
      </c>
      <c r="I64" s="66">
        <f t="shared" si="18"/>
        <v>58.5</v>
      </c>
      <c r="J64" s="66">
        <f t="shared" si="19"/>
        <v>38.700000000000003</v>
      </c>
      <c r="K64" s="67">
        <f t="shared" si="20"/>
        <v>42.099999999999994</v>
      </c>
      <c r="L64" s="66">
        <f t="shared" si="21"/>
        <v>80.8</v>
      </c>
      <c r="M64" s="66">
        <f t="shared" si="21"/>
        <v>81.3</v>
      </c>
      <c r="N64" s="66">
        <f t="shared" si="21"/>
        <v>86.8</v>
      </c>
      <c r="O64" s="66">
        <f t="shared" si="21"/>
        <v>84.5</v>
      </c>
      <c r="P64" s="66">
        <f t="shared" si="21"/>
        <v>86.9</v>
      </c>
      <c r="Q64" s="24"/>
      <c r="R64" s="24"/>
      <c r="S64" s="24"/>
      <c r="T64" s="24"/>
      <c r="U64" s="24"/>
      <c r="V64" s="24"/>
      <c r="W64" s="24"/>
      <c r="X64" s="24"/>
      <c r="Y64" s="24"/>
      <c r="Z64" s="24"/>
    </row>
    <row r="65" spans="1:26" ht="13.5" customHeight="1" x14ac:dyDescent="0.3">
      <c r="A65" s="24"/>
      <c r="B65" s="73">
        <v>6</v>
      </c>
      <c r="C65" s="47">
        <v>51</v>
      </c>
      <c r="D65" s="47" t="s">
        <v>1941</v>
      </c>
      <c r="E65" s="47">
        <v>130107</v>
      </c>
      <c r="F65" s="53" t="s">
        <v>1867</v>
      </c>
      <c r="G65" s="54" t="s">
        <v>1942</v>
      </c>
      <c r="H65" s="65">
        <v>7.02179E-2</v>
      </c>
      <c r="I65" s="66">
        <f t="shared" si="18"/>
        <v>26.1</v>
      </c>
      <c r="J65" s="66">
        <f t="shared" si="19"/>
        <v>17.2</v>
      </c>
      <c r="K65" s="67">
        <f t="shared" si="20"/>
        <v>18.900000000000002</v>
      </c>
      <c r="L65" s="66">
        <f t="shared" si="21"/>
        <v>36.1</v>
      </c>
      <c r="M65" s="66">
        <f t="shared" si="21"/>
        <v>36.299999999999997</v>
      </c>
      <c r="N65" s="66">
        <f t="shared" si="21"/>
        <v>38.700000000000003</v>
      </c>
      <c r="O65" s="66">
        <f t="shared" si="21"/>
        <v>37.700000000000003</v>
      </c>
      <c r="P65" s="66">
        <f t="shared" si="21"/>
        <v>38.799999999999997</v>
      </c>
      <c r="Q65" s="24"/>
      <c r="R65" s="24"/>
      <c r="S65" s="24"/>
      <c r="T65" s="24"/>
      <c r="U65" s="24"/>
      <c r="V65" s="24"/>
      <c r="W65" s="24"/>
      <c r="X65" s="24"/>
      <c r="Y65" s="24"/>
      <c r="Z65" s="24"/>
    </row>
    <row r="66" spans="1:26" ht="13.5" customHeight="1" x14ac:dyDescent="0.3">
      <c r="A66" s="24"/>
      <c r="B66" s="64"/>
      <c r="C66" s="47"/>
      <c r="D66" s="46"/>
      <c r="E66" s="47" t="s">
        <v>1943</v>
      </c>
      <c r="F66" s="48" t="s">
        <v>1944</v>
      </c>
      <c r="G66" s="70"/>
      <c r="H66" s="74"/>
      <c r="I66" s="51">
        <v>41.615000000000002</v>
      </c>
      <c r="J66" s="52">
        <v>27.637049933039982</v>
      </c>
      <c r="K66" s="52">
        <v>29.548597665965179</v>
      </c>
      <c r="L66" s="52">
        <f>J66+K66</f>
        <v>57.185647599005165</v>
      </c>
      <c r="M66" s="52">
        <v>57.525081308590011</v>
      </c>
      <c r="N66" s="52">
        <v>61.452594222307255</v>
      </c>
      <c r="O66" s="52">
        <v>59.7715965180792</v>
      </c>
      <c r="P66" s="52">
        <v>61.51789362923283</v>
      </c>
      <c r="Q66" s="24"/>
      <c r="R66" s="24"/>
      <c r="S66" s="24"/>
      <c r="T66" s="24"/>
      <c r="U66" s="24"/>
      <c r="V66" s="24"/>
      <c r="W66" s="24"/>
      <c r="X66" s="24"/>
      <c r="Y66" s="24"/>
      <c r="Z66" s="24"/>
    </row>
    <row r="67" spans="1:26" ht="13.5" customHeight="1" x14ac:dyDescent="0.3">
      <c r="A67" s="24"/>
      <c r="B67" s="73">
        <v>1</v>
      </c>
      <c r="C67" s="47">
        <v>52</v>
      </c>
      <c r="D67" s="47" t="s">
        <v>1945</v>
      </c>
      <c r="E67" s="47">
        <v>130108</v>
      </c>
      <c r="F67" s="53" t="s">
        <v>1840</v>
      </c>
      <c r="G67" s="54" t="s">
        <v>1184</v>
      </c>
      <c r="H67" s="65">
        <v>1</v>
      </c>
      <c r="I67" s="66">
        <f>+ROUND($H67*I$66,1)</f>
        <v>41.6</v>
      </c>
      <c r="J67" s="66">
        <f>+ROUND($H67*0.4783091787*L$66,1)</f>
        <v>27.4</v>
      </c>
      <c r="K67" s="67">
        <f>+L67-J67</f>
        <v>29.800000000000004</v>
      </c>
      <c r="L67" s="66">
        <f>+ROUND($H67*L$66,1)</f>
        <v>57.2</v>
      </c>
      <c r="M67" s="66">
        <f>+ROUND($H67*M$66,1)</f>
        <v>57.5</v>
      </c>
      <c r="N67" s="66">
        <f>+ROUND($H67*N$66,1)</f>
        <v>61.5</v>
      </c>
      <c r="O67" s="66">
        <f>+ROUND($H67*O$66,1)</f>
        <v>59.8</v>
      </c>
      <c r="P67" s="66">
        <f>+ROUND($H67*P$66,1)</f>
        <v>61.5</v>
      </c>
      <c r="Q67" s="24"/>
      <c r="R67" s="24"/>
      <c r="S67" s="24"/>
      <c r="T67" s="24"/>
      <c r="U67" s="24"/>
      <c r="V67" s="24"/>
      <c r="W67" s="24"/>
      <c r="X67" s="24"/>
      <c r="Y67" s="24"/>
      <c r="Z67" s="24"/>
    </row>
    <row r="68" spans="1:26" ht="13.5" customHeight="1" x14ac:dyDescent="0.3">
      <c r="A68" s="24"/>
      <c r="B68" s="64"/>
      <c r="C68" s="47"/>
      <c r="D68" s="46"/>
      <c r="E68" s="47" t="s">
        <v>1946</v>
      </c>
      <c r="F68" s="48" t="s">
        <v>1947</v>
      </c>
      <c r="G68" s="70"/>
      <c r="H68" s="78" t="s">
        <v>1948</v>
      </c>
      <c r="I68" s="51">
        <v>135.07927587526305</v>
      </c>
      <c r="J68" s="52">
        <v>90.120814999043418</v>
      </c>
      <c r="K68" s="52">
        <v>96.3541228237995</v>
      </c>
      <c r="L68" s="52">
        <f>J68+K68</f>
        <v>186.47493782284292</v>
      </c>
      <c r="M68" s="52">
        <v>187.58178687583697</v>
      </c>
      <c r="N68" s="52">
        <v>200.38889420317579</v>
      </c>
      <c r="O68" s="52">
        <v>194.90737995025825</v>
      </c>
      <c r="P68" s="52">
        <v>200.60182705184616</v>
      </c>
      <c r="Q68" s="24"/>
      <c r="R68" s="24"/>
      <c r="S68" s="24"/>
      <c r="T68" s="24"/>
      <c r="U68" s="24"/>
      <c r="V68" s="24"/>
      <c r="W68" s="24"/>
      <c r="X68" s="24"/>
      <c r="Y68" s="24"/>
      <c r="Z68" s="24"/>
    </row>
    <row r="69" spans="1:26" ht="13.5" customHeight="1" x14ac:dyDescent="0.3">
      <c r="A69" s="24"/>
      <c r="B69" s="73">
        <v>1</v>
      </c>
      <c r="C69" s="47">
        <v>53</v>
      </c>
      <c r="D69" s="47" t="s">
        <v>1949</v>
      </c>
      <c r="E69" s="47">
        <v>130109</v>
      </c>
      <c r="F69" s="53" t="s">
        <v>1950</v>
      </c>
      <c r="G69" s="54" t="s">
        <v>1185</v>
      </c>
      <c r="H69" s="65">
        <v>0.74</v>
      </c>
      <c r="I69" s="66">
        <f>+ROUND($H69*I$68,1)</f>
        <v>100</v>
      </c>
      <c r="J69" s="66">
        <f>+ROUND($H69*0.4783091787*L$68,1)</f>
        <v>66</v>
      </c>
      <c r="K69" s="67">
        <f>+L69-J69</f>
        <v>72</v>
      </c>
      <c r="L69" s="66">
        <f t="shared" ref="L69:P70" si="22">+ROUND($H69*L$68,1)</f>
        <v>138</v>
      </c>
      <c r="M69" s="66">
        <f t="shared" si="22"/>
        <v>138.80000000000001</v>
      </c>
      <c r="N69" s="66">
        <f t="shared" si="22"/>
        <v>148.30000000000001</v>
      </c>
      <c r="O69" s="66">
        <f t="shared" si="22"/>
        <v>144.19999999999999</v>
      </c>
      <c r="P69" s="66">
        <f t="shared" si="22"/>
        <v>148.4</v>
      </c>
      <c r="Q69" s="24"/>
      <c r="R69" s="24"/>
      <c r="S69" s="24"/>
      <c r="T69" s="24"/>
      <c r="U69" s="24"/>
      <c r="V69" s="24"/>
      <c r="W69" s="24"/>
      <c r="X69" s="24"/>
      <c r="Y69" s="24"/>
      <c r="Z69" s="24"/>
    </row>
    <row r="70" spans="1:26" ht="13.5" customHeight="1" x14ac:dyDescent="0.3">
      <c r="A70" s="24"/>
      <c r="B70" s="73">
        <v>2</v>
      </c>
      <c r="C70" s="47">
        <v>54</v>
      </c>
      <c r="D70" s="47" t="s">
        <v>1951</v>
      </c>
      <c r="E70" s="47">
        <v>130109</v>
      </c>
      <c r="F70" s="53" t="s">
        <v>1867</v>
      </c>
      <c r="G70" s="54" t="s">
        <v>1952</v>
      </c>
      <c r="H70" s="65">
        <v>0.26</v>
      </c>
      <c r="I70" s="66">
        <f>+ROUND($H70*I$68,1)</f>
        <v>35.1</v>
      </c>
      <c r="J70" s="66">
        <f>+ROUND($H70*0.4783091787*L$68,1)</f>
        <v>23.2</v>
      </c>
      <c r="K70" s="67">
        <f>+L70-J70</f>
        <v>25.3</v>
      </c>
      <c r="L70" s="66">
        <f t="shared" si="22"/>
        <v>48.5</v>
      </c>
      <c r="M70" s="66">
        <f t="shared" si="22"/>
        <v>48.8</v>
      </c>
      <c r="N70" s="66">
        <f t="shared" si="22"/>
        <v>52.1</v>
      </c>
      <c r="O70" s="66">
        <f t="shared" si="22"/>
        <v>50.7</v>
      </c>
      <c r="P70" s="66">
        <f t="shared" si="22"/>
        <v>52.2</v>
      </c>
      <c r="Q70" s="24"/>
      <c r="R70" s="24"/>
      <c r="S70" s="24"/>
      <c r="T70" s="24"/>
      <c r="U70" s="24"/>
      <c r="V70" s="24"/>
      <c r="W70" s="24"/>
      <c r="X70" s="24"/>
      <c r="Y70" s="24"/>
      <c r="Z70" s="24"/>
    </row>
    <row r="71" spans="1:26" ht="13.5" customHeight="1" x14ac:dyDescent="0.3">
      <c r="A71" s="24"/>
      <c r="B71" s="64"/>
      <c r="C71" s="47"/>
      <c r="D71" s="46"/>
      <c r="E71" s="47" t="s">
        <v>1953</v>
      </c>
      <c r="F71" s="48" t="s">
        <v>1954</v>
      </c>
      <c r="G71" s="70"/>
      <c r="H71" s="78"/>
      <c r="I71" s="51">
        <v>46.69</v>
      </c>
      <c r="J71" s="52">
        <v>31.241882533001721</v>
      </c>
      <c r="K71" s="52">
        <v>33.402762578917162</v>
      </c>
      <c r="L71" s="52">
        <f>J71+K71</f>
        <v>64.644645111918891</v>
      </c>
      <c r="M71" s="52">
        <v>65.02835278362349</v>
      </c>
      <c r="N71" s="52">
        <v>69.468149990434284</v>
      </c>
      <c r="O71" s="52">
        <v>67.567891716089534</v>
      </c>
      <c r="P71" s="52">
        <v>69.541966711306671</v>
      </c>
      <c r="Q71" s="24"/>
      <c r="R71" s="24"/>
      <c r="S71" s="24"/>
      <c r="T71" s="24"/>
      <c r="U71" s="24"/>
      <c r="V71" s="24"/>
      <c r="W71" s="24"/>
      <c r="X71" s="24"/>
      <c r="Y71" s="24"/>
      <c r="Z71" s="24"/>
    </row>
    <row r="72" spans="1:26" ht="13.5" customHeight="1" x14ac:dyDescent="0.3">
      <c r="A72" s="24"/>
      <c r="B72" s="73">
        <v>1</v>
      </c>
      <c r="C72" s="47">
        <v>55</v>
      </c>
      <c r="D72" s="47" t="s">
        <v>1955</v>
      </c>
      <c r="E72" s="47">
        <v>130110</v>
      </c>
      <c r="F72" s="53" t="s">
        <v>1867</v>
      </c>
      <c r="G72" s="54" t="s">
        <v>1186</v>
      </c>
      <c r="H72" s="65">
        <v>1</v>
      </c>
      <c r="I72" s="66">
        <f>+ROUND($H72*I$71,1)</f>
        <v>46.7</v>
      </c>
      <c r="J72" s="66">
        <f>+ROUND($H72*0.4783091787*L$71,1)</f>
        <v>30.9</v>
      </c>
      <c r="K72" s="67">
        <f>+L72-J72</f>
        <v>33.699999999999996</v>
      </c>
      <c r="L72" s="66">
        <f>+ROUND($H72*L$71,1)</f>
        <v>64.599999999999994</v>
      </c>
      <c r="M72" s="66">
        <f>+ROUND($H72*M$71,1)</f>
        <v>65</v>
      </c>
      <c r="N72" s="66">
        <f>+ROUND($H72*N$71,1)</f>
        <v>69.5</v>
      </c>
      <c r="O72" s="66">
        <f>+ROUND($H72*O$71,1)</f>
        <v>67.599999999999994</v>
      </c>
      <c r="P72" s="66">
        <f>+ROUND($H72*P$71,1)</f>
        <v>69.5</v>
      </c>
      <c r="Q72" s="24"/>
      <c r="R72" s="24"/>
      <c r="S72" s="24"/>
      <c r="T72" s="24"/>
      <c r="U72" s="24"/>
      <c r="V72" s="24"/>
      <c r="W72" s="24"/>
      <c r="X72" s="24"/>
      <c r="Y72" s="24"/>
      <c r="Z72" s="24"/>
    </row>
    <row r="73" spans="1:26" ht="13.5" customHeight="1" x14ac:dyDescent="0.3">
      <c r="A73" s="24"/>
      <c r="B73" s="64"/>
      <c r="C73" s="47"/>
      <c r="D73" s="46"/>
      <c r="E73" s="47" t="s">
        <v>1956</v>
      </c>
      <c r="F73" s="48" t="s">
        <v>1957</v>
      </c>
      <c r="G73" s="70"/>
      <c r="H73" s="78"/>
      <c r="I73" s="51">
        <v>523.20706189018551</v>
      </c>
      <c r="J73" s="52">
        <v>349.0679567629615</v>
      </c>
      <c r="K73" s="52">
        <v>373.2116357375167</v>
      </c>
      <c r="L73" s="52">
        <f>J73+K73</f>
        <v>722.2795925004782</v>
      </c>
      <c r="M73" s="52">
        <v>726.56678783240864</v>
      </c>
      <c r="N73" s="52">
        <v>776.17298354696766</v>
      </c>
      <c r="O73" s="52">
        <v>754.94125167400045</v>
      </c>
      <c r="P73" s="52">
        <v>776.99774344748414</v>
      </c>
      <c r="Q73" s="24"/>
      <c r="R73" s="24"/>
      <c r="S73" s="24"/>
      <c r="T73" s="24"/>
      <c r="U73" s="24"/>
      <c r="V73" s="24"/>
      <c r="W73" s="24"/>
      <c r="X73" s="24"/>
      <c r="Y73" s="24"/>
      <c r="Z73" s="24"/>
    </row>
    <row r="74" spans="1:26" ht="13.5" customHeight="1" x14ac:dyDescent="0.3">
      <c r="A74" s="24"/>
      <c r="B74" s="73">
        <v>1</v>
      </c>
      <c r="C74" s="47">
        <v>56</v>
      </c>
      <c r="D74" s="47" t="s">
        <v>1958</v>
      </c>
      <c r="E74" s="47">
        <v>130111</v>
      </c>
      <c r="F74" s="53" t="s">
        <v>1829</v>
      </c>
      <c r="G74" s="54" t="s">
        <v>84</v>
      </c>
      <c r="H74" s="65">
        <v>0.24956970000000001</v>
      </c>
      <c r="I74" s="66">
        <f>+ROUND($H74*I$73,1)</f>
        <v>130.6</v>
      </c>
      <c r="J74" s="66">
        <f>+ROUND($H74*0.4783091787*L$73,1)</f>
        <v>86.2</v>
      </c>
      <c r="K74" s="67">
        <f>+L74-J74</f>
        <v>94.100000000000009</v>
      </c>
      <c r="L74" s="66">
        <f t="shared" ref="L74:P78" si="23">+ROUND($H74*L$73,1)</f>
        <v>180.3</v>
      </c>
      <c r="M74" s="66">
        <f t="shared" si="23"/>
        <v>181.3</v>
      </c>
      <c r="N74" s="66">
        <f t="shared" si="23"/>
        <v>193.7</v>
      </c>
      <c r="O74" s="66">
        <f t="shared" si="23"/>
        <v>188.4</v>
      </c>
      <c r="P74" s="66">
        <f t="shared" si="23"/>
        <v>193.9</v>
      </c>
      <c r="Q74" s="24"/>
      <c r="R74" s="24"/>
      <c r="S74" s="24"/>
      <c r="T74" s="24"/>
      <c r="U74" s="24"/>
      <c r="V74" s="24"/>
      <c r="W74" s="24"/>
      <c r="X74" s="24"/>
      <c r="Y74" s="24"/>
      <c r="Z74" s="24"/>
    </row>
    <row r="75" spans="1:26" ht="13.5" customHeight="1" x14ac:dyDescent="0.3">
      <c r="A75" s="24"/>
      <c r="B75" s="73">
        <v>2</v>
      </c>
      <c r="C75" s="47">
        <v>57</v>
      </c>
      <c r="D75" s="47" t="s">
        <v>1959</v>
      </c>
      <c r="E75" s="47">
        <v>130111</v>
      </c>
      <c r="F75" s="53" t="s">
        <v>1840</v>
      </c>
      <c r="G75" s="54" t="s">
        <v>1187</v>
      </c>
      <c r="H75" s="65">
        <v>0.18588640000000001</v>
      </c>
      <c r="I75" s="66">
        <f>+ROUND($H75*I$73,1)</f>
        <v>97.3</v>
      </c>
      <c r="J75" s="66">
        <f>+ROUND($H75*0.4783091787*L$73,1)</f>
        <v>64.2</v>
      </c>
      <c r="K75" s="67">
        <f>+L75-J75</f>
        <v>70.100000000000009</v>
      </c>
      <c r="L75" s="66">
        <f t="shared" si="23"/>
        <v>134.30000000000001</v>
      </c>
      <c r="M75" s="66">
        <f t="shared" si="23"/>
        <v>135.1</v>
      </c>
      <c r="N75" s="66">
        <f t="shared" si="23"/>
        <v>144.30000000000001</v>
      </c>
      <c r="O75" s="66">
        <f t="shared" si="23"/>
        <v>140.30000000000001</v>
      </c>
      <c r="P75" s="66">
        <f t="shared" si="23"/>
        <v>144.4</v>
      </c>
      <c r="Q75" s="24"/>
      <c r="R75" s="24"/>
      <c r="S75" s="24"/>
      <c r="T75" s="24"/>
      <c r="U75" s="24"/>
      <c r="V75" s="24"/>
      <c r="W75" s="24"/>
      <c r="X75" s="24"/>
      <c r="Y75" s="24"/>
      <c r="Z75" s="24"/>
    </row>
    <row r="76" spans="1:26" ht="13.5" customHeight="1" x14ac:dyDescent="0.3">
      <c r="A76" s="24"/>
      <c r="B76" s="73">
        <v>3</v>
      </c>
      <c r="C76" s="47">
        <v>58</v>
      </c>
      <c r="D76" s="47" t="s">
        <v>1960</v>
      </c>
      <c r="E76" s="47">
        <v>130111</v>
      </c>
      <c r="F76" s="53" t="s">
        <v>1840</v>
      </c>
      <c r="G76" s="54" t="s">
        <v>1961</v>
      </c>
      <c r="H76" s="65">
        <v>0.26333909999999999</v>
      </c>
      <c r="I76" s="66">
        <f>+ROUND($H76*I$73,1)</f>
        <v>137.80000000000001</v>
      </c>
      <c r="J76" s="66">
        <f>+ROUND($H76*0.4783091787*L$73,1)</f>
        <v>91</v>
      </c>
      <c r="K76" s="67">
        <f>+L76-J76</f>
        <v>99.199999999999989</v>
      </c>
      <c r="L76" s="66">
        <f t="shared" si="23"/>
        <v>190.2</v>
      </c>
      <c r="M76" s="66">
        <f t="shared" si="23"/>
        <v>191.3</v>
      </c>
      <c r="N76" s="66">
        <f t="shared" si="23"/>
        <v>204.4</v>
      </c>
      <c r="O76" s="66">
        <f t="shared" si="23"/>
        <v>198.8</v>
      </c>
      <c r="P76" s="66">
        <f t="shared" si="23"/>
        <v>204.6</v>
      </c>
      <c r="Q76" s="24"/>
      <c r="R76" s="24"/>
      <c r="S76" s="24"/>
      <c r="T76" s="24"/>
      <c r="U76" s="24"/>
      <c r="V76" s="24"/>
      <c r="W76" s="24"/>
      <c r="X76" s="24"/>
      <c r="Y76" s="24"/>
      <c r="Z76" s="24"/>
    </row>
    <row r="77" spans="1:26" ht="13.5" customHeight="1" x14ac:dyDescent="0.3">
      <c r="A77" s="24"/>
      <c r="B77" s="73">
        <v>4</v>
      </c>
      <c r="C77" s="47">
        <v>59</v>
      </c>
      <c r="D77" s="47" t="s">
        <v>1962</v>
      </c>
      <c r="E77" s="47">
        <v>130111</v>
      </c>
      <c r="F77" s="53" t="s">
        <v>1867</v>
      </c>
      <c r="G77" s="54" t="s">
        <v>1963</v>
      </c>
      <c r="H77" s="65">
        <v>0.2030981</v>
      </c>
      <c r="I77" s="66">
        <f>+ROUND($H77*I$73,1)</f>
        <v>106.3</v>
      </c>
      <c r="J77" s="66">
        <f>+ROUND($H77*0.4783091787*L$73,1)</f>
        <v>70.2</v>
      </c>
      <c r="K77" s="67">
        <f>+L77-J77</f>
        <v>76.499999999999986</v>
      </c>
      <c r="L77" s="66">
        <f t="shared" si="23"/>
        <v>146.69999999999999</v>
      </c>
      <c r="M77" s="66">
        <f t="shared" si="23"/>
        <v>147.6</v>
      </c>
      <c r="N77" s="66">
        <f t="shared" si="23"/>
        <v>157.6</v>
      </c>
      <c r="O77" s="66">
        <f t="shared" si="23"/>
        <v>153.30000000000001</v>
      </c>
      <c r="P77" s="66">
        <f t="shared" si="23"/>
        <v>157.80000000000001</v>
      </c>
      <c r="Q77" s="24"/>
      <c r="R77" s="24"/>
      <c r="S77" s="24"/>
      <c r="T77" s="24"/>
      <c r="U77" s="24"/>
      <c r="V77" s="24"/>
      <c r="W77" s="24"/>
      <c r="X77" s="24"/>
      <c r="Y77" s="24"/>
      <c r="Z77" s="24"/>
    </row>
    <row r="78" spans="1:26" ht="13.5" customHeight="1" x14ac:dyDescent="0.3">
      <c r="A78" s="24"/>
      <c r="B78" s="73">
        <v>5</v>
      </c>
      <c r="C78" s="47">
        <v>60</v>
      </c>
      <c r="D78" s="47" t="s">
        <v>1964</v>
      </c>
      <c r="E78" s="47">
        <v>130111</v>
      </c>
      <c r="F78" s="53" t="s">
        <v>1867</v>
      </c>
      <c r="G78" s="54" t="s">
        <v>1965</v>
      </c>
      <c r="H78" s="65">
        <v>9.8106700000000005E-2</v>
      </c>
      <c r="I78" s="66">
        <f>+ROUND($H78*I$73,1)</f>
        <v>51.3</v>
      </c>
      <c r="J78" s="66">
        <f>+ROUND($H78*0.4783091787*L$73,1)</f>
        <v>33.9</v>
      </c>
      <c r="K78" s="67">
        <f>+L78-J78</f>
        <v>37.000000000000007</v>
      </c>
      <c r="L78" s="66">
        <f t="shared" si="23"/>
        <v>70.900000000000006</v>
      </c>
      <c r="M78" s="66">
        <f t="shared" si="23"/>
        <v>71.3</v>
      </c>
      <c r="N78" s="66">
        <f t="shared" si="23"/>
        <v>76.099999999999994</v>
      </c>
      <c r="O78" s="66">
        <f t="shared" si="23"/>
        <v>74.099999999999994</v>
      </c>
      <c r="P78" s="66">
        <f t="shared" si="23"/>
        <v>76.2</v>
      </c>
      <c r="Q78" s="24"/>
      <c r="R78" s="24"/>
      <c r="S78" s="24"/>
      <c r="T78" s="24"/>
      <c r="U78" s="24"/>
      <c r="V78" s="24"/>
      <c r="W78" s="24"/>
      <c r="X78" s="24"/>
      <c r="Y78" s="24"/>
      <c r="Z78" s="24"/>
    </row>
    <row r="79" spans="1:26" ht="19.5" customHeight="1" x14ac:dyDescent="0.3">
      <c r="A79" s="30"/>
      <c r="B79" s="31"/>
      <c r="C79" s="40"/>
      <c r="D79" s="46"/>
      <c r="E79" s="47" t="s">
        <v>1966</v>
      </c>
      <c r="F79" s="35" t="s">
        <v>1967</v>
      </c>
      <c r="G79" s="79" t="s">
        <v>1968</v>
      </c>
      <c r="H79" s="80"/>
      <c r="I79" s="81">
        <v>1609.7985135135136</v>
      </c>
      <c r="J79" s="44">
        <v>694.26</v>
      </c>
      <c r="K79" s="44">
        <v>742.98</v>
      </c>
      <c r="L79" s="44">
        <f>J79+K79</f>
        <v>1437.24</v>
      </c>
      <c r="M79" s="44">
        <v>1328.635</v>
      </c>
      <c r="N79" s="44">
        <v>1444.06</v>
      </c>
      <c r="O79" s="44">
        <v>1409.835</v>
      </c>
      <c r="P79" s="44">
        <v>1415.925</v>
      </c>
      <c r="Q79" s="30"/>
      <c r="R79" s="30"/>
      <c r="S79" s="30"/>
      <c r="T79" s="30"/>
      <c r="U79" s="30"/>
      <c r="V79" s="30"/>
      <c r="W79" s="30"/>
      <c r="X79" s="30"/>
      <c r="Y79" s="30"/>
      <c r="Z79" s="30"/>
    </row>
    <row r="80" spans="1:26" ht="13.5" customHeight="1" x14ac:dyDescent="0.3">
      <c r="A80" s="24"/>
      <c r="B80" s="64"/>
      <c r="C80" s="47"/>
      <c r="D80" s="46"/>
      <c r="E80" s="47" t="s">
        <v>1969</v>
      </c>
      <c r="F80" s="48" t="s">
        <v>1970</v>
      </c>
      <c r="G80" s="82"/>
      <c r="H80" s="83"/>
      <c r="I80" s="51">
        <v>131.94999999999999</v>
      </c>
      <c r="J80" s="52">
        <v>56.938378378378388</v>
      </c>
      <c r="K80" s="52">
        <v>60.934054054054059</v>
      </c>
      <c r="L80" s="52">
        <f>J80+K80</f>
        <v>117.87243243243245</v>
      </c>
      <c r="M80" s="52">
        <v>108.96540540540541</v>
      </c>
      <c r="N80" s="52">
        <v>118.43176141658901</v>
      </c>
      <c r="O80" s="52">
        <v>115.62486486486488</v>
      </c>
      <c r="P80" s="52">
        <v>116.12432432432433</v>
      </c>
      <c r="Q80" s="24"/>
      <c r="R80" s="24"/>
      <c r="S80" s="24"/>
      <c r="T80" s="24"/>
      <c r="U80" s="24"/>
      <c r="V80" s="24"/>
      <c r="W80" s="24"/>
      <c r="X80" s="24"/>
      <c r="Y80" s="24"/>
      <c r="Z80" s="24"/>
    </row>
    <row r="81" spans="1:26" ht="13.5" customHeight="1" x14ac:dyDescent="0.3">
      <c r="A81" s="24"/>
      <c r="B81" s="84">
        <v>1</v>
      </c>
      <c r="C81" s="47">
        <v>61</v>
      </c>
      <c r="D81" s="47" t="s">
        <v>1971</v>
      </c>
      <c r="E81" s="47">
        <v>130201</v>
      </c>
      <c r="F81" s="53" t="s">
        <v>1829</v>
      </c>
      <c r="G81" s="54" t="s">
        <v>1972</v>
      </c>
      <c r="H81" s="85">
        <v>1</v>
      </c>
      <c r="I81" s="66">
        <f>+ROUND($H81*I$80,1)</f>
        <v>132</v>
      </c>
      <c r="J81" s="66">
        <f>+ROUND($H81*0.4783091787*L$80,1)</f>
        <v>56.4</v>
      </c>
      <c r="K81" s="67">
        <f>+L81-J81</f>
        <v>61.500000000000007</v>
      </c>
      <c r="L81" s="66">
        <f>+ROUND($H81*L$80,1)</f>
        <v>117.9</v>
      </c>
      <c r="M81" s="66">
        <f>+ROUND($H81*M$80,1)</f>
        <v>109</v>
      </c>
      <c r="N81" s="66">
        <f>+ROUND($H81*N$80,1)</f>
        <v>118.4</v>
      </c>
      <c r="O81" s="66">
        <f>+ROUND($H81*O$80,1)</f>
        <v>115.6</v>
      </c>
      <c r="P81" s="66">
        <f>+ROUND($H81*P$80,1)</f>
        <v>116.1</v>
      </c>
      <c r="Q81" s="24"/>
      <c r="R81" s="24"/>
      <c r="S81" s="24"/>
      <c r="T81" s="24"/>
      <c r="U81" s="24"/>
      <c r="V81" s="24"/>
      <c r="W81" s="24"/>
      <c r="X81" s="24"/>
      <c r="Y81" s="24"/>
      <c r="Z81" s="24"/>
    </row>
    <row r="82" spans="1:26" ht="13.5" customHeight="1" x14ac:dyDescent="0.3">
      <c r="A82" s="24"/>
      <c r="B82" s="86"/>
      <c r="C82" s="47"/>
      <c r="D82" s="46"/>
      <c r="E82" s="47" t="s">
        <v>1973</v>
      </c>
      <c r="F82" s="48" t="s">
        <v>1974</v>
      </c>
      <c r="G82" s="82"/>
      <c r="H82" s="83"/>
      <c r="I82" s="51">
        <v>142.1</v>
      </c>
      <c r="J82" s="52">
        <v>61.467567567567571</v>
      </c>
      <c r="K82" s="52">
        <v>65.781081081081069</v>
      </c>
      <c r="L82" s="52">
        <f>J82+K82</f>
        <v>127.24864864864864</v>
      </c>
      <c r="M82" s="52">
        <v>117.63310810810812</v>
      </c>
      <c r="N82" s="52">
        <v>127.85246971109039</v>
      </c>
      <c r="O82" s="52">
        <v>124.8222972972973</v>
      </c>
      <c r="P82" s="52">
        <v>125.3614864864865</v>
      </c>
      <c r="Q82" s="24"/>
      <c r="R82" s="24"/>
      <c r="S82" s="24"/>
      <c r="T82" s="24"/>
      <c r="U82" s="24"/>
      <c r="V82" s="24"/>
      <c r="W82" s="24"/>
      <c r="X82" s="24"/>
      <c r="Y82" s="24"/>
      <c r="Z82" s="24"/>
    </row>
    <row r="83" spans="1:26" ht="13.5" customHeight="1" x14ac:dyDescent="0.3">
      <c r="A83" s="24"/>
      <c r="B83" s="73">
        <v>1</v>
      </c>
      <c r="C83" s="47">
        <v>62</v>
      </c>
      <c r="D83" s="47" t="s">
        <v>1975</v>
      </c>
      <c r="E83" s="47">
        <v>130202</v>
      </c>
      <c r="F83" s="53" t="s">
        <v>1837</v>
      </c>
      <c r="G83" s="54" t="s">
        <v>1976</v>
      </c>
      <c r="H83" s="65">
        <v>0.90526320000000005</v>
      </c>
      <c r="I83" s="66">
        <f>+ROUND($H83*I$82,1)</f>
        <v>128.6</v>
      </c>
      <c r="J83" s="66">
        <f>+ROUND($H83*0.4783091787*L$82,1)</f>
        <v>55.1</v>
      </c>
      <c r="K83" s="67">
        <f>+L83-J83</f>
        <v>60.1</v>
      </c>
      <c r="L83" s="66">
        <f t="shared" ref="L83:P84" si="24">+ROUND($H83*L$82,1)</f>
        <v>115.2</v>
      </c>
      <c r="M83" s="66">
        <f t="shared" si="24"/>
        <v>106.5</v>
      </c>
      <c r="N83" s="66">
        <f t="shared" si="24"/>
        <v>115.7</v>
      </c>
      <c r="O83" s="66">
        <f t="shared" si="24"/>
        <v>113</v>
      </c>
      <c r="P83" s="66">
        <f t="shared" si="24"/>
        <v>113.5</v>
      </c>
      <c r="Q83" s="24"/>
      <c r="R83" s="24"/>
      <c r="S83" s="24"/>
      <c r="T83" s="24"/>
      <c r="U83" s="24"/>
      <c r="V83" s="24"/>
      <c r="W83" s="24"/>
      <c r="X83" s="24"/>
      <c r="Y83" s="24"/>
      <c r="Z83" s="24"/>
    </row>
    <row r="84" spans="1:26" ht="13.5" customHeight="1" x14ac:dyDescent="0.3">
      <c r="A84" s="24"/>
      <c r="B84" s="73">
        <v>2</v>
      </c>
      <c r="C84" s="47">
        <v>63</v>
      </c>
      <c r="D84" s="47" t="s">
        <v>1977</v>
      </c>
      <c r="E84" s="47">
        <v>130202</v>
      </c>
      <c r="F84" s="53" t="s">
        <v>1840</v>
      </c>
      <c r="G84" s="54" t="s">
        <v>1978</v>
      </c>
      <c r="H84" s="65">
        <v>9.4736799999999996E-2</v>
      </c>
      <c r="I84" s="66">
        <f>+ROUND($H84*I$82,1)</f>
        <v>13.5</v>
      </c>
      <c r="J84" s="66">
        <f>+ROUND($H84*0.4783091787*L$82,1)</f>
        <v>5.8</v>
      </c>
      <c r="K84" s="67">
        <f>+L84-J84</f>
        <v>6.3</v>
      </c>
      <c r="L84" s="66">
        <f t="shared" si="24"/>
        <v>12.1</v>
      </c>
      <c r="M84" s="66">
        <f t="shared" si="24"/>
        <v>11.1</v>
      </c>
      <c r="N84" s="66">
        <f t="shared" si="24"/>
        <v>12.1</v>
      </c>
      <c r="O84" s="66">
        <f t="shared" si="24"/>
        <v>11.8</v>
      </c>
      <c r="P84" s="66">
        <f t="shared" si="24"/>
        <v>11.9</v>
      </c>
      <c r="Q84" s="24"/>
      <c r="R84" s="24"/>
      <c r="S84" s="24"/>
      <c r="T84" s="24"/>
      <c r="U84" s="24"/>
      <c r="V84" s="24"/>
      <c r="W84" s="24"/>
      <c r="X84" s="24"/>
      <c r="Y84" s="24"/>
      <c r="Z84" s="24"/>
    </row>
    <row r="85" spans="1:26" ht="13.5" customHeight="1" x14ac:dyDescent="0.3">
      <c r="A85" s="24"/>
      <c r="B85" s="86"/>
      <c r="C85" s="47"/>
      <c r="D85" s="46"/>
      <c r="E85" s="47" t="s">
        <v>1979</v>
      </c>
      <c r="F85" s="48" t="s">
        <v>1980</v>
      </c>
      <c r="G85" s="82"/>
      <c r="H85" s="85"/>
      <c r="I85" s="51">
        <v>18.27</v>
      </c>
      <c r="J85" s="52">
        <v>7.7643243243243241</v>
      </c>
      <c r="K85" s="52">
        <v>8.3091891891891887</v>
      </c>
      <c r="L85" s="52">
        <f>J85+K85</f>
        <v>16.073513513513511</v>
      </c>
      <c r="M85" s="52">
        <v>14.858918918918919</v>
      </c>
      <c r="N85" s="52">
        <v>16.14978564771668</v>
      </c>
      <c r="O85" s="52">
        <v>15.767027027027027</v>
      </c>
      <c r="P85" s="52">
        <v>15.835135135135133</v>
      </c>
      <c r="Q85" s="24"/>
      <c r="R85" s="24"/>
      <c r="S85" s="24"/>
      <c r="T85" s="24"/>
      <c r="U85" s="24"/>
      <c r="V85" s="24"/>
      <c r="W85" s="24"/>
      <c r="X85" s="24"/>
      <c r="Y85" s="24"/>
      <c r="Z85" s="24"/>
    </row>
    <row r="86" spans="1:26" ht="13.5" customHeight="1" x14ac:dyDescent="0.3">
      <c r="A86" s="24"/>
      <c r="B86" s="73">
        <v>1</v>
      </c>
      <c r="C86" s="47">
        <v>64</v>
      </c>
      <c r="D86" s="47" t="s">
        <v>1981</v>
      </c>
      <c r="E86" s="47">
        <v>130203</v>
      </c>
      <c r="F86" s="53" t="s">
        <v>1840</v>
      </c>
      <c r="G86" s="54" t="s">
        <v>1117</v>
      </c>
      <c r="H86" s="65">
        <v>0.83333330000000005</v>
      </c>
      <c r="I86" s="66">
        <f>+ROUND($H86*I$85,1)</f>
        <v>15.2</v>
      </c>
      <c r="J86" s="66">
        <f>+ROUND($H86*0.4783091787*L$85,1)</f>
        <v>6.4</v>
      </c>
      <c r="K86" s="67">
        <f>+L86-J86</f>
        <v>7</v>
      </c>
      <c r="L86" s="66">
        <f t="shared" ref="L86:P87" si="25">+ROUND($H86*L$85,1)</f>
        <v>13.4</v>
      </c>
      <c r="M86" s="66">
        <f t="shared" si="25"/>
        <v>12.4</v>
      </c>
      <c r="N86" s="66">
        <f t="shared" si="25"/>
        <v>13.5</v>
      </c>
      <c r="O86" s="66">
        <f t="shared" si="25"/>
        <v>13.1</v>
      </c>
      <c r="P86" s="66">
        <f t="shared" si="25"/>
        <v>13.2</v>
      </c>
      <c r="Q86" s="24"/>
      <c r="R86" s="24"/>
      <c r="S86" s="24"/>
      <c r="T86" s="24"/>
      <c r="U86" s="24"/>
      <c r="V86" s="24"/>
      <c r="W86" s="24"/>
      <c r="X86" s="24"/>
      <c r="Y86" s="24"/>
      <c r="Z86" s="24"/>
    </row>
    <row r="87" spans="1:26" ht="13.5" customHeight="1" x14ac:dyDescent="0.3">
      <c r="A87" s="24"/>
      <c r="B87" s="73">
        <v>2</v>
      </c>
      <c r="C87" s="47">
        <v>65</v>
      </c>
      <c r="D87" s="47" t="s">
        <v>1982</v>
      </c>
      <c r="E87" s="47">
        <v>130203</v>
      </c>
      <c r="F87" s="53" t="s">
        <v>1867</v>
      </c>
      <c r="G87" s="54" t="s">
        <v>1983</v>
      </c>
      <c r="H87" s="65">
        <v>0.1666667</v>
      </c>
      <c r="I87" s="66">
        <f>+ROUND($H87*I$85,1)</f>
        <v>3</v>
      </c>
      <c r="J87" s="66">
        <f>+ROUND($H87*0.4783091787*L$85,1)</f>
        <v>1.3</v>
      </c>
      <c r="K87" s="67">
        <f>+L87-J87</f>
        <v>1.4000000000000001</v>
      </c>
      <c r="L87" s="66">
        <f t="shared" si="25"/>
        <v>2.7</v>
      </c>
      <c r="M87" s="66">
        <f t="shared" si="25"/>
        <v>2.5</v>
      </c>
      <c r="N87" s="66">
        <f t="shared" si="25"/>
        <v>2.7</v>
      </c>
      <c r="O87" s="66">
        <f t="shared" si="25"/>
        <v>2.6</v>
      </c>
      <c r="P87" s="66">
        <f t="shared" si="25"/>
        <v>2.6</v>
      </c>
      <c r="Q87" s="24"/>
      <c r="R87" s="24"/>
      <c r="S87" s="24"/>
      <c r="T87" s="24"/>
      <c r="U87" s="24"/>
      <c r="V87" s="24"/>
      <c r="W87" s="24"/>
      <c r="X87" s="24"/>
      <c r="Y87" s="24"/>
      <c r="Z87" s="24"/>
    </row>
    <row r="88" spans="1:26" ht="13.5" customHeight="1" x14ac:dyDescent="0.3">
      <c r="A88" s="24"/>
      <c r="B88" s="86"/>
      <c r="C88" s="47"/>
      <c r="D88" s="46"/>
      <c r="E88" s="47" t="s">
        <v>1984</v>
      </c>
      <c r="F88" s="48" t="s">
        <v>1985</v>
      </c>
      <c r="G88" s="82"/>
      <c r="H88" s="83"/>
      <c r="I88" s="51">
        <v>25.375</v>
      </c>
      <c r="J88" s="52">
        <v>10.999459459459461</v>
      </c>
      <c r="K88" s="52">
        <v>11.771351351351353</v>
      </c>
      <c r="L88" s="52">
        <f>J88+K88</f>
        <v>22.770810810810815</v>
      </c>
      <c r="M88" s="52">
        <v>21.050135135135136</v>
      </c>
      <c r="N88" s="52">
        <v>22.878863000931965</v>
      </c>
      <c r="O88" s="52">
        <v>22.336621621621624</v>
      </c>
      <c r="P88" s="52">
        <v>22.433108108108108</v>
      </c>
      <c r="Q88" s="24"/>
      <c r="R88" s="24"/>
      <c r="S88" s="24"/>
      <c r="T88" s="24"/>
      <c r="U88" s="24"/>
      <c r="V88" s="24"/>
      <c r="W88" s="24"/>
      <c r="X88" s="24"/>
      <c r="Y88" s="24"/>
      <c r="Z88" s="24"/>
    </row>
    <row r="89" spans="1:26" ht="13.5" customHeight="1" x14ac:dyDescent="0.3">
      <c r="A89" s="24"/>
      <c r="B89" s="84">
        <v>1</v>
      </c>
      <c r="C89" s="47">
        <v>66</v>
      </c>
      <c r="D89" s="47" t="s">
        <v>1986</v>
      </c>
      <c r="E89" s="47">
        <v>130204</v>
      </c>
      <c r="F89" s="53" t="s">
        <v>1840</v>
      </c>
      <c r="G89" s="54" t="s">
        <v>1118</v>
      </c>
      <c r="H89" s="85">
        <v>1</v>
      </c>
      <c r="I89" s="66">
        <f>+ROUND($H89*I$88,1)</f>
        <v>25.4</v>
      </c>
      <c r="J89" s="66">
        <f>+ROUND($H89*0.4783091787*L$88,1)</f>
        <v>10.9</v>
      </c>
      <c r="K89" s="67">
        <f>+L89-J89</f>
        <v>11.9</v>
      </c>
      <c r="L89" s="66">
        <f>+ROUND($H89*L$88,1)</f>
        <v>22.8</v>
      </c>
      <c r="M89" s="66">
        <f>+ROUND($H89*M$88,1)</f>
        <v>21.1</v>
      </c>
      <c r="N89" s="66">
        <f>+ROUND($H89*N$88,1)</f>
        <v>22.9</v>
      </c>
      <c r="O89" s="66">
        <f>+ROUND($H89*O$88,1)</f>
        <v>22.3</v>
      </c>
      <c r="P89" s="66">
        <f>+ROUND($H89*P$88,1)</f>
        <v>22.4</v>
      </c>
      <c r="Q89" s="24"/>
      <c r="R89" s="24"/>
      <c r="S89" s="24"/>
      <c r="T89" s="24"/>
      <c r="U89" s="24"/>
      <c r="V89" s="24"/>
      <c r="W89" s="24"/>
      <c r="X89" s="24"/>
      <c r="Y89" s="24"/>
      <c r="Z89" s="24"/>
    </row>
    <row r="90" spans="1:26" ht="13.5" customHeight="1" x14ac:dyDescent="0.3">
      <c r="A90" s="24"/>
      <c r="B90" s="86"/>
      <c r="C90" s="47"/>
      <c r="D90" s="46"/>
      <c r="E90" s="47" t="s">
        <v>1987</v>
      </c>
      <c r="F90" s="48" t="s">
        <v>1988</v>
      </c>
      <c r="G90" s="82"/>
      <c r="H90" s="83"/>
      <c r="I90" s="51">
        <v>628.61324324324312</v>
      </c>
      <c r="J90" s="52">
        <v>271.10432432432435</v>
      </c>
      <c r="K90" s="52">
        <v>290.12918918918922</v>
      </c>
      <c r="L90" s="52">
        <f>J90+K90</f>
        <v>561.23351351351357</v>
      </c>
      <c r="M90" s="52">
        <v>518.82391891891893</v>
      </c>
      <c r="N90" s="52">
        <v>563.89668219944087</v>
      </c>
      <c r="O90" s="52">
        <v>550.53202702702708</v>
      </c>
      <c r="P90" s="52">
        <v>552.91013513513519</v>
      </c>
      <c r="Q90" s="24"/>
      <c r="R90" s="24"/>
      <c r="S90" s="24"/>
      <c r="T90" s="24"/>
      <c r="U90" s="24"/>
      <c r="V90" s="24"/>
      <c r="W90" s="24"/>
      <c r="X90" s="24"/>
      <c r="Y90" s="24"/>
      <c r="Z90" s="24"/>
    </row>
    <row r="91" spans="1:26" ht="13.5" customHeight="1" x14ac:dyDescent="0.3">
      <c r="A91" s="24"/>
      <c r="B91" s="73">
        <v>1</v>
      </c>
      <c r="C91" s="47">
        <v>67</v>
      </c>
      <c r="D91" s="47" t="s">
        <v>1989</v>
      </c>
      <c r="E91" s="47">
        <v>130205</v>
      </c>
      <c r="F91" s="53" t="s">
        <v>1837</v>
      </c>
      <c r="G91" s="54" t="s">
        <v>1119</v>
      </c>
      <c r="H91" s="65">
        <v>0.88782819999999996</v>
      </c>
      <c r="I91" s="66">
        <f>+ROUND($H91*I$90,1)</f>
        <v>558.1</v>
      </c>
      <c r="J91" s="66">
        <f>+ROUND($H91*0.4783091787*L$90,1)</f>
        <v>238.3</v>
      </c>
      <c r="K91" s="67">
        <f>+L91-J91</f>
        <v>260</v>
      </c>
      <c r="L91" s="66">
        <f t="shared" ref="L91:P92" si="26">+ROUND($H91*L$90,1)</f>
        <v>498.3</v>
      </c>
      <c r="M91" s="66">
        <f t="shared" si="26"/>
        <v>460.6</v>
      </c>
      <c r="N91" s="66">
        <f t="shared" si="26"/>
        <v>500.6</v>
      </c>
      <c r="O91" s="66">
        <f t="shared" si="26"/>
        <v>488.8</v>
      </c>
      <c r="P91" s="66">
        <f t="shared" si="26"/>
        <v>490.9</v>
      </c>
      <c r="Q91" s="24"/>
      <c r="R91" s="24"/>
      <c r="S91" s="24"/>
      <c r="T91" s="24"/>
      <c r="U91" s="24"/>
      <c r="V91" s="24"/>
      <c r="W91" s="24"/>
      <c r="X91" s="24"/>
      <c r="Y91" s="24"/>
      <c r="Z91" s="24"/>
    </row>
    <row r="92" spans="1:26" ht="13.5" customHeight="1" x14ac:dyDescent="0.3">
      <c r="A92" s="24"/>
      <c r="B92" s="73">
        <v>2</v>
      </c>
      <c r="C92" s="47">
        <v>68</v>
      </c>
      <c r="D92" s="47" t="s">
        <v>1990</v>
      </c>
      <c r="E92" s="47">
        <v>130205</v>
      </c>
      <c r="F92" s="53" t="s">
        <v>1867</v>
      </c>
      <c r="G92" s="54" t="s">
        <v>1991</v>
      </c>
      <c r="H92" s="65">
        <v>0.1121718</v>
      </c>
      <c r="I92" s="66">
        <f>+ROUND($H92*I$90,1)</f>
        <v>70.5</v>
      </c>
      <c r="J92" s="66">
        <f>+ROUND($H92*0.4783091787*L$90,1)</f>
        <v>30.1</v>
      </c>
      <c r="K92" s="67">
        <f>+L92-J92</f>
        <v>32.9</v>
      </c>
      <c r="L92" s="66">
        <f t="shared" si="26"/>
        <v>63</v>
      </c>
      <c r="M92" s="66">
        <f t="shared" si="26"/>
        <v>58.2</v>
      </c>
      <c r="N92" s="66">
        <f t="shared" si="26"/>
        <v>63.3</v>
      </c>
      <c r="O92" s="66">
        <f t="shared" si="26"/>
        <v>61.8</v>
      </c>
      <c r="P92" s="66">
        <f t="shared" si="26"/>
        <v>62</v>
      </c>
      <c r="Q92" s="24"/>
      <c r="R92" s="24"/>
      <c r="S92" s="24"/>
      <c r="T92" s="24"/>
      <c r="U92" s="24"/>
      <c r="V92" s="24"/>
      <c r="W92" s="24"/>
      <c r="X92" s="24"/>
      <c r="Y92" s="24"/>
      <c r="Z92" s="24"/>
    </row>
    <row r="93" spans="1:26" ht="13.5" customHeight="1" x14ac:dyDescent="0.3">
      <c r="A93" s="24"/>
      <c r="B93" s="86"/>
      <c r="C93" s="47"/>
      <c r="D93" s="46"/>
      <c r="E93" s="47" t="s">
        <v>1992</v>
      </c>
      <c r="F93" s="48" t="s">
        <v>1993</v>
      </c>
      <c r="G93" s="82"/>
      <c r="H93" s="83"/>
      <c r="I93" s="51">
        <v>162.4</v>
      </c>
      <c r="J93" s="52">
        <v>69.878918918918913</v>
      </c>
      <c r="K93" s="52">
        <v>74.782702702702707</v>
      </c>
      <c r="L93" s="52">
        <f>J93+K93</f>
        <v>144.66162162162163</v>
      </c>
      <c r="M93" s="52">
        <v>133.73027027027024</v>
      </c>
      <c r="N93" s="52">
        <v>145.34807082945014</v>
      </c>
      <c r="O93" s="52">
        <v>141.90324324324325</v>
      </c>
      <c r="P93" s="52">
        <v>142.51621621621621</v>
      </c>
      <c r="Q93" s="24"/>
      <c r="R93" s="24"/>
      <c r="S93" s="24"/>
      <c r="T93" s="24"/>
      <c r="U93" s="24"/>
      <c r="V93" s="24"/>
      <c r="W93" s="24"/>
      <c r="X93" s="24"/>
      <c r="Y93" s="24"/>
      <c r="Z93" s="24"/>
    </row>
    <row r="94" spans="1:26" ht="13.5" customHeight="1" x14ac:dyDescent="0.3">
      <c r="A94" s="24"/>
      <c r="B94" s="84">
        <v>1</v>
      </c>
      <c r="C94" s="47">
        <v>69</v>
      </c>
      <c r="D94" s="47" t="s">
        <v>1994</v>
      </c>
      <c r="E94" s="47">
        <v>130206</v>
      </c>
      <c r="F94" s="53" t="s">
        <v>1837</v>
      </c>
      <c r="G94" s="54" t="s">
        <v>1120</v>
      </c>
      <c r="H94" s="87">
        <v>1</v>
      </c>
      <c r="I94" s="66">
        <f>+ROUND($H94*I$93,1)</f>
        <v>162.4</v>
      </c>
      <c r="J94" s="66">
        <f>+ROUND($H94*0.4783091787*L$93,1)</f>
        <v>69.2</v>
      </c>
      <c r="K94" s="67">
        <f>+L94-J94</f>
        <v>75.499999999999986</v>
      </c>
      <c r="L94" s="66">
        <f>+ROUND($H94*L$93,1)</f>
        <v>144.69999999999999</v>
      </c>
      <c r="M94" s="66">
        <f>+ROUND($H94*M$93,1)</f>
        <v>133.69999999999999</v>
      </c>
      <c r="N94" s="66">
        <f>+ROUND($H94*N$93,1)</f>
        <v>145.30000000000001</v>
      </c>
      <c r="O94" s="66">
        <f>+ROUND($H94*O$93,1)</f>
        <v>141.9</v>
      </c>
      <c r="P94" s="66">
        <f>+ROUND($H94*P$93,1)</f>
        <v>142.5</v>
      </c>
      <c r="Q94" s="24"/>
      <c r="R94" s="24"/>
      <c r="S94" s="24"/>
      <c r="T94" s="24"/>
      <c r="U94" s="24"/>
      <c r="V94" s="24"/>
      <c r="W94" s="24"/>
      <c r="X94" s="24"/>
      <c r="Y94" s="24"/>
      <c r="Z94" s="24"/>
    </row>
    <row r="95" spans="1:26" ht="13.5" customHeight="1" x14ac:dyDescent="0.3">
      <c r="A95" s="24"/>
      <c r="B95" s="86"/>
      <c r="C95" s="47"/>
      <c r="D95" s="46"/>
      <c r="E95" s="47" t="s">
        <v>1995</v>
      </c>
      <c r="F95" s="48" t="s">
        <v>1996</v>
      </c>
      <c r="G95" s="82"/>
      <c r="H95" s="83"/>
      <c r="I95" s="51">
        <v>72.012972972972975</v>
      </c>
      <c r="J95" s="52">
        <v>31.057297297297296</v>
      </c>
      <c r="K95" s="52">
        <v>33.236756756756762</v>
      </c>
      <c r="L95" s="52">
        <f>J95+K95</f>
        <v>64.294054054054058</v>
      </c>
      <c r="M95" s="52">
        <v>59.435675675675675</v>
      </c>
      <c r="N95" s="52">
        <v>64.599142590866734</v>
      </c>
      <c r="O95" s="52">
        <v>63.068108108108113</v>
      </c>
      <c r="P95" s="52">
        <v>63.340540540540545</v>
      </c>
      <c r="Q95" s="24"/>
      <c r="R95" s="24"/>
      <c r="S95" s="24"/>
      <c r="T95" s="24"/>
      <c r="U95" s="24"/>
      <c r="V95" s="24"/>
      <c r="W95" s="24"/>
      <c r="X95" s="24"/>
      <c r="Y95" s="24"/>
      <c r="Z95" s="24"/>
    </row>
    <row r="96" spans="1:26" ht="13.5" customHeight="1" x14ac:dyDescent="0.3">
      <c r="A96" s="24"/>
      <c r="B96" s="73">
        <v>1</v>
      </c>
      <c r="C96" s="47">
        <v>70</v>
      </c>
      <c r="D96" s="47" t="s">
        <v>1997</v>
      </c>
      <c r="E96" s="47">
        <v>130207</v>
      </c>
      <c r="F96" s="53" t="s">
        <v>1840</v>
      </c>
      <c r="G96" s="54" t="s">
        <v>1121</v>
      </c>
      <c r="H96" s="77">
        <v>0.2083333</v>
      </c>
      <c r="I96" s="66">
        <f>+ROUND($H96*I$95,1)</f>
        <v>15</v>
      </c>
      <c r="J96" s="66">
        <f>+ROUND($H96*0.4783091787*L$95,1)</f>
        <v>6.4</v>
      </c>
      <c r="K96" s="67">
        <f>+L96-J96</f>
        <v>7</v>
      </c>
      <c r="L96" s="66">
        <f t="shared" ref="L96:P97" si="27">+ROUND($H96*L$95,1)</f>
        <v>13.4</v>
      </c>
      <c r="M96" s="66">
        <f t="shared" si="27"/>
        <v>12.4</v>
      </c>
      <c r="N96" s="66">
        <f t="shared" si="27"/>
        <v>13.5</v>
      </c>
      <c r="O96" s="66">
        <f t="shared" si="27"/>
        <v>13.1</v>
      </c>
      <c r="P96" s="66">
        <f t="shared" si="27"/>
        <v>13.2</v>
      </c>
      <c r="Q96" s="24"/>
      <c r="R96" s="24"/>
      <c r="S96" s="24"/>
      <c r="T96" s="24"/>
      <c r="U96" s="24"/>
      <c r="V96" s="24"/>
      <c r="W96" s="24"/>
      <c r="X96" s="24"/>
      <c r="Y96" s="24"/>
      <c r="Z96" s="24"/>
    </row>
    <row r="97" spans="1:26" ht="13.5" customHeight="1" x14ac:dyDescent="0.3">
      <c r="A97" s="24"/>
      <c r="B97" s="73">
        <v>2</v>
      </c>
      <c r="C97" s="47">
        <v>71</v>
      </c>
      <c r="D97" s="47" t="s">
        <v>1998</v>
      </c>
      <c r="E97" s="47">
        <v>130207</v>
      </c>
      <c r="F97" s="53" t="s">
        <v>1867</v>
      </c>
      <c r="G97" s="54" t="s">
        <v>1999</v>
      </c>
      <c r="H97" s="77">
        <v>0.79166669999999995</v>
      </c>
      <c r="I97" s="66">
        <f>+ROUND($H97*I$95,1)</f>
        <v>57</v>
      </c>
      <c r="J97" s="66">
        <f>+ROUND($H97*0.4783091787*L$95,1)</f>
        <v>24.3</v>
      </c>
      <c r="K97" s="67">
        <f>+L97-J97</f>
        <v>26.599999999999998</v>
      </c>
      <c r="L97" s="66">
        <f t="shared" si="27"/>
        <v>50.9</v>
      </c>
      <c r="M97" s="66">
        <f t="shared" si="27"/>
        <v>47.1</v>
      </c>
      <c r="N97" s="66">
        <f t="shared" si="27"/>
        <v>51.1</v>
      </c>
      <c r="O97" s="66">
        <f t="shared" si="27"/>
        <v>49.9</v>
      </c>
      <c r="P97" s="66">
        <f t="shared" si="27"/>
        <v>50.1</v>
      </c>
      <c r="Q97" s="24"/>
      <c r="R97" s="24"/>
      <c r="S97" s="24"/>
      <c r="T97" s="24"/>
      <c r="U97" s="24"/>
      <c r="V97" s="24"/>
      <c r="W97" s="24"/>
      <c r="X97" s="24"/>
      <c r="Y97" s="24"/>
      <c r="Z97" s="24"/>
    </row>
    <row r="98" spans="1:26" ht="13.5" customHeight="1" x14ac:dyDescent="0.3">
      <c r="A98" s="24"/>
      <c r="B98" s="86"/>
      <c r="C98" s="47"/>
      <c r="D98" s="46"/>
      <c r="E98" s="47" t="s">
        <v>2000</v>
      </c>
      <c r="F98" s="48" t="s">
        <v>2001</v>
      </c>
      <c r="G98" s="82"/>
      <c r="H98" s="83"/>
      <c r="I98" s="51">
        <v>429.07729729729732</v>
      </c>
      <c r="J98" s="52">
        <v>185.04972972972973</v>
      </c>
      <c r="K98" s="52">
        <v>198.03567567567566</v>
      </c>
      <c r="L98" s="52">
        <f>J98+K98</f>
        <v>383.08540540540537</v>
      </c>
      <c r="M98" s="52">
        <v>354.13756756756754</v>
      </c>
      <c r="N98" s="52">
        <v>384.90322460391428</v>
      </c>
      <c r="O98" s="52">
        <v>375.78081081081075</v>
      </c>
      <c r="P98" s="52">
        <v>377.40405405405397</v>
      </c>
      <c r="Q98" s="24"/>
      <c r="R98" s="24"/>
      <c r="S98" s="24"/>
      <c r="T98" s="24"/>
      <c r="U98" s="24"/>
      <c r="V98" s="24"/>
      <c r="W98" s="24"/>
      <c r="X98" s="24"/>
      <c r="Y98" s="24"/>
      <c r="Z98" s="24"/>
    </row>
    <row r="99" spans="1:26" ht="13.5" customHeight="1" x14ac:dyDescent="0.3">
      <c r="A99" s="24"/>
      <c r="B99" s="73">
        <v>1</v>
      </c>
      <c r="C99" s="47">
        <v>72</v>
      </c>
      <c r="D99" s="47" t="s">
        <v>2002</v>
      </c>
      <c r="E99" s="47">
        <v>130208</v>
      </c>
      <c r="F99" s="53" t="s">
        <v>1840</v>
      </c>
      <c r="G99" s="54" t="s">
        <v>1115</v>
      </c>
      <c r="H99" s="65">
        <v>0.68531470000000005</v>
      </c>
      <c r="I99" s="66">
        <f>+ROUND($H99*I$98,1)</f>
        <v>294.10000000000002</v>
      </c>
      <c r="J99" s="66">
        <f>+ROUND($H99*0.4783091787*L$98,1)</f>
        <v>125.6</v>
      </c>
      <c r="K99" s="67">
        <f>+L99-J99</f>
        <v>136.9</v>
      </c>
      <c r="L99" s="66">
        <f t="shared" ref="L99:P101" si="28">+ROUND($H99*L$98,1)</f>
        <v>262.5</v>
      </c>
      <c r="M99" s="66">
        <f t="shared" si="28"/>
        <v>242.7</v>
      </c>
      <c r="N99" s="66">
        <f t="shared" si="28"/>
        <v>263.8</v>
      </c>
      <c r="O99" s="66">
        <f t="shared" si="28"/>
        <v>257.5</v>
      </c>
      <c r="P99" s="66">
        <f t="shared" si="28"/>
        <v>258.60000000000002</v>
      </c>
      <c r="Q99" s="24"/>
      <c r="R99" s="24"/>
      <c r="S99" s="24"/>
      <c r="T99" s="24"/>
      <c r="U99" s="24"/>
      <c r="V99" s="24"/>
      <c r="W99" s="24"/>
      <c r="X99" s="24"/>
      <c r="Y99" s="24"/>
      <c r="Z99" s="24"/>
    </row>
    <row r="100" spans="1:26" ht="13.5" customHeight="1" x14ac:dyDescent="0.3">
      <c r="A100" s="24"/>
      <c r="B100" s="73">
        <v>2</v>
      </c>
      <c r="C100" s="47">
        <v>73</v>
      </c>
      <c r="D100" s="47" t="s">
        <v>2003</v>
      </c>
      <c r="E100" s="47">
        <v>130208</v>
      </c>
      <c r="F100" s="53" t="s">
        <v>1840</v>
      </c>
      <c r="G100" s="54" t="s">
        <v>2004</v>
      </c>
      <c r="H100" s="65">
        <v>0.24125869999999999</v>
      </c>
      <c r="I100" s="66">
        <f>+ROUND($H100*I$98,1)</f>
        <v>103.5</v>
      </c>
      <c r="J100" s="66">
        <f>+ROUND($H100*0.4783091787*L$98,1)</f>
        <v>44.2</v>
      </c>
      <c r="K100" s="67">
        <f>+L100-J100</f>
        <v>48.2</v>
      </c>
      <c r="L100" s="66">
        <f t="shared" si="28"/>
        <v>92.4</v>
      </c>
      <c r="M100" s="66">
        <f t="shared" si="28"/>
        <v>85.4</v>
      </c>
      <c r="N100" s="66">
        <f t="shared" si="28"/>
        <v>92.9</v>
      </c>
      <c r="O100" s="66">
        <f t="shared" si="28"/>
        <v>90.7</v>
      </c>
      <c r="P100" s="66">
        <f t="shared" si="28"/>
        <v>91.1</v>
      </c>
      <c r="Q100" s="24"/>
      <c r="R100" s="24"/>
      <c r="S100" s="24"/>
      <c r="T100" s="24"/>
      <c r="U100" s="24"/>
      <c r="V100" s="24"/>
      <c r="W100" s="24"/>
      <c r="X100" s="24"/>
      <c r="Y100" s="24"/>
      <c r="Z100" s="24"/>
    </row>
    <row r="101" spans="1:26" ht="13.5" customHeight="1" x14ac:dyDescent="0.3">
      <c r="A101" s="24"/>
      <c r="B101" s="73">
        <v>3</v>
      </c>
      <c r="C101" s="47">
        <v>74</v>
      </c>
      <c r="D101" s="47" t="s">
        <v>2005</v>
      </c>
      <c r="E101" s="47">
        <v>130208</v>
      </c>
      <c r="F101" s="53" t="s">
        <v>1867</v>
      </c>
      <c r="G101" s="54" t="s">
        <v>2006</v>
      </c>
      <c r="H101" s="65">
        <v>7.3426599999999995E-2</v>
      </c>
      <c r="I101" s="66">
        <f>+ROUND($H101*I$98,1)</f>
        <v>31.5</v>
      </c>
      <c r="J101" s="66">
        <f>+ROUND($H101*0.4783091787*L$98,1)</f>
        <v>13.5</v>
      </c>
      <c r="K101" s="67">
        <f>+L101-J101</f>
        <v>14.600000000000001</v>
      </c>
      <c r="L101" s="66">
        <f t="shared" si="28"/>
        <v>28.1</v>
      </c>
      <c r="M101" s="66">
        <f t="shared" si="28"/>
        <v>26</v>
      </c>
      <c r="N101" s="66">
        <f t="shared" si="28"/>
        <v>28.3</v>
      </c>
      <c r="O101" s="66">
        <f t="shared" si="28"/>
        <v>27.6</v>
      </c>
      <c r="P101" s="66">
        <f t="shared" si="28"/>
        <v>27.7</v>
      </c>
      <c r="Q101" s="24"/>
      <c r="R101" s="24"/>
      <c r="S101" s="24"/>
      <c r="T101" s="24"/>
      <c r="U101" s="24"/>
      <c r="V101" s="24"/>
      <c r="W101" s="24"/>
      <c r="X101" s="24"/>
      <c r="Y101" s="24"/>
      <c r="Z101" s="24"/>
    </row>
    <row r="102" spans="1:26" ht="21" customHeight="1" x14ac:dyDescent="0.3">
      <c r="A102" s="30"/>
      <c r="B102" s="88"/>
      <c r="C102" s="40"/>
      <c r="D102" s="46"/>
      <c r="E102" s="47">
        <v>130300</v>
      </c>
      <c r="F102" s="35" t="s">
        <v>2007</v>
      </c>
      <c r="G102" s="41" t="s">
        <v>2008</v>
      </c>
      <c r="H102" s="42"/>
      <c r="I102" s="81">
        <v>385.31937499999998</v>
      </c>
      <c r="J102" s="37">
        <v>166.46</v>
      </c>
      <c r="K102" s="37">
        <v>177.625</v>
      </c>
      <c r="L102" s="44">
        <f>J102+K102</f>
        <v>344.08500000000004</v>
      </c>
      <c r="M102" s="44">
        <v>329.87499999999994</v>
      </c>
      <c r="N102" s="44">
        <v>307.97000000000003</v>
      </c>
      <c r="O102" s="44">
        <v>288.25999999999993</v>
      </c>
      <c r="P102" s="44">
        <v>294.35000000000002</v>
      </c>
      <c r="Q102" s="30"/>
      <c r="R102" s="30"/>
      <c r="S102" s="30"/>
      <c r="T102" s="30"/>
      <c r="U102" s="30"/>
      <c r="V102" s="30"/>
      <c r="W102" s="30"/>
      <c r="X102" s="30"/>
      <c r="Y102" s="30"/>
      <c r="Z102" s="30"/>
    </row>
    <row r="103" spans="1:26" ht="13.5" customHeight="1" x14ac:dyDescent="0.3">
      <c r="A103" s="24"/>
      <c r="B103" s="86"/>
      <c r="C103" s="47"/>
      <c r="D103" s="46"/>
      <c r="E103" s="47">
        <v>130301</v>
      </c>
      <c r="F103" s="48" t="s">
        <v>2009</v>
      </c>
      <c r="G103" s="82"/>
      <c r="H103" s="83"/>
      <c r="I103" s="51">
        <v>108.605</v>
      </c>
      <c r="J103" s="52">
        <v>46.816875000000003</v>
      </c>
      <c r="K103" s="52">
        <v>49.95703125</v>
      </c>
      <c r="L103" s="52">
        <f>J103+K103</f>
        <v>96.77390625000001</v>
      </c>
      <c r="M103" s="52">
        <v>92.77734375</v>
      </c>
      <c r="N103" s="52">
        <v>86.616562499999986</v>
      </c>
      <c r="O103" s="52">
        <v>81.073125000000005</v>
      </c>
      <c r="P103" s="52">
        <v>82.785937500000003</v>
      </c>
      <c r="Q103" s="24"/>
      <c r="R103" s="24"/>
      <c r="S103" s="24"/>
      <c r="T103" s="24"/>
      <c r="U103" s="24"/>
      <c r="V103" s="24"/>
      <c r="W103" s="24"/>
      <c r="X103" s="24"/>
      <c r="Y103" s="24"/>
      <c r="Z103" s="24"/>
    </row>
    <row r="104" spans="1:26" ht="13.5" customHeight="1" x14ac:dyDescent="0.3">
      <c r="A104" s="24"/>
      <c r="B104" s="84">
        <v>1</v>
      </c>
      <c r="C104" s="47">
        <v>75</v>
      </c>
      <c r="D104" s="47" t="s">
        <v>2010</v>
      </c>
      <c r="E104" s="47">
        <v>130301</v>
      </c>
      <c r="F104" s="53" t="s">
        <v>1829</v>
      </c>
      <c r="G104" s="54" t="s">
        <v>659</v>
      </c>
      <c r="H104" s="65">
        <v>1</v>
      </c>
      <c r="I104" s="66">
        <f>+ROUND($H104*I$103,1)</f>
        <v>108.6</v>
      </c>
      <c r="J104" s="66">
        <f>+ROUND($H104*0.4783091787*L$103,1)</f>
        <v>46.3</v>
      </c>
      <c r="K104" s="67">
        <f>+L104-J104</f>
        <v>50.5</v>
      </c>
      <c r="L104" s="66">
        <f>+ROUND($H104*L$103,1)</f>
        <v>96.8</v>
      </c>
      <c r="M104" s="66">
        <f>+ROUND($H104*M$103,1)</f>
        <v>92.8</v>
      </c>
      <c r="N104" s="66">
        <f>+ROUND($H104*N$103,1)</f>
        <v>86.6</v>
      </c>
      <c r="O104" s="66">
        <f>+ROUND($H104*O$103,1)</f>
        <v>81.099999999999994</v>
      </c>
      <c r="P104" s="66">
        <f>+ROUND($H104*P$103,1)</f>
        <v>82.8</v>
      </c>
      <c r="Q104" s="24"/>
      <c r="R104" s="24"/>
      <c r="S104" s="24"/>
      <c r="T104" s="24"/>
      <c r="U104" s="24"/>
      <c r="V104" s="24"/>
      <c r="W104" s="24"/>
      <c r="X104" s="24"/>
      <c r="Y104" s="24"/>
      <c r="Z104" s="24"/>
    </row>
    <row r="105" spans="1:26" ht="13.5" customHeight="1" x14ac:dyDescent="0.3">
      <c r="A105" s="24"/>
      <c r="B105" s="86"/>
      <c r="C105" s="47"/>
      <c r="D105" s="46"/>
      <c r="E105" s="47">
        <v>130302</v>
      </c>
      <c r="F105" s="48" t="s">
        <v>2011</v>
      </c>
      <c r="G105" s="82"/>
      <c r="H105" s="83"/>
      <c r="I105" s="51">
        <v>132.58437499999999</v>
      </c>
      <c r="J105" s="52">
        <v>57.220624999999998</v>
      </c>
      <c r="K105" s="52">
        <v>61.05859375</v>
      </c>
      <c r="L105" s="52">
        <f>J105+K105</f>
        <v>118.27921875</v>
      </c>
      <c r="M105" s="52">
        <v>113.39453125</v>
      </c>
      <c r="N105" s="52">
        <v>105.8646875</v>
      </c>
      <c r="O105" s="52">
        <v>99.089375000000004</v>
      </c>
      <c r="P105" s="52">
        <v>101.1828125</v>
      </c>
      <c r="Q105" s="24"/>
      <c r="R105" s="24"/>
      <c r="S105" s="24"/>
      <c r="T105" s="24"/>
      <c r="U105" s="24"/>
      <c r="V105" s="24"/>
      <c r="W105" s="24"/>
      <c r="X105" s="24"/>
      <c r="Y105" s="24"/>
      <c r="Z105" s="24"/>
    </row>
    <row r="106" spans="1:26" ht="13.5" customHeight="1" x14ac:dyDescent="0.3">
      <c r="A106" s="24"/>
      <c r="B106" s="73">
        <v>1</v>
      </c>
      <c r="C106" s="47">
        <v>76</v>
      </c>
      <c r="D106" s="47" t="s">
        <v>2012</v>
      </c>
      <c r="E106" s="47">
        <v>130302</v>
      </c>
      <c r="F106" s="53" t="s">
        <v>1840</v>
      </c>
      <c r="G106" s="54" t="s">
        <v>2013</v>
      </c>
      <c r="H106" s="65">
        <v>0.36363640000000003</v>
      </c>
      <c r="I106" s="66">
        <f>+ROUND($H106*I$105,1)</f>
        <v>48.2</v>
      </c>
      <c r="J106" s="66">
        <f>+ROUND($H106*0.4783091787*L$105,1)</f>
        <v>20.6</v>
      </c>
      <c r="K106" s="67">
        <f>+L106-J106</f>
        <v>22.4</v>
      </c>
      <c r="L106" s="66">
        <f t="shared" ref="L106:P107" si="29">+ROUND($H106*L$105,1)</f>
        <v>43</v>
      </c>
      <c r="M106" s="66">
        <f t="shared" si="29"/>
        <v>41.2</v>
      </c>
      <c r="N106" s="66">
        <f t="shared" si="29"/>
        <v>38.5</v>
      </c>
      <c r="O106" s="66">
        <f t="shared" si="29"/>
        <v>36</v>
      </c>
      <c r="P106" s="66">
        <f t="shared" si="29"/>
        <v>36.799999999999997</v>
      </c>
      <c r="Q106" s="24"/>
      <c r="R106" s="24"/>
      <c r="S106" s="24"/>
      <c r="T106" s="24"/>
      <c r="U106" s="24"/>
      <c r="V106" s="24"/>
      <c r="W106" s="24"/>
      <c r="X106" s="24"/>
      <c r="Y106" s="24"/>
      <c r="Z106" s="24"/>
    </row>
    <row r="107" spans="1:26" ht="13.5" customHeight="1" x14ac:dyDescent="0.3">
      <c r="A107" s="24"/>
      <c r="B107" s="73">
        <v>2</v>
      </c>
      <c r="C107" s="47">
        <v>77</v>
      </c>
      <c r="D107" s="47" t="s">
        <v>2014</v>
      </c>
      <c r="E107" s="47">
        <v>130302</v>
      </c>
      <c r="F107" s="53" t="s">
        <v>1867</v>
      </c>
      <c r="G107" s="54" t="s">
        <v>632</v>
      </c>
      <c r="H107" s="65">
        <v>0.63636360000000003</v>
      </c>
      <c r="I107" s="66">
        <f>+ROUND($H107*I$105,1)</f>
        <v>84.4</v>
      </c>
      <c r="J107" s="66">
        <f>+ROUND($H107*0.4783091787*L$105,1)</f>
        <v>36</v>
      </c>
      <c r="K107" s="67">
        <f>+L107-J107</f>
        <v>39.299999999999997</v>
      </c>
      <c r="L107" s="66">
        <f t="shared" si="29"/>
        <v>75.3</v>
      </c>
      <c r="M107" s="66">
        <f t="shared" si="29"/>
        <v>72.2</v>
      </c>
      <c r="N107" s="66">
        <f t="shared" si="29"/>
        <v>67.400000000000006</v>
      </c>
      <c r="O107" s="66">
        <f t="shared" si="29"/>
        <v>63.1</v>
      </c>
      <c r="P107" s="66">
        <f t="shared" si="29"/>
        <v>64.400000000000006</v>
      </c>
      <c r="Q107" s="24"/>
      <c r="R107" s="24"/>
      <c r="S107" s="24"/>
      <c r="T107" s="24"/>
      <c r="U107" s="24"/>
      <c r="V107" s="24"/>
      <c r="W107" s="24"/>
      <c r="X107" s="24"/>
      <c r="Y107" s="24"/>
      <c r="Z107" s="24"/>
    </row>
    <row r="108" spans="1:26" ht="13.5" customHeight="1" x14ac:dyDescent="0.3">
      <c r="A108" s="24"/>
      <c r="B108" s="86"/>
      <c r="C108" s="47"/>
      <c r="D108" s="46"/>
      <c r="E108" s="47">
        <v>130303</v>
      </c>
      <c r="F108" s="48" t="s">
        <v>2015</v>
      </c>
      <c r="G108" s="82"/>
      <c r="H108" s="83"/>
      <c r="I108" s="51">
        <v>51.765000000000001</v>
      </c>
      <c r="J108" s="52">
        <v>22.541458333333331</v>
      </c>
      <c r="K108" s="52">
        <v>24.053385416666664</v>
      </c>
      <c r="L108" s="52">
        <f>J108+K108</f>
        <v>46.594843749999995</v>
      </c>
      <c r="M108" s="52">
        <v>44.670572916666664</v>
      </c>
      <c r="N108" s="52">
        <v>41.704270833333325</v>
      </c>
      <c r="O108" s="52">
        <v>39.03520833333333</v>
      </c>
      <c r="P108" s="52">
        <v>39.859895833333326</v>
      </c>
      <c r="Q108" s="24"/>
      <c r="R108" s="24"/>
      <c r="S108" s="24"/>
      <c r="T108" s="24"/>
      <c r="U108" s="24"/>
      <c r="V108" s="24"/>
      <c r="W108" s="24"/>
      <c r="X108" s="24"/>
      <c r="Y108" s="24"/>
      <c r="Z108" s="24"/>
    </row>
    <row r="109" spans="1:26" ht="13.5" customHeight="1" x14ac:dyDescent="0.3">
      <c r="A109" s="24"/>
      <c r="B109" s="84">
        <v>1</v>
      </c>
      <c r="C109" s="47">
        <v>78</v>
      </c>
      <c r="D109" s="47" t="s">
        <v>2016</v>
      </c>
      <c r="E109" s="47">
        <v>130303</v>
      </c>
      <c r="F109" s="53" t="s">
        <v>1867</v>
      </c>
      <c r="G109" s="54" t="s">
        <v>1122</v>
      </c>
      <c r="H109" s="85">
        <v>1</v>
      </c>
      <c r="I109" s="66">
        <f>+ROUND($H109*I$108,1)</f>
        <v>51.8</v>
      </c>
      <c r="J109" s="66">
        <f>+ROUND($H109*0.4783091787*L$108,1)</f>
        <v>22.3</v>
      </c>
      <c r="K109" s="67">
        <f>+L109-J109</f>
        <v>24.3</v>
      </c>
      <c r="L109" s="66">
        <f>+ROUND($H109*L$108,1)</f>
        <v>46.6</v>
      </c>
      <c r="M109" s="66">
        <f>+ROUND($H109*M$108,1)</f>
        <v>44.7</v>
      </c>
      <c r="N109" s="66">
        <f>+ROUND($H109*N$108,1)</f>
        <v>41.7</v>
      </c>
      <c r="O109" s="66">
        <f>+ROUND($H109*O$108,1)</f>
        <v>39</v>
      </c>
      <c r="P109" s="66">
        <f>+ROUND($H109*P$108,1)</f>
        <v>39.9</v>
      </c>
      <c r="Q109" s="24"/>
      <c r="R109" s="24"/>
      <c r="S109" s="24"/>
      <c r="T109" s="24"/>
      <c r="U109" s="24"/>
      <c r="V109" s="24"/>
      <c r="W109" s="24"/>
      <c r="X109" s="24"/>
      <c r="Y109" s="24"/>
      <c r="Z109" s="24"/>
    </row>
    <row r="110" spans="1:26" ht="13.5" customHeight="1" x14ac:dyDescent="0.3">
      <c r="A110" s="24"/>
      <c r="B110" s="86"/>
      <c r="C110" s="47"/>
      <c r="D110" s="46"/>
      <c r="E110" s="47">
        <v>130304</v>
      </c>
      <c r="F110" s="48" t="s">
        <v>2017</v>
      </c>
      <c r="G110" s="82"/>
      <c r="H110" s="83"/>
      <c r="I110" s="51">
        <v>48.72</v>
      </c>
      <c r="J110" s="52">
        <v>20.807500000000001</v>
      </c>
      <c r="K110" s="52">
        <v>22.203125</v>
      </c>
      <c r="L110" s="52">
        <f>J110+K110</f>
        <v>43.010625000000005</v>
      </c>
      <c r="M110" s="52">
        <v>41.234375</v>
      </c>
      <c r="N110" s="52">
        <v>38.496249999999996</v>
      </c>
      <c r="O110" s="52">
        <v>36.032499999999999</v>
      </c>
      <c r="P110" s="52">
        <v>36.793749999999996</v>
      </c>
      <c r="Q110" s="24"/>
      <c r="R110" s="24"/>
      <c r="S110" s="24"/>
      <c r="T110" s="24"/>
      <c r="U110" s="24"/>
      <c r="V110" s="24"/>
      <c r="W110" s="24"/>
      <c r="X110" s="24"/>
      <c r="Y110" s="24"/>
      <c r="Z110" s="24"/>
    </row>
    <row r="111" spans="1:26" ht="13.5" customHeight="1" x14ac:dyDescent="0.3">
      <c r="A111" s="24"/>
      <c r="B111" s="73">
        <v>1</v>
      </c>
      <c r="C111" s="47">
        <v>79</v>
      </c>
      <c r="D111" s="47" t="s">
        <v>2018</v>
      </c>
      <c r="E111" s="47">
        <v>130304</v>
      </c>
      <c r="F111" s="53" t="s">
        <v>1867</v>
      </c>
      <c r="G111" s="54" t="s">
        <v>1123</v>
      </c>
      <c r="H111" s="65">
        <v>5.5555599999999997E-2</v>
      </c>
      <c r="I111" s="66">
        <f>+ROUND($H111*I$110,1)</f>
        <v>2.7</v>
      </c>
      <c r="J111" s="66">
        <f>+ROUND($H111*0.4783091787*L$110,1)</f>
        <v>1.1000000000000001</v>
      </c>
      <c r="K111" s="67">
        <f>+L111-J111</f>
        <v>1.2999999999999998</v>
      </c>
      <c r="L111" s="66">
        <f t="shared" ref="L111:P112" si="30">+ROUND($H111*L$110,1)</f>
        <v>2.4</v>
      </c>
      <c r="M111" s="66">
        <f t="shared" si="30"/>
        <v>2.2999999999999998</v>
      </c>
      <c r="N111" s="66">
        <f t="shared" si="30"/>
        <v>2.1</v>
      </c>
      <c r="O111" s="66">
        <f t="shared" si="30"/>
        <v>2</v>
      </c>
      <c r="P111" s="66">
        <f t="shared" si="30"/>
        <v>2</v>
      </c>
      <c r="Q111" s="24"/>
      <c r="R111" s="24"/>
      <c r="S111" s="24"/>
      <c r="T111" s="24"/>
      <c r="U111" s="24"/>
      <c r="V111" s="24"/>
      <c r="W111" s="24"/>
      <c r="X111" s="24"/>
      <c r="Y111" s="24"/>
      <c r="Z111" s="24"/>
    </row>
    <row r="112" spans="1:26" ht="13.5" customHeight="1" x14ac:dyDescent="0.3">
      <c r="A112" s="24"/>
      <c r="B112" s="73">
        <v>2</v>
      </c>
      <c r="C112" s="47">
        <v>80</v>
      </c>
      <c r="D112" s="47" t="s">
        <v>2019</v>
      </c>
      <c r="E112" s="47">
        <v>130304</v>
      </c>
      <c r="F112" s="53" t="s">
        <v>1840</v>
      </c>
      <c r="G112" s="54" t="s">
        <v>2020</v>
      </c>
      <c r="H112" s="65">
        <v>0.94444439999999996</v>
      </c>
      <c r="I112" s="66">
        <f>+ROUND($H112*I$110,1)</f>
        <v>46</v>
      </c>
      <c r="J112" s="66">
        <f>+ROUND($H112*0.4783091787*L$110,1)</f>
        <v>19.399999999999999</v>
      </c>
      <c r="K112" s="67">
        <f>+L112-J112</f>
        <v>21.200000000000003</v>
      </c>
      <c r="L112" s="66">
        <f t="shared" si="30"/>
        <v>40.6</v>
      </c>
      <c r="M112" s="66">
        <f t="shared" si="30"/>
        <v>38.9</v>
      </c>
      <c r="N112" s="66">
        <f t="shared" si="30"/>
        <v>36.4</v>
      </c>
      <c r="O112" s="66">
        <f t="shared" si="30"/>
        <v>34</v>
      </c>
      <c r="P112" s="66">
        <f t="shared" si="30"/>
        <v>34.700000000000003</v>
      </c>
      <c r="Q112" s="24"/>
      <c r="R112" s="24"/>
      <c r="S112" s="24"/>
      <c r="T112" s="24"/>
      <c r="U112" s="24"/>
      <c r="V112" s="24"/>
      <c r="W112" s="24"/>
      <c r="X112" s="24"/>
      <c r="Y112" s="24"/>
      <c r="Z112" s="24"/>
    </row>
    <row r="113" spans="1:26" ht="13.5" customHeight="1" x14ac:dyDescent="0.3">
      <c r="A113" s="24"/>
      <c r="B113" s="86"/>
      <c r="C113" s="47"/>
      <c r="D113" s="46"/>
      <c r="E113" s="47">
        <v>130305</v>
      </c>
      <c r="F113" s="48" t="s">
        <v>2021</v>
      </c>
      <c r="G113" s="82"/>
      <c r="H113" s="83"/>
      <c r="I113" s="51">
        <v>18.27</v>
      </c>
      <c r="J113" s="52">
        <v>8.0918055555555561</v>
      </c>
      <c r="K113" s="52">
        <v>8.6345486111111107</v>
      </c>
      <c r="L113" s="52">
        <f>J113+K113</f>
        <v>16.726354166666667</v>
      </c>
      <c r="M113" s="52">
        <v>16.035590277777779</v>
      </c>
      <c r="N113" s="52">
        <v>14.970763888888891</v>
      </c>
      <c r="O113" s="52">
        <v>14.012638888888889</v>
      </c>
      <c r="P113" s="52">
        <v>14.308680555555556</v>
      </c>
      <c r="Q113" s="24"/>
      <c r="R113" s="24"/>
      <c r="S113" s="24"/>
      <c r="T113" s="24"/>
      <c r="U113" s="24"/>
      <c r="V113" s="24"/>
      <c r="W113" s="24"/>
      <c r="X113" s="24"/>
      <c r="Y113" s="24"/>
      <c r="Z113" s="24"/>
    </row>
    <row r="114" spans="1:26" ht="13.5" customHeight="1" x14ac:dyDescent="0.3">
      <c r="A114" s="24"/>
      <c r="B114" s="84">
        <v>1</v>
      </c>
      <c r="C114" s="47">
        <v>81</v>
      </c>
      <c r="D114" s="47" t="s">
        <v>2022</v>
      </c>
      <c r="E114" s="47">
        <v>130305</v>
      </c>
      <c r="F114" s="53" t="s">
        <v>1867</v>
      </c>
      <c r="G114" s="54" t="s">
        <v>1124</v>
      </c>
      <c r="H114" s="85">
        <v>1</v>
      </c>
      <c r="I114" s="66">
        <f>+ROUND($H114*I$113,1)</f>
        <v>18.3</v>
      </c>
      <c r="J114" s="66">
        <f>+ROUND($H114*0.4783091787*L$113,1)</f>
        <v>8</v>
      </c>
      <c r="K114" s="67">
        <f>+L114-J114</f>
        <v>8.6999999999999993</v>
      </c>
      <c r="L114" s="66">
        <f>+ROUND($H114*L$113,1)</f>
        <v>16.7</v>
      </c>
      <c r="M114" s="66">
        <f>+ROUND($H114*M$113,1)</f>
        <v>16</v>
      </c>
      <c r="N114" s="66">
        <f>+ROUND($H114*N$113,1)</f>
        <v>15</v>
      </c>
      <c r="O114" s="66">
        <f>+ROUND($H114*O$113,1)</f>
        <v>14</v>
      </c>
      <c r="P114" s="66">
        <f>+ROUND($H114*P$113,1)</f>
        <v>14.3</v>
      </c>
      <c r="Q114" s="24"/>
      <c r="R114" s="24"/>
      <c r="S114" s="24"/>
      <c r="T114" s="24"/>
      <c r="U114" s="24"/>
      <c r="V114" s="24"/>
      <c r="W114" s="24"/>
      <c r="X114" s="24"/>
      <c r="Y114" s="24"/>
      <c r="Z114" s="24"/>
    </row>
    <row r="115" spans="1:26" ht="13.5" customHeight="1" x14ac:dyDescent="0.3">
      <c r="A115" s="24"/>
      <c r="B115" s="86"/>
      <c r="C115" s="47"/>
      <c r="D115" s="46"/>
      <c r="E115" s="47">
        <v>130306</v>
      </c>
      <c r="F115" s="48" t="s">
        <v>2023</v>
      </c>
      <c r="G115" s="82"/>
      <c r="H115" s="83"/>
      <c r="I115" s="51">
        <v>25.375</v>
      </c>
      <c r="J115" s="52">
        <v>10.981736111111111</v>
      </c>
      <c r="K115" s="52">
        <v>11.718315972222223</v>
      </c>
      <c r="L115" s="52">
        <f>J115+K115</f>
        <v>22.700052083333333</v>
      </c>
      <c r="M115" s="52">
        <v>21.762586805555554</v>
      </c>
      <c r="N115" s="52">
        <v>20.317465277777782</v>
      </c>
      <c r="O115" s="52">
        <v>19.017152777777778</v>
      </c>
      <c r="P115" s="52">
        <v>19.418923611111111</v>
      </c>
      <c r="Q115" s="24"/>
      <c r="R115" s="24"/>
      <c r="S115" s="24"/>
      <c r="T115" s="24"/>
      <c r="U115" s="24"/>
      <c r="V115" s="24"/>
      <c r="W115" s="24"/>
      <c r="X115" s="24"/>
      <c r="Y115" s="24"/>
      <c r="Z115" s="24"/>
    </row>
    <row r="116" spans="1:26" ht="13.5" customHeight="1" x14ac:dyDescent="0.3">
      <c r="A116" s="24"/>
      <c r="B116" s="84">
        <v>1</v>
      </c>
      <c r="C116" s="47">
        <v>82</v>
      </c>
      <c r="D116" s="47" t="s">
        <v>2024</v>
      </c>
      <c r="E116" s="47">
        <v>130306</v>
      </c>
      <c r="F116" s="53" t="s">
        <v>1867</v>
      </c>
      <c r="G116" s="54" t="s">
        <v>1125</v>
      </c>
      <c r="H116" s="85">
        <v>1</v>
      </c>
      <c r="I116" s="66">
        <f>+ROUND($H116*I$115,1)</f>
        <v>25.4</v>
      </c>
      <c r="J116" s="66">
        <f>+ROUND($H116*0.4783091787*L$115,1)</f>
        <v>10.9</v>
      </c>
      <c r="K116" s="67">
        <f>+L116-J116</f>
        <v>11.799999999999999</v>
      </c>
      <c r="L116" s="66">
        <f>+ROUND($H116*L$115,1)</f>
        <v>22.7</v>
      </c>
      <c r="M116" s="66">
        <f>+ROUND($H116*M$115,1)</f>
        <v>21.8</v>
      </c>
      <c r="N116" s="66">
        <f>+ROUND($H116*N$115,1)</f>
        <v>20.3</v>
      </c>
      <c r="O116" s="66">
        <f>+ROUND($H116*O$115,1)</f>
        <v>19</v>
      </c>
      <c r="P116" s="66">
        <f>+ROUND($H116*P$115,1)</f>
        <v>19.399999999999999</v>
      </c>
      <c r="Q116" s="24"/>
      <c r="R116" s="24"/>
      <c r="S116" s="24"/>
      <c r="T116" s="24"/>
      <c r="U116" s="24"/>
      <c r="V116" s="24"/>
      <c r="W116" s="24"/>
      <c r="X116" s="24"/>
      <c r="Y116" s="24"/>
      <c r="Z116" s="24"/>
    </row>
    <row r="117" spans="1:26" ht="21.75" customHeight="1" x14ac:dyDescent="0.3">
      <c r="A117" s="30"/>
      <c r="B117" s="88"/>
      <c r="C117" s="40"/>
      <c r="D117" s="46"/>
      <c r="E117" s="47">
        <v>130400</v>
      </c>
      <c r="F117" s="35" t="s">
        <v>2025</v>
      </c>
      <c r="G117" s="41" t="s">
        <v>2026</v>
      </c>
      <c r="H117" s="42"/>
      <c r="I117" s="81">
        <v>1429.12</v>
      </c>
      <c r="J117" s="44">
        <v>570.29316712834714</v>
      </c>
      <c r="K117" s="44">
        <v>596.29891043397959</v>
      </c>
      <c r="L117" s="44">
        <f>J117+K117</f>
        <v>1166.5920775623267</v>
      </c>
      <c r="M117" s="44">
        <v>1120.0951431209605</v>
      </c>
      <c r="N117" s="44">
        <v>1155.6343213296402</v>
      </c>
      <c r="O117" s="44">
        <v>1049.8605170821791</v>
      </c>
      <c r="P117" s="44">
        <v>1051.3150692520776</v>
      </c>
      <c r="Q117" s="30"/>
      <c r="R117" s="30"/>
      <c r="S117" s="30"/>
      <c r="T117" s="30"/>
      <c r="U117" s="30"/>
      <c r="V117" s="30"/>
      <c r="W117" s="30"/>
      <c r="X117" s="30"/>
      <c r="Y117" s="30"/>
      <c r="Z117" s="30"/>
    </row>
    <row r="118" spans="1:26" ht="13.5" customHeight="1" x14ac:dyDescent="0.3">
      <c r="A118" s="24"/>
      <c r="B118" s="86"/>
      <c r="C118" s="47"/>
      <c r="D118" s="46"/>
      <c r="E118" s="47">
        <v>130401</v>
      </c>
      <c r="F118" s="48" t="s">
        <v>2027</v>
      </c>
      <c r="G118" s="82"/>
      <c r="H118" s="83"/>
      <c r="I118" s="51">
        <v>1024.0047276084949</v>
      </c>
      <c r="J118" s="52">
        <v>395.64475069252074</v>
      </c>
      <c r="K118" s="52">
        <v>409.27836565096948</v>
      </c>
      <c r="L118" s="52">
        <f>J118+K118</f>
        <v>804.92311634349016</v>
      </c>
      <c r="M118" s="52">
        <v>782.88271468144046</v>
      </c>
      <c r="N118" s="52">
        <v>813.14648199445992</v>
      </c>
      <c r="O118" s="52">
        <v>716.10077562326865</v>
      </c>
      <c r="P118" s="52">
        <v>717.26760387811635</v>
      </c>
      <c r="Q118" s="24"/>
      <c r="R118" s="24"/>
      <c r="S118" s="24"/>
      <c r="T118" s="24"/>
      <c r="U118" s="24"/>
      <c r="V118" s="24"/>
      <c r="W118" s="24"/>
      <c r="X118" s="24"/>
      <c r="Y118" s="24"/>
      <c r="Z118" s="24"/>
    </row>
    <row r="119" spans="1:26" ht="13.5" customHeight="1" x14ac:dyDescent="0.3">
      <c r="A119" s="24"/>
      <c r="B119" s="73">
        <v>1</v>
      </c>
      <c r="C119" s="47">
        <v>83</v>
      </c>
      <c r="D119" s="47" t="s">
        <v>2028</v>
      </c>
      <c r="E119" s="47">
        <v>130401</v>
      </c>
      <c r="F119" s="53" t="s">
        <v>2029</v>
      </c>
      <c r="G119" s="54" t="s">
        <v>1126</v>
      </c>
      <c r="H119" s="77">
        <v>0.77270830000000001</v>
      </c>
      <c r="I119" s="66">
        <f>+ROUND($H119*I$118,1)</f>
        <v>791.3</v>
      </c>
      <c r="J119" s="66">
        <f>+ROUND($H119*0.4783091787*L$118,1)</f>
        <v>297.5</v>
      </c>
      <c r="K119" s="67">
        <f>+L119-J119</f>
        <v>324.5</v>
      </c>
      <c r="L119" s="66">
        <f t="shared" ref="L119:P120" si="31">+ROUND($H119*L$118,1)</f>
        <v>622</v>
      </c>
      <c r="M119" s="66">
        <f t="shared" si="31"/>
        <v>604.9</v>
      </c>
      <c r="N119" s="66">
        <f t="shared" si="31"/>
        <v>628.29999999999995</v>
      </c>
      <c r="O119" s="66">
        <f t="shared" si="31"/>
        <v>553.29999999999995</v>
      </c>
      <c r="P119" s="66">
        <f t="shared" si="31"/>
        <v>554.20000000000005</v>
      </c>
      <c r="Q119" s="24"/>
      <c r="R119" s="24"/>
      <c r="S119" s="24"/>
      <c r="T119" s="24"/>
      <c r="U119" s="24"/>
      <c r="V119" s="24"/>
      <c r="W119" s="24"/>
      <c r="X119" s="24"/>
      <c r="Y119" s="24"/>
      <c r="Z119" s="24"/>
    </row>
    <row r="120" spans="1:26" ht="13.5" customHeight="1" x14ac:dyDescent="0.3">
      <c r="A120" s="24"/>
      <c r="B120" s="73">
        <v>2</v>
      </c>
      <c r="C120" s="47">
        <v>84</v>
      </c>
      <c r="D120" s="47" t="s">
        <v>2030</v>
      </c>
      <c r="E120" s="47">
        <v>130401</v>
      </c>
      <c r="F120" s="53" t="s">
        <v>1867</v>
      </c>
      <c r="G120" s="54" t="s">
        <v>2031</v>
      </c>
      <c r="H120" s="77">
        <v>0.22729170000000001</v>
      </c>
      <c r="I120" s="66">
        <f>+ROUND($H120*I$118,1)</f>
        <v>232.7</v>
      </c>
      <c r="J120" s="66">
        <f>+ROUND($H120*0.4783091787*L$118,1)</f>
        <v>87.5</v>
      </c>
      <c r="K120" s="67">
        <f>+L120-J120</f>
        <v>95.5</v>
      </c>
      <c r="L120" s="66">
        <f t="shared" si="31"/>
        <v>183</v>
      </c>
      <c r="M120" s="66">
        <f t="shared" si="31"/>
        <v>177.9</v>
      </c>
      <c r="N120" s="66">
        <f t="shared" si="31"/>
        <v>184.8</v>
      </c>
      <c r="O120" s="66">
        <f t="shared" si="31"/>
        <v>162.80000000000001</v>
      </c>
      <c r="P120" s="66">
        <f t="shared" si="31"/>
        <v>163</v>
      </c>
      <c r="Q120" s="24"/>
      <c r="R120" s="24"/>
      <c r="S120" s="24"/>
      <c r="T120" s="24"/>
      <c r="U120" s="24"/>
      <c r="V120" s="24"/>
      <c r="W120" s="24"/>
      <c r="X120" s="24"/>
      <c r="Y120" s="24"/>
      <c r="Z120" s="24"/>
    </row>
    <row r="121" spans="1:26" ht="13.5" customHeight="1" x14ac:dyDescent="0.3">
      <c r="A121" s="24"/>
      <c r="B121" s="86"/>
      <c r="C121" s="47"/>
      <c r="D121" s="46"/>
      <c r="E121" s="47">
        <v>130402</v>
      </c>
      <c r="F121" s="48" t="s">
        <v>2032</v>
      </c>
      <c r="G121" s="82"/>
      <c r="H121" s="83"/>
      <c r="I121" s="51">
        <v>283.71265004616805</v>
      </c>
      <c r="J121" s="52">
        <v>122.31078024007385</v>
      </c>
      <c r="K121" s="52">
        <v>130.97530009233611</v>
      </c>
      <c r="L121" s="52">
        <f>J121+K121</f>
        <v>253.28608033240997</v>
      </c>
      <c r="M121" s="52">
        <v>236.15854108956606</v>
      </c>
      <c r="N121" s="52">
        <v>239.85304709141272</v>
      </c>
      <c r="O121" s="52">
        <v>233.74053554939982</v>
      </c>
      <c r="P121" s="52">
        <v>233.94203601108038</v>
      </c>
      <c r="Q121" s="24"/>
      <c r="R121" s="24"/>
      <c r="S121" s="24"/>
      <c r="T121" s="24"/>
      <c r="U121" s="24"/>
      <c r="V121" s="24"/>
      <c r="W121" s="24"/>
      <c r="X121" s="24"/>
      <c r="Y121" s="24"/>
      <c r="Z121" s="24"/>
    </row>
    <row r="122" spans="1:26" ht="13.5" customHeight="1" x14ac:dyDescent="0.3">
      <c r="A122" s="24"/>
      <c r="B122" s="73">
        <v>1</v>
      </c>
      <c r="C122" s="47">
        <v>85</v>
      </c>
      <c r="D122" s="47" t="s">
        <v>2033</v>
      </c>
      <c r="E122" s="47">
        <v>130402</v>
      </c>
      <c r="F122" s="53" t="s">
        <v>1840</v>
      </c>
      <c r="G122" s="54" t="s">
        <v>1127</v>
      </c>
      <c r="H122" s="77">
        <v>0.24185999999999999</v>
      </c>
      <c r="I122" s="66">
        <f>+ROUND($H122*I$121,1)</f>
        <v>68.599999999999994</v>
      </c>
      <c r="J122" s="66">
        <f>+ROUND($H122*0.4783091787*L$121,1)</f>
        <v>29.3</v>
      </c>
      <c r="K122" s="68">
        <f>+L122-J122</f>
        <v>31.999999999999996</v>
      </c>
      <c r="L122" s="66">
        <f t="shared" ref="L122:P123" si="32">+ROUND($H122*L$121,1)</f>
        <v>61.3</v>
      </c>
      <c r="M122" s="66">
        <f t="shared" si="32"/>
        <v>57.1</v>
      </c>
      <c r="N122" s="66">
        <f t="shared" si="32"/>
        <v>58</v>
      </c>
      <c r="O122" s="66">
        <f t="shared" si="32"/>
        <v>56.5</v>
      </c>
      <c r="P122" s="66">
        <f t="shared" si="32"/>
        <v>56.6</v>
      </c>
      <c r="Q122" s="24"/>
      <c r="R122" s="24"/>
      <c r="S122" s="24"/>
      <c r="T122" s="24"/>
      <c r="U122" s="24"/>
      <c r="V122" s="24"/>
      <c r="W122" s="24"/>
      <c r="X122" s="24"/>
      <c r="Y122" s="24"/>
      <c r="Z122" s="24"/>
    </row>
    <row r="123" spans="1:26" ht="13.5" customHeight="1" x14ac:dyDescent="0.3">
      <c r="A123" s="24"/>
      <c r="B123" s="73">
        <v>2</v>
      </c>
      <c r="C123" s="47">
        <v>86</v>
      </c>
      <c r="D123" s="47" t="s">
        <v>2034</v>
      </c>
      <c r="E123" s="47">
        <v>130402</v>
      </c>
      <c r="F123" s="53" t="s">
        <v>1840</v>
      </c>
      <c r="G123" s="54" t="s">
        <v>2035</v>
      </c>
      <c r="H123" s="77">
        <v>0.75814000000000004</v>
      </c>
      <c r="I123" s="66">
        <f>+ROUND($H123*I$121,1)</f>
        <v>215.1</v>
      </c>
      <c r="J123" s="66">
        <f>+ROUND($H123*0.4783091787*L$121,1)</f>
        <v>91.8</v>
      </c>
      <c r="K123" s="68">
        <f>+L123-J123</f>
        <v>100.2</v>
      </c>
      <c r="L123" s="66">
        <f t="shared" si="32"/>
        <v>192</v>
      </c>
      <c r="M123" s="66">
        <f t="shared" si="32"/>
        <v>179</v>
      </c>
      <c r="N123" s="66">
        <f t="shared" si="32"/>
        <v>181.8</v>
      </c>
      <c r="O123" s="66">
        <f t="shared" si="32"/>
        <v>177.2</v>
      </c>
      <c r="P123" s="66">
        <f t="shared" si="32"/>
        <v>177.4</v>
      </c>
      <c r="Q123" s="24"/>
      <c r="R123" s="24"/>
      <c r="S123" s="24"/>
      <c r="T123" s="24"/>
      <c r="U123" s="24"/>
      <c r="V123" s="24"/>
      <c r="W123" s="24"/>
      <c r="X123" s="24"/>
      <c r="Y123" s="24"/>
      <c r="Z123" s="24"/>
    </row>
    <row r="124" spans="1:26" ht="13.5" customHeight="1" x14ac:dyDescent="0.3">
      <c r="A124" s="24"/>
      <c r="B124" s="86"/>
      <c r="C124" s="47"/>
      <c r="D124" s="46"/>
      <c r="E124" s="47">
        <v>130403</v>
      </c>
      <c r="F124" s="48" t="s">
        <v>2036</v>
      </c>
      <c r="G124" s="82"/>
      <c r="H124" s="83"/>
      <c r="I124" s="51">
        <v>121.40262234533702</v>
      </c>
      <c r="J124" s="52">
        <v>52.337636195752538</v>
      </c>
      <c r="K124" s="52">
        <v>56.045244690674046</v>
      </c>
      <c r="L124" s="52">
        <f>J124+K124</f>
        <v>108.38288088642659</v>
      </c>
      <c r="M124" s="52">
        <v>101.05388734995383</v>
      </c>
      <c r="N124" s="52">
        <v>102.63479224376731</v>
      </c>
      <c r="O124" s="52">
        <v>100.0192059095106</v>
      </c>
      <c r="P124" s="52">
        <v>100.10542936288088</v>
      </c>
      <c r="Q124" s="24"/>
      <c r="R124" s="24"/>
      <c r="S124" s="24"/>
      <c r="T124" s="24"/>
      <c r="U124" s="24"/>
      <c r="V124" s="24"/>
      <c r="W124" s="24"/>
      <c r="X124" s="24"/>
      <c r="Y124" s="24"/>
      <c r="Z124" s="24"/>
    </row>
    <row r="125" spans="1:26" ht="13.5" customHeight="1" x14ac:dyDescent="0.3">
      <c r="A125" s="24"/>
      <c r="B125" s="73">
        <v>1</v>
      </c>
      <c r="C125" s="47">
        <v>87</v>
      </c>
      <c r="D125" s="47" t="s">
        <v>2037</v>
      </c>
      <c r="E125" s="47">
        <v>130403</v>
      </c>
      <c r="F125" s="53" t="s">
        <v>1840</v>
      </c>
      <c r="G125" s="54" t="s">
        <v>942</v>
      </c>
      <c r="H125" s="65">
        <v>0.69565220000000005</v>
      </c>
      <c r="I125" s="66">
        <f>+ROUND($H125*I$124,1)</f>
        <v>84.5</v>
      </c>
      <c r="J125" s="66">
        <f>+ROUND($H125*0.4783091787*L$124,1)</f>
        <v>36.1</v>
      </c>
      <c r="K125" s="68">
        <f>+L125-J125</f>
        <v>39.300000000000004</v>
      </c>
      <c r="L125" s="66">
        <f t="shared" ref="L125:P127" si="33">+ROUND($H125*L$124,1)</f>
        <v>75.400000000000006</v>
      </c>
      <c r="M125" s="66">
        <f t="shared" si="33"/>
        <v>70.3</v>
      </c>
      <c r="N125" s="66">
        <f t="shared" si="33"/>
        <v>71.400000000000006</v>
      </c>
      <c r="O125" s="66">
        <f t="shared" si="33"/>
        <v>69.599999999999994</v>
      </c>
      <c r="P125" s="66">
        <f t="shared" si="33"/>
        <v>69.599999999999994</v>
      </c>
      <c r="Q125" s="24"/>
      <c r="R125" s="24"/>
      <c r="S125" s="24"/>
      <c r="T125" s="24"/>
      <c r="U125" s="24"/>
      <c r="V125" s="24"/>
      <c r="W125" s="24"/>
      <c r="X125" s="24"/>
      <c r="Y125" s="24"/>
      <c r="Z125" s="24"/>
    </row>
    <row r="126" spans="1:26" ht="13.5" customHeight="1" x14ac:dyDescent="0.3">
      <c r="A126" s="24"/>
      <c r="B126" s="73">
        <v>2</v>
      </c>
      <c r="C126" s="47">
        <v>88</v>
      </c>
      <c r="D126" s="47" t="s">
        <v>2038</v>
      </c>
      <c r="E126" s="47">
        <v>130403</v>
      </c>
      <c r="F126" s="53" t="s">
        <v>1867</v>
      </c>
      <c r="G126" s="54" t="s">
        <v>82</v>
      </c>
      <c r="H126" s="65">
        <v>5.4347800000000002E-2</v>
      </c>
      <c r="I126" s="66">
        <f>+ROUND($H126*I$124,1)</f>
        <v>6.6</v>
      </c>
      <c r="J126" s="66">
        <f>+ROUND($H126*0.4783091787*L$124,1)</f>
        <v>2.8</v>
      </c>
      <c r="K126" s="68">
        <f>+L126-J126</f>
        <v>3.1000000000000005</v>
      </c>
      <c r="L126" s="66">
        <f t="shared" si="33"/>
        <v>5.9</v>
      </c>
      <c r="M126" s="66">
        <f t="shared" si="33"/>
        <v>5.5</v>
      </c>
      <c r="N126" s="66">
        <f t="shared" si="33"/>
        <v>5.6</v>
      </c>
      <c r="O126" s="66">
        <f t="shared" si="33"/>
        <v>5.4</v>
      </c>
      <c r="P126" s="66">
        <f t="shared" si="33"/>
        <v>5.4</v>
      </c>
      <c r="Q126" s="24"/>
      <c r="R126" s="24"/>
      <c r="S126" s="24"/>
      <c r="T126" s="24"/>
      <c r="U126" s="24"/>
      <c r="V126" s="24"/>
      <c r="W126" s="24"/>
      <c r="X126" s="24"/>
      <c r="Y126" s="24"/>
      <c r="Z126" s="24"/>
    </row>
    <row r="127" spans="1:26" ht="13.5" customHeight="1" x14ac:dyDescent="0.3">
      <c r="A127" s="24"/>
      <c r="B127" s="73">
        <v>3</v>
      </c>
      <c r="C127" s="47">
        <v>89</v>
      </c>
      <c r="D127" s="47" t="s">
        <v>2039</v>
      </c>
      <c r="E127" s="47">
        <v>130403</v>
      </c>
      <c r="F127" s="53" t="s">
        <v>1867</v>
      </c>
      <c r="G127" s="54" t="s">
        <v>2040</v>
      </c>
      <c r="H127" s="65">
        <v>0.25</v>
      </c>
      <c r="I127" s="66">
        <f>+ROUND($H127*I$124,1)</f>
        <v>30.4</v>
      </c>
      <c r="J127" s="66">
        <f>+ROUND($H127*0.4783091787*L$124,1)</f>
        <v>13</v>
      </c>
      <c r="K127" s="68">
        <f>+L127-J127</f>
        <v>14.100000000000001</v>
      </c>
      <c r="L127" s="66">
        <f t="shared" si="33"/>
        <v>27.1</v>
      </c>
      <c r="M127" s="66">
        <f t="shared" si="33"/>
        <v>25.3</v>
      </c>
      <c r="N127" s="66">
        <f t="shared" si="33"/>
        <v>25.7</v>
      </c>
      <c r="O127" s="66">
        <f t="shared" si="33"/>
        <v>25</v>
      </c>
      <c r="P127" s="66">
        <f t="shared" si="33"/>
        <v>25</v>
      </c>
      <c r="Q127" s="24"/>
      <c r="R127" s="24"/>
      <c r="S127" s="24"/>
      <c r="T127" s="24"/>
      <c r="U127" s="24"/>
      <c r="V127" s="24"/>
      <c r="W127" s="24"/>
      <c r="X127" s="24"/>
      <c r="Y127" s="24"/>
      <c r="Z127" s="24"/>
    </row>
    <row r="128" spans="1:26" ht="21.75" customHeight="1" x14ac:dyDescent="0.3">
      <c r="A128" s="30"/>
      <c r="B128" s="88"/>
      <c r="C128" s="40"/>
      <c r="D128" s="46"/>
      <c r="E128" s="47">
        <v>130500</v>
      </c>
      <c r="F128" s="35" t="s">
        <v>2041</v>
      </c>
      <c r="G128" s="41" t="s">
        <v>2042</v>
      </c>
      <c r="H128" s="42"/>
      <c r="I128" s="81">
        <v>618.41736842105252</v>
      </c>
      <c r="J128" s="37">
        <v>283.18499999999995</v>
      </c>
      <c r="K128" s="37">
        <v>302.47000000000003</v>
      </c>
      <c r="L128" s="44">
        <f>J128+K128</f>
        <v>585.65499999999997</v>
      </c>
      <c r="M128" s="44">
        <v>514.6049999999999</v>
      </c>
      <c r="N128" s="44">
        <v>460.40999999999997</v>
      </c>
      <c r="O128" s="44">
        <v>425.28500000000003</v>
      </c>
      <c r="P128" s="44">
        <v>445.58499999999998</v>
      </c>
      <c r="Q128" s="30"/>
      <c r="R128" s="30"/>
      <c r="S128" s="30"/>
      <c r="T128" s="30"/>
      <c r="U128" s="30"/>
      <c r="V128" s="30"/>
      <c r="W128" s="30"/>
      <c r="X128" s="30"/>
      <c r="Y128" s="30"/>
      <c r="Z128" s="30"/>
    </row>
    <row r="129" spans="1:26" ht="13.5" customHeight="1" x14ac:dyDescent="0.3">
      <c r="A129" s="24"/>
      <c r="B129" s="86"/>
      <c r="C129" s="47"/>
      <c r="D129" s="46"/>
      <c r="E129" s="47">
        <v>130501</v>
      </c>
      <c r="F129" s="48" t="s">
        <v>2043</v>
      </c>
      <c r="G129" s="82"/>
      <c r="H129" s="83"/>
      <c r="I129" s="51">
        <v>258.57315789473682</v>
      </c>
      <c r="J129" s="52">
        <v>112.31585526315787</v>
      </c>
      <c r="K129" s="52">
        <v>119.96460526315789</v>
      </c>
      <c r="L129" s="52">
        <f>J129+K129</f>
        <v>232.28046052631578</v>
      </c>
      <c r="M129" s="52">
        <v>204.10085526315785</v>
      </c>
      <c r="N129" s="52">
        <v>182.60622180451128</v>
      </c>
      <c r="O129" s="52">
        <v>168.67506578947371</v>
      </c>
      <c r="P129" s="52">
        <v>176.72638157894735</v>
      </c>
      <c r="Q129" s="24"/>
      <c r="R129" s="24"/>
      <c r="S129" s="24"/>
      <c r="T129" s="24"/>
      <c r="U129" s="24"/>
      <c r="V129" s="24"/>
      <c r="W129" s="24"/>
      <c r="X129" s="24"/>
      <c r="Y129" s="24"/>
      <c r="Z129" s="24"/>
    </row>
    <row r="130" spans="1:26" ht="13.5" customHeight="1" x14ac:dyDescent="0.3">
      <c r="A130" s="24"/>
      <c r="B130" s="84">
        <v>1</v>
      </c>
      <c r="C130" s="47">
        <v>90</v>
      </c>
      <c r="D130" s="47" t="s">
        <v>2044</v>
      </c>
      <c r="E130" s="47">
        <v>130501</v>
      </c>
      <c r="F130" s="53" t="s">
        <v>1829</v>
      </c>
      <c r="G130" s="54" t="s">
        <v>1067</v>
      </c>
      <c r="H130" s="65">
        <v>0.58293839999999997</v>
      </c>
      <c r="I130" s="66">
        <f t="shared" ref="I130:I136" si="34">+ROUND($H130*I$129,1)</f>
        <v>150.69999999999999</v>
      </c>
      <c r="J130" s="66">
        <f t="shared" ref="J130:J136" si="35">+ROUND($H130*0.4783091787*L$129,1)</f>
        <v>64.8</v>
      </c>
      <c r="K130" s="68">
        <f t="shared" ref="K130:K136" si="36">+L130-J130</f>
        <v>70.600000000000009</v>
      </c>
      <c r="L130" s="66">
        <f t="shared" ref="L130:P136" si="37">+ROUND($H130*L$129,1)</f>
        <v>135.4</v>
      </c>
      <c r="M130" s="66">
        <f t="shared" si="37"/>
        <v>119</v>
      </c>
      <c r="N130" s="66">
        <f t="shared" si="37"/>
        <v>106.4</v>
      </c>
      <c r="O130" s="66">
        <f t="shared" si="37"/>
        <v>98.3</v>
      </c>
      <c r="P130" s="66">
        <f t="shared" si="37"/>
        <v>103</v>
      </c>
      <c r="Q130" s="24"/>
      <c r="R130" s="24"/>
      <c r="S130" s="24"/>
      <c r="T130" s="24"/>
      <c r="U130" s="24"/>
      <c r="V130" s="24"/>
      <c r="W130" s="24"/>
      <c r="X130" s="24"/>
      <c r="Y130" s="24"/>
      <c r="Z130" s="24"/>
    </row>
    <row r="131" spans="1:26" ht="13.5" customHeight="1" x14ac:dyDescent="0.3">
      <c r="A131" s="24"/>
      <c r="B131" s="84">
        <v>2</v>
      </c>
      <c r="C131" s="47">
        <v>91</v>
      </c>
      <c r="D131" s="47" t="s">
        <v>2045</v>
      </c>
      <c r="E131" s="47">
        <v>130501</v>
      </c>
      <c r="F131" s="53" t="s">
        <v>1840</v>
      </c>
      <c r="G131" s="54" t="s">
        <v>2046</v>
      </c>
      <c r="H131" s="65">
        <v>0.1232227</v>
      </c>
      <c r="I131" s="66">
        <f t="shared" si="34"/>
        <v>31.9</v>
      </c>
      <c r="J131" s="66">
        <f t="shared" si="35"/>
        <v>13.7</v>
      </c>
      <c r="K131" s="68">
        <f t="shared" si="36"/>
        <v>14.900000000000002</v>
      </c>
      <c r="L131" s="66">
        <f t="shared" si="37"/>
        <v>28.6</v>
      </c>
      <c r="M131" s="66">
        <f t="shared" si="37"/>
        <v>25.1</v>
      </c>
      <c r="N131" s="66">
        <f t="shared" si="37"/>
        <v>22.5</v>
      </c>
      <c r="O131" s="66">
        <f t="shared" si="37"/>
        <v>20.8</v>
      </c>
      <c r="P131" s="66">
        <f t="shared" si="37"/>
        <v>21.8</v>
      </c>
      <c r="Q131" s="24"/>
      <c r="R131" s="24"/>
      <c r="S131" s="24"/>
      <c r="T131" s="24"/>
      <c r="U131" s="24"/>
      <c r="V131" s="24"/>
      <c r="W131" s="24"/>
      <c r="X131" s="24"/>
      <c r="Y131" s="24"/>
      <c r="Z131" s="24"/>
    </row>
    <row r="132" spans="1:26" ht="13.5" customHeight="1" x14ac:dyDescent="0.3">
      <c r="A132" s="24"/>
      <c r="B132" s="84">
        <v>3</v>
      </c>
      <c r="C132" s="47">
        <v>92</v>
      </c>
      <c r="D132" s="47" t="s">
        <v>2047</v>
      </c>
      <c r="E132" s="47">
        <v>130501</v>
      </c>
      <c r="F132" s="53" t="s">
        <v>1867</v>
      </c>
      <c r="G132" s="54" t="s">
        <v>1049</v>
      </c>
      <c r="H132" s="65">
        <v>4.7393400000000002E-2</v>
      </c>
      <c r="I132" s="66">
        <f t="shared" si="34"/>
        <v>12.3</v>
      </c>
      <c r="J132" s="66">
        <f t="shared" si="35"/>
        <v>5.3</v>
      </c>
      <c r="K132" s="68">
        <f t="shared" si="36"/>
        <v>5.7</v>
      </c>
      <c r="L132" s="66">
        <f t="shared" si="37"/>
        <v>11</v>
      </c>
      <c r="M132" s="66">
        <f t="shared" si="37"/>
        <v>9.6999999999999993</v>
      </c>
      <c r="N132" s="66">
        <f t="shared" si="37"/>
        <v>8.6999999999999993</v>
      </c>
      <c r="O132" s="66">
        <f t="shared" si="37"/>
        <v>8</v>
      </c>
      <c r="P132" s="66">
        <f t="shared" si="37"/>
        <v>8.4</v>
      </c>
      <c r="Q132" s="24"/>
      <c r="R132" s="24"/>
      <c r="S132" s="24"/>
      <c r="T132" s="24"/>
      <c r="U132" s="24"/>
      <c r="V132" s="24"/>
      <c r="W132" s="24"/>
      <c r="X132" s="24"/>
      <c r="Y132" s="24"/>
      <c r="Z132" s="24"/>
    </row>
    <row r="133" spans="1:26" ht="13.5" customHeight="1" x14ac:dyDescent="0.3">
      <c r="A133" s="24"/>
      <c r="B133" s="84">
        <v>4</v>
      </c>
      <c r="C133" s="47">
        <v>93</v>
      </c>
      <c r="D133" s="47" t="s">
        <v>2048</v>
      </c>
      <c r="E133" s="47">
        <v>130501</v>
      </c>
      <c r="F133" s="53" t="s">
        <v>1867</v>
      </c>
      <c r="G133" s="54" t="s">
        <v>2049</v>
      </c>
      <c r="H133" s="65">
        <v>6.1611399999999997E-2</v>
      </c>
      <c r="I133" s="66">
        <f t="shared" si="34"/>
        <v>15.9</v>
      </c>
      <c r="J133" s="66">
        <f t="shared" si="35"/>
        <v>6.8</v>
      </c>
      <c r="K133" s="68">
        <f t="shared" si="36"/>
        <v>7.5000000000000009</v>
      </c>
      <c r="L133" s="66">
        <f t="shared" si="37"/>
        <v>14.3</v>
      </c>
      <c r="M133" s="66">
        <f t="shared" si="37"/>
        <v>12.6</v>
      </c>
      <c r="N133" s="66">
        <f t="shared" si="37"/>
        <v>11.3</v>
      </c>
      <c r="O133" s="66">
        <f t="shared" si="37"/>
        <v>10.4</v>
      </c>
      <c r="P133" s="66">
        <f t="shared" si="37"/>
        <v>10.9</v>
      </c>
      <c r="Q133" s="24"/>
      <c r="R133" s="24"/>
      <c r="S133" s="24"/>
      <c r="T133" s="24"/>
      <c r="U133" s="24"/>
      <c r="V133" s="24"/>
      <c r="W133" s="24"/>
      <c r="X133" s="24"/>
      <c r="Y133" s="24"/>
      <c r="Z133" s="24"/>
    </row>
    <row r="134" spans="1:26" ht="13.5" customHeight="1" x14ac:dyDescent="0.3">
      <c r="A134" s="24"/>
      <c r="B134" s="84">
        <v>5</v>
      </c>
      <c r="C134" s="47">
        <v>94</v>
      </c>
      <c r="D134" s="47" t="s">
        <v>2050</v>
      </c>
      <c r="E134" s="47">
        <v>130501</v>
      </c>
      <c r="F134" s="53" t="s">
        <v>1867</v>
      </c>
      <c r="G134" s="54" t="s">
        <v>2051</v>
      </c>
      <c r="H134" s="65">
        <v>1.89573E-2</v>
      </c>
      <c r="I134" s="66">
        <f t="shared" si="34"/>
        <v>4.9000000000000004</v>
      </c>
      <c r="J134" s="66">
        <f t="shared" si="35"/>
        <v>2.1</v>
      </c>
      <c r="K134" s="68">
        <f t="shared" si="36"/>
        <v>2.3000000000000003</v>
      </c>
      <c r="L134" s="66">
        <f t="shared" si="37"/>
        <v>4.4000000000000004</v>
      </c>
      <c r="M134" s="66">
        <f t="shared" si="37"/>
        <v>3.9</v>
      </c>
      <c r="N134" s="66">
        <f t="shared" si="37"/>
        <v>3.5</v>
      </c>
      <c r="O134" s="66">
        <f t="shared" si="37"/>
        <v>3.2</v>
      </c>
      <c r="P134" s="66">
        <f t="shared" si="37"/>
        <v>3.4</v>
      </c>
      <c r="Q134" s="24"/>
      <c r="R134" s="24"/>
      <c r="S134" s="24"/>
      <c r="T134" s="24"/>
      <c r="U134" s="24"/>
      <c r="V134" s="24"/>
      <c r="W134" s="24"/>
      <c r="X134" s="24"/>
      <c r="Y134" s="24"/>
      <c r="Z134" s="24"/>
    </row>
    <row r="135" spans="1:26" ht="13.5" customHeight="1" x14ac:dyDescent="0.3">
      <c r="A135" s="24"/>
      <c r="B135" s="84">
        <v>6</v>
      </c>
      <c r="C135" s="47">
        <v>95</v>
      </c>
      <c r="D135" s="47" t="s">
        <v>2052</v>
      </c>
      <c r="E135" s="47">
        <v>130501</v>
      </c>
      <c r="F135" s="53" t="s">
        <v>1867</v>
      </c>
      <c r="G135" s="54" t="s">
        <v>760</v>
      </c>
      <c r="H135" s="65">
        <v>3.7914700000000003E-2</v>
      </c>
      <c r="I135" s="66">
        <f t="shared" si="34"/>
        <v>9.8000000000000007</v>
      </c>
      <c r="J135" s="66">
        <f t="shared" si="35"/>
        <v>4.2</v>
      </c>
      <c r="K135" s="68">
        <f t="shared" si="36"/>
        <v>4.6000000000000005</v>
      </c>
      <c r="L135" s="66">
        <f t="shared" si="37"/>
        <v>8.8000000000000007</v>
      </c>
      <c r="M135" s="66">
        <f t="shared" si="37"/>
        <v>7.7</v>
      </c>
      <c r="N135" s="66">
        <f t="shared" si="37"/>
        <v>6.9</v>
      </c>
      <c r="O135" s="66">
        <f t="shared" si="37"/>
        <v>6.4</v>
      </c>
      <c r="P135" s="66">
        <f t="shared" si="37"/>
        <v>6.7</v>
      </c>
      <c r="Q135" s="24"/>
      <c r="R135" s="24"/>
      <c r="S135" s="24"/>
      <c r="T135" s="24"/>
      <c r="U135" s="24"/>
      <c r="V135" s="24"/>
      <c r="W135" s="24"/>
      <c r="X135" s="24"/>
      <c r="Y135" s="24"/>
      <c r="Z135" s="24"/>
    </row>
    <row r="136" spans="1:26" ht="13.5" customHeight="1" x14ac:dyDescent="0.3">
      <c r="A136" s="24"/>
      <c r="B136" s="84">
        <v>7</v>
      </c>
      <c r="C136" s="47">
        <v>96</v>
      </c>
      <c r="D136" s="89" t="s">
        <v>2053</v>
      </c>
      <c r="E136" s="47">
        <v>130501</v>
      </c>
      <c r="F136" s="53" t="s">
        <v>1867</v>
      </c>
      <c r="G136" s="54" t="s">
        <v>2054</v>
      </c>
      <c r="H136" s="65">
        <v>0.1279621</v>
      </c>
      <c r="I136" s="66">
        <f t="shared" si="34"/>
        <v>33.1</v>
      </c>
      <c r="J136" s="66">
        <f t="shared" si="35"/>
        <v>14.2</v>
      </c>
      <c r="K136" s="68">
        <f t="shared" si="36"/>
        <v>15.5</v>
      </c>
      <c r="L136" s="66">
        <f t="shared" si="37"/>
        <v>29.7</v>
      </c>
      <c r="M136" s="66">
        <f t="shared" si="37"/>
        <v>26.1</v>
      </c>
      <c r="N136" s="66">
        <f t="shared" si="37"/>
        <v>23.4</v>
      </c>
      <c r="O136" s="66">
        <f t="shared" si="37"/>
        <v>21.6</v>
      </c>
      <c r="P136" s="66">
        <f t="shared" si="37"/>
        <v>22.6</v>
      </c>
      <c r="Q136" s="24"/>
      <c r="R136" s="24"/>
      <c r="S136" s="24"/>
      <c r="T136" s="24"/>
      <c r="U136" s="24"/>
      <c r="V136" s="24"/>
      <c r="W136" s="24"/>
      <c r="X136" s="24"/>
      <c r="Y136" s="24"/>
      <c r="Z136" s="24"/>
    </row>
    <row r="137" spans="1:26" ht="13.5" customHeight="1" x14ac:dyDescent="0.3">
      <c r="A137" s="24"/>
      <c r="B137" s="86"/>
      <c r="C137" s="47"/>
      <c r="D137" s="46"/>
      <c r="E137" s="47">
        <v>130502</v>
      </c>
      <c r="F137" s="48" t="s">
        <v>2055</v>
      </c>
      <c r="G137" s="82"/>
      <c r="H137" s="83"/>
      <c r="I137" s="51">
        <v>109.30519736842105</v>
      </c>
      <c r="J137" s="52">
        <v>53.230263157894733</v>
      </c>
      <c r="K137" s="52">
        <v>56.85526315789474</v>
      </c>
      <c r="L137" s="52">
        <f>J137+K137</f>
        <v>110.08552631578948</v>
      </c>
      <c r="M137" s="52">
        <v>96.73026315789474</v>
      </c>
      <c r="N137" s="52">
        <v>86.543233082706777</v>
      </c>
      <c r="O137" s="52">
        <v>79.940789473684205</v>
      </c>
      <c r="P137" s="52">
        <v>83.756578947368411</v>
      </c>
      <c r="Q137" s="24"/>
      <c r="R137" s="24"/>
      <c r="S137" s="24"/>
      <c r="T137" s="24"/>
      <c r="U137" s="24"/>
      <c r="V137" s="24"/>
      <c r="W137" s="24"/>
      <c r="X137" s="24"/>
      <c r="Y137" s="24"/>
      <c r="Z137" s="24"/>
    </row>
    <row r="138" spans="1:26" ht="13.5" customHeight="1" x14ac:dyDescent="0.3">
      <c r="A138" s="24"/>
      <c r="B138" s="84">
        <v>1</v>
      </c>
      <c r="C138" s="47">
        <v>97</v>
      </c>
      <c r="D138" s="47" t="s">
        <v>2056</v>
      </c>
      <c r="E138" s="47">
        <v>130502</v>
      </c>
      <c r="F138" s="53" t="s">
        <v>1837</v>
      </c>
      <c r="G138" s="54" t="s">
        <v>1132</v>
      </c>
      <c r="H138" s="65">
        <v>0.28999999999999998</v>
      </c>
      <c r="I138" s="66">
        <f>+ROUND($H138*I$137,1)</f>
        <v>31.7</v>
      </c>
      <c r="J138" s="66">
        <f>+ROUND($H138*0.4783091787*L$137,1)</f>
        <v>15.3</v>
      </c>
      <c r="K138" s="68">
        <f>+L138-J138</f>
        <v>16.599999999999998</v>
      </c>
      <c r="L138" s="66">
        <f t="shared" ref="L138:P142" si="38">+ROUND($H138*L$137,1)</f>
        <v>31.9</v>
      </c>
      <c r="M138" s="66">
        <f t="shared" si="38"/>
        <v>28.1</v>
      </c>
      <c r="N138" s="66">
        <f t="shared" si="38"/>
        <v>25.1</v>
      </c>
      <c r="O138" s="66">
        <f t="shared" si="38"/>
        <v>23.2</v>
      </c>
      <c r="P138" s="66">
        <f t="shared" si="38"/>
        <v>24.3</v>
      </c>
      <c r="Q138" s="24"/>
      <c r="R138" s="24"/>
      <c r="S138" s="24"/>
      <c r="T138" s="24"/>
      <c r="U138" s="24"/>
      <c r="V138" s="24"/>
      <c r="W138" s="24"/>
      <c r="X138" s="24"/>
      <c r="Y138" s="24"/>
      <c r="Z138" s="24"/>
    </row>
    <row r="139" spans="1:26" ht="13.5" customHeight="1" x14ac:dyDescent="0.3">
      <c r="A139" s="24"/>
      <c r="B139" s="84">
        <v>2</v>
      </c>
      <c r="C139" s="47">
        <v>98</v>
      </c>
      <c r="D139" s="47" t="s">
        <v>2057</v>
      </c>
      <c r="E139" s="47">
        <v>130502</v>
      </c>
      <c r="F139" s="53" t="s">
        <v>1840</v>
      </c>
      <c r="G139" s="54" t="s">
        <v>2058</v>
      </c>
      <c r="H139" s="65">
        <v>0.38</v>
      </c>
      <c r="I139" s="66">
        <f>+ROUND($H139*I$137,1)</f>
        <v>41.5</v>
      </c>
      <c r="J139" s="66">
        <f>+ROUND($H139*0.4783091787*L$137,1)</f>
        <v>20</v>
      </c>
      <c r="K139" s="68">
        <f>+L139-J139</f>
        <v>21.799999999999997</v>
      </c>
      <c r="L139" s="66">
        <f t="shared" si="38"/>
        <v>41.8</v>
      </c>
      <c r="M139" s="66">
        <f t="shared" si="38"/>
        <v>36.799999999999997</v>
      </c>
      <c r="N139" s="66">
        <f t="shared" si="38"/>
        <v>32.9</v>
      </c>
      <c r="O139" s="66">
        <f t="shared" si="38"/>
        <v>30.4</v>
      </c>
      <c r="P139" s="66">
        <f t="shared" si="38"/>
        <v>31.8</v>
      </c>
      <c r="Q139" s="24"/>
      <c r="R139" s="24"/>
      <c r="S139" s="24"/>
      <c r="T139" s="24"/>
      <c r="U139" s="24"/>
      <c r="V139" s="24"/>
      <c r="W139" s="24"/>
      <c r="X139" s="24"/>
      <c r="Y139" s="24"/>
      <c r="Z139" s="24"/>
    </row>
    <row r="140" spans="1:26" ht="13.5" customHeight="1" x14ac:dyDescent="0.3">
      <c r="A140" s="24"/>
      <c r="B140" s="84">
        <v>3</v>
      </c>
      <c r="C140" s="47">
        <v>99</v>
      </c>
      <c r="D140" s="47" t="s">
        <v>2059</v>
      </c>
      <c r="E140" s="47">
        <v>130502</v>
      </c>
      <c r="F140" s="53" t="s">
        <v>1867</v>
      </c>
      <c r="G140" s="54" t="s">
        <v>2060</v>
      </c>
      <c r="H140" s="65">
        <v>0.18</v>
      </c>
      <c r="I140" s="66">
        <f>+ROUND($H140*I$137,1)</f>
        <v>19.7</v>
      </c>
      <c r="J140" s="66">
        <f>+ROUND($H140*0.4783091787*L$137,1)</f>
        <v>9.5</v>
      </c>
      <c r="K140" s="68">
        <f>+L140-J140</f>
        <v>10.3</v>
      </c>
      <c r="L140" s="66">
        <f t="shared" si="38"/>
        <v>19.8</v>
      </c>
      <c r="M140" s="66">
        <f t="shared" si="38"/>
        <v>17.399999999999999</v>
      </c>
      <c r="N140" s="66">
        <f t="shared" si="38"/>
        <v>15.6</v>
      </c>
      <c r="O140" s="66">
        <f t="shared" si="38"/>
        <v>14.4</v>
      </c>
      <c r="P140" s="66">
        <f t="shared" si="38"/>
        <v>15.1</v>
      </c>
      <c r="Q140" s="24"/>
      <c r="R140" s="24"/>
      <c r="S140" s="24"/>
      <c r="T140" s="24"/>
      <c r="U140" s="24"/>
      <c r="V140" s="24"/>
      <c r="W140" s="24"/>
      <c r="X140" s="24"/>
      <c r="Y140" s="24"/>
      <c r="Z140" s="24"/>
    </row>
    <row r="141" spans="1:26" ht="13.5" customHeight="1" x14ac:dyDescent="0.3">
      <c r="A141" s="24"/>
      <c r="B141" s="84">
        <v>4</v>
      </c>
      <c r="C141" s="47">
        <v>100</v>
      </c>
      <c r="D141" s="47" t="s">
        <v>2061</v>
      </c>
      <c r="E141" s="47">
        <v>130502</v>
      </c>
      <c r="F141" s="53" t="s">
        <v>1867</v>
      </c>
      <c r="G141" s="54" t="s">
        <v>2062</v>
      </c>
      <c r="H141" s="65">
        <v>0.05</v>
      </c>
      <c r="I141" s="66">
        <f>+ROUND($H141*I$137,1)</f>
        <v>5.5</v>
      </c>
      <c r="J141" s="66">
        <f>+ROUND($H141*0.4783091787*L$137,1)</f>
        <v>2.6</v>
      </c>
      <c r="K141" s="68">
        <f>+L141-J141</f>
        <v>2.9</v>
      </c>
      <c r="L141" s="66">
        <f t="shared" si="38"/>
        <v>5.5</v>
      </c>
      <c r="M141" s="66">
        <f t="shared" si="38"/>
        <v>4.8</v>
      </c>
      <c r="N141" s="66">
        <f t="shared" si="38"/>
        <v>4.3</v>
      </c>
      <c r="O141" s="66">
        <f t="shared" si="38"/>
        <v>4</v>
      </c>
      <c r="P141" s="66">
        <f t="shared" si="38"/>
        <v>4.2</v>
      </c>
      <c r="Q141" s="24"/>
      <c r="R141" s="24"/>
      <c r="S141" s="24"/>
      <c r="T141" s="24"/>
      <c r="U141" s="24"/>
      <c r="V141" s="24"/>
      <c r="W141" s="24"/>
      <c r="X141" s="24"/>
      <c r="Y141" s="24"/>
      <c r="Z141" s="24"/>
    </row>
    <row r="142" spans="1:26" ht="13.5" customHeight="1" x14ac:dyDescent="0.3">
      <c r="A142" s="24"/>
      <c r="B142" s="84">
        <v>5</v>
      </c>
      <c r="C142" s="47">
        <v>101</v>
      </c>
      <c r="D142" s="47" t="s">
        <v>2063</v>
      </c>
      <c r="E142" s="47">
        <v>130502</v>
      </c>
      <c r="F142" s="53" t="s">
        <v>1867</v>
      </c>
      <c r="G142" s="54" t="s">
        <v>2064</v>
      </c>
      <c r="H142" s="65">
        <v>0.1</v>
      </c>
      <c r="I142" s="66">
        <f>+ROUND($H142*I$137,1)</f>
        <v>10.9</v>
      </c>
      <c r="J142" s="66">
        <f>+ROUND($H142*0.4783091787*L$137,1)</f>
        <v>5.3</v>
      </c>
      <c r="K142" s="68">
        <f>+L142-J142</f>
        <v>5.7</v>
      </c>
      <c r="L142" s="66">
        <f t="shared" si="38"/>
        <v>11</v>
      </c>
      <c r="M142" s="66">
        <f t="shared" si="38"/>
        <v>9.6999999999999993</v>
      </c>
      <c r="N142" s="66">
        <f t="shared" si="38"/>
        <v>8.6999999999999993</v>
      </c>
      <c r="O142" s="66">
        <f t="shared" si="38"/>
        <v>8</v>
      </c>
      <c r="P142" s="66">
        <f t="shared" si="38"/>
        <v>8.4</v>
      </c>
      <c r="Q142" s="24"/>
      <c r="R142" s="24"/>
      <c r="S142" s="24"/>
      <c r="T142" s="24"/>
      <c r="U142" s="24"/>
      <c r="V142" s="24"/>
      <c r="W142" s="24"/>
      <c r="X142" s="24"/>
      <c r="Y142" s="24"/>
      <c r="Z142" s="24"/>
    </row>
    <row r="143" spans="1:26" ht="13.5" customHeight="1" x14ac:dyDescent="0.3">
      <c r="A143" s="24"/>
      <c r="B143" s="86"/>
      <c r="C143" s="47"/>
      <c r="D143" s="46"/>
      <c r="E143" s="47">
        <v>130503</v>
      </c>
      <c r="F143" s="48" t="s">
        <v>2065</v>
      </c>
      <c r="G143" s="82"/>
      <c r="H143" s="83"/>
      <c r="I143" s="51">
        <v>137.3474342105263</v>
      </c>
      <c r="J143" s="52">
        <v>60.682499999999997</v>
      </c>
      <c r="K143" s="52">
        <v>64.814999999999998</v>
      </c>
      <c r="L143" s="52">
        <f>J143+K143</f>
        <v>125.4975</v>
      </c>
      <c r="M143" s="52">
        <v>110.27249999999999</v>
      </c>
      <c r="N143" s="52">
        <v>98.659285714285716</v>
      </c>
      <c r="O143" s="52">
        <v>91.132499999999993</v>
      </c>
      <c r="P143" s="52">
        <v>95.482500000000002</v>
      </c>
      <c r="Q143" s="24"/>
      <c r="R143" s="24"/>
      <c r="S143" s="24"/>
      <c r="T143" s="24"/>
      <c r="U143" s="24"/>
      <c r="V143" s="24"/>
      <c r="W143" s="24"/>
      <c r="X143" s="24"/>
      <c r="Y143" s="24"/>
      <c r="Z143" s="24"/>
    </row>
    <row r="144" spans="1:26" ht="13.5" customHeight="1" x14ac:dyDescent="0.3">
      <c r="A144" s="24"/>
      <c r="B144" s="84">
        <v>1</v>
      </c>
      <c r="C144" s="47">
        <v>102</v>
      </c>
      <c r="D144" s="47" t="s">
        <v>2066</v>
      </c>
      <c r="E144" s="47">
        <v>130503</v>
      </c>
      <c r="F144" s="53" t="s">
        <v>1840</v>
      </c>
      <c r="G144" s="54" t="s">
        <v>1133</v>
      </c>
      <c r="H144" s="65">
        <v>0.9035088</v>
      </c>
      <c r="I144" s="66">
        <f>+ROUND($H144*I$143,1)</f>
        <v>124.1</v>
      </c>
      <c r="J144" s="66">
        <f>+ROUND($H144*0.4783091787*L$143,1)</f>
        <v>54.2</v>
      </c>
      <c r="K144" s="68">
        <f>+L144-J144</f>
        <v>59.2</v>
      </c>
      <c r="L144" s="66">
        <f t="shared" ref="L144:P146" si="39">+ROUND($H144*L$143,1)</f>
        <v>113.4</v>
      </c>
      <c r="M144" s="66">
        <f t="shared" si="39"/>
        <v>99.6</v>
      </c>
      <c r="N144" s="66">
        <f t="shared" si="39"/>
        <v>89.1</v>
      </c>
      <c r="O144" s="66">
        <f t="shared" si="39"/>
        <v>82.3</v>
      </c>
      <c r="P144" s="66">
        <f t="shared" si="39"/>
        <v>86.3</v>
      </c>
      <c r="Q144" s="24"/>
      <c r="R144" s="24"/>
      <c r="S144" s="24"/>
      <c r="T144" s="24"/>
      <c r="U144" s="24"/>
      <c r="V144" s="24"/>
      <c r="W144" s="24"/>
      <c r="X144" s="24"/>
      <c r="Y144" s="24"/>
      <c r="Z144" s="24"/>
    </row>
    <row r="145" spans="1:26" ht="13.5" customHeight="1" x14ac:dyDescent="0.3">
      <c r="A145" s="24"/>
      <c r="B145" s="84">
        <v>2</v>
      </c>
      <c r="C145" s="47">
        <v>103</v>
      </c>
      <c r="D145" s="47" t="s">
        <v>2067</v>
      </c>
      <c r="E145" s="47">
        <v>130503</v>
      </c>
      <c r="F145" s="53" t="s">
        <v>1867</v>
      </c>
      <c r="G145" s="54" t="s">
        <v>2068</v>
      </c>
      <c r="H145" s="65">
        <v>5.2631600000000001E-2</v>
      </c>
      <c r="I145" s="66">
        <f>+ROUND($H145*I$143,1)</f>
        <v>7.2</v>
      </c>
      <c r="J145" s="66">
        <f>+ROUND($H145*0.4783091787*L$143,1)</f>
        <v>3.2</v>
      </c>
      <c r="K145" s="68">
        <f>+L145-J145</f>
        <v>3.3999999999999995</v>
      </c>
      <c r="L145" s="66">
        <f t="shared" si="39"/>
        <v>6.6</v>
      </c>
      <c r="M145" s="66">
        <f t="shared" si="39"/>
        <v>5.8</v>
      </c>
      <c r="N145" s="66">
        <f t="shared" si="39"/>
        <v>5.2</v>
      </c>
      <c r="O145" s="66">
        <f t="shared" si="39"/>
        <v>4.8</v>
      </c>
      <c r="P145" s="66">
        <f t="shared" si="39"/>
        <v>5</v>
      </c>
      <c r="Q145" s="24"/>
      <c r="R145" s="24"/>
      <c r="S145" s="24"/>
      <c r="T145" s="24"/>
      <c r="U145" s="24"/>
      <c r="V145" s="24"/>
      <c r="W145" s="24"/>
      <c r="X145" s="24"/>
      <c r="Y145" s="24"/>
      <c r="Z145" s="24"/>
    </row>
    <row r="146" spans="1:26" ht="13.5" customHeight="1" x14ac:dyDescent="0.3">
      <c r="A146" s="24"/>
      <c r="B146" s="84">
        <v>3</v>
      </c>
      <c r="C146" s="47">
        <v>104</v>
      </c>
      <c r="D146" s="47" t="s">
        <v>2069</v>
      </c>
      <c r="E146" s="47">
        <v>130501</v>
      </c>
      <c r="F146" s="53" t="s">
        <v>1867</v>
      </c>
      <c r="G146" s="54" t="s">
        <v>2070</v>
      </c>
      <c r="H146" s="65">
        <v>4.3859599999999999E-2</v>
      </c>
      <c r="I146" s="66">
        <f>+ROUND($H146*I$143,1)</f>
        <v>6</v>
      </c>
      <c r="J146" s="66">
        <f>+ROUND($H146*0.4783091787*L$143,1)</f>
        <v>2.6</v>
      </c>
      <c r="K146" s="68">
        <f>+L146-J146</f>
        <v>2.9</v>
      </c>
      <c r="L146" s="66">
        <f t="shared" si="39"/>
        <v>5.5</v>
      </c>
      <c r="M146" s="66">
        <f t="shared" si="39"/>
        <v>4.8</v>
      </c>
      <c r="N146" s="66">
        <f t="shared" si="39"/>
        <v>4.3</v>
      </c>
      <c r="O146" s="66">
        <f t="shared" si="39"/>
        <v>4</v>
      </c>
      <c r="P146" s="66">
        <f t="shared" si="39"/>
        <v>4.2</v>
      </c>
      <c r="Q146" s="24"/>
      <c r="R146" s="24"/>
      <c r="S146" s="24"/>
      <c r="T146" s="24"/>
      <c r="U146" s="24"/>
      <c r="V146" s="24"/>
      <c r="W146" s="24"/>
      <c r="X146" s="24"/>
      <c r="Y146" s="24"/>
      <c r="Z146" s="24"/>
    </row>
    <row r="147" spans="1:26" ht="13.5" customHeight="1" x14ac:dyDescent="0.3">
      <c r="A147" s="24"/>
      <c r="B147" s="86"/>
      <c r="C147" s="47"/>
      <c r="D147" s="46"/>
      <c r="E147" s="47">
        <v>130504</v>
      </c>
      <c r="F147" s="48" t="s">
        <v>2071</v>
      </c>
      <c r="G147" s="82"/>
      <c r="H147" s="83"/>
      <c r="I147" s="51">
        <v>113.19157894736841</v>
      </c>
      <c r="J147" s="52">
        <v>56.956381578947372</v>
      </c>
      <c r="K147" s="52">
        <v>60.835131578947369</v>
      </c>
      <c r="L147" s="52">
        <f>J147+K147</f>
        <v>117.79151315789474</v>
      </c>
      <c r="M147" s="52">
        <v>103.50138157894736</v>
      </c>
      <c r="N147" s="52">
        <v>92.601259398496225</v>
      </c>
      <c r="O147" s="52">
        <v>85.536644736842106</v>
      </c>
      <c r="P147" s="52">
        <v>89.619539473684213</v>
      </c>
      <c r="Q147" s="24"/>
      <c r="R147" s="24"/>
      <c r="S147" s="24"/>
      <c r="T147" s="24"/>
      <c r="U147" s="24"/>
      <c r="V147" s="24"/>
      <c r="W147" s="24"/>
      <c r="X147" s="24"/>
      <c r="Y147" s="24"/>
      <c r="Z147" s="24"/>
    </row>
    <row r="148" spans="1:26" ht="13.5" customHeight="1" x14ac:dyDescent="0.3">
      <c r="A148" s="24"/>
      <c r="B148" s="84">
        <v>1</v>
      </c>
      <c r="C148" s="47">
        <v>105</v>
      </c>
      <c r="D148" s="46" t="s">
        <v>2072</v>
      </c>
      <c r="E148" s="47">
        <v>130504</v>
      </c>
      <c r="F148" s="53" t="s">
        <v>1837</v>
      </c>
      <c r="G148" s="54" t="s">
        <v>1134</v>
      </c>
      <c r="H148" s="65">
        <v>0.19626170000000001</v>
      </c>
      <c r="I148" s="66">
        <f t="shared" ref="I148:I154" si="40">+ROUND($H148*I$147,1)</f>
        <v>22.2</v>
      </c>
      <c r="J148" s="66">
        <f t="shared" ref="J148:J154" si="41">+ROUND($H148*0.4783091787*L$147,1)</f>
        <v>11.1</v>
      </c>
      <c r="K148" s="68">
        <f t="shared" ref="K148:K154" si="42">+L148-J148</f>
        <v>12.000000000000002</v>
      </c>
      <c r="L148" s="66">
        <f t="shared" ref="L148:P154" si="43">+ROUND($H148*L$147,1)</f>
        <v>23.1</v>
      </c>
      <c r="M148" s="66">
        <f t="shared" si="43"/>
        <v>20.3</v>
      </c>
      <c r="N148" s="66">
        <f t="shared" si="43"/>
        <v>18.2</v>
      </c>
      <c r="O148" s="66">
        <f t="shared" si="43"/>
        <v>16.8</v>
      </c>
      <c r="P148" s="66">
        <f t="shared" si="43"/>
        <v>17.600000000000001</v>
      </c>
      <c r="Q148" s="24"/>
      <c r="R148" s="24"/>
      <c r="S148" s="24"/>
      <c r="T148" s="24"/>
      <c r="U148" s="24"/>
      <c r="V148" s="24"/>
      <c r="W148" s="24"/>
      <c r="X148" s="24"/>
      <c r="Y148" s="24"/>
      <c r="Z148" s="24"/>
    </row>
    <row r="149" spans="1:26" ht="13.5" customHeight="1" x14ac:dyDescent="0.3">
      <c r="A149" s="24"/>
      <c r="B149" s="84">
        <v>2</v>
      </c>
      <c r="C149" s="47">
        <v>106</v>
      </c>
      <c r="D149" s="46" t="s">
        <v>2073</v>
      </c>
      <c r="E149" s="47">
        <v>130504</v>
      </c>
      <c r="F149" s="53" t="s">
        <v>1840</v>
      </c>
      <c r="G149" s="54" t="s">
        <v>2074</v>
      </c>
      <c r="H149" s="65">
        <v>0.1121495</v>
      </c>
      <c r="I149" s="66">
        <f t="shared" si="40"/>
        <v>12.7</v>
      </c>
      <c r="J149" s="66">
        <f t="shared" si="41"/>
        <v>6.3</v>
      </c>
      <c r="K149" s="68">
        <f t="shared" si="42"/>
        <v>6.8999999999999995</v>
      </c>
      <c r="L149" s="66">
        <f t="shared" si="43"/>
        <v>13.2</v>
      </c>
      <c r="M149" s="66">
        <f t="shared" si="43"/>
        <v>11.6</v>
      </c>
      <c r="N149" s="66">
        <f t="shared" si="43"/>
        <v>10.4</v>
      </c>
      <c r="O149" s="66">
        <f t="shared" si="43"/>
        <v>9.6</v>
      </c>
      <c r="P149" s="66">
        <f t="shared" si="43"/>
        <v>10.1</v>
      </c>
      <c r="Q149" s="24"/>
      <c r="R149" s="24"/>
      <c r="S149" s="24"/>
      <c r="T149" s="24"/>
      <c r="U149" s="24"/>
      <c r="V149" s="24"/>
      <c r="W149" s="24"/>
      <c r="X149" s="24"/>
      <c r="Y149" s="24"/>
      <c r="Z149" s="24"/>
    </row>
    <row r="150" spans="1:26" ht="13.5" customHeight="1" x14ac:dyDescent="0.3">
      <c r="A150" s="24"/>
      <c r="B150" s="84">
        <v>3</v>
      </c>
      <c r="C150" s="47">
        <v>107</v>
      </c>
      <c r="D150" s="46" t="s">
        <v>2075</v>
      </c>
      <c r="E150" s="47">
        <v>130504</v>
      </c>
      <c r="F150" s="53" t="s">
        <v>1867</v>
      </c>
      <c r="G150" s="54" t="s">
        <v>2076</v>
      </c>
      <c r="H150" s="65">
        <v>0.16822429999999999</v>
      </c>
      <c r="I150" s="66">
        <f t="shared" si="40"/>
        <v>19</v>
      </c>
      <c r="J150" s="66">
        <f t="shared" si="41"/>
        <v>9.5</v>
      </c>
      <c r="K150" s="68">
        <f t="shared" si="42"/>
        <v>10.3</v>
      </c>
      <c r="L150" s="66">
        <f t="shared" si="43"/>
        <v>19.8</v>
      </c>
      <c r="M150" s="66">
        <f t="shared" si="43"/>
        <v>17.399999999999999</v>
      </c>
      <c r="N150" s="66">
        <f t="shared" si="43"/>
        <v>15.6</v>
      </c>
      <c r="O150" s="66">
        <f t="shared" si="43"/>
        <v>14.4</v>
      </c>
      <c r="P150" s="66">
        <f t="shared" si="43"/>
        <v>15.1</v>
      </c>
      <c r="Q150" s="24"/>
      <c r="R150" s="24"/>
      <c r="S150" s="24"/>
      <c r="T150" s="24"/>
      <c r="U150" s="24"/>
      <c r="V150" s="24"/>
      <c r="W150" s="24"/>
      <c r="X150" s="24"/>
      <c r="Y150" s="24"/>
      <c r="Z150" s="24"/>
    </row>
    <row r="151" spans="1:26" ht="13.5" customHeight="1" x14ac:dyDescent="0.3">
      <c r="A151" s="24"/>
      <c r="B151" s="84">
        <v>4</v>
      </c>
      <c r="C151" s="47">
        <v>108</v>
      </c>
      <c r="D151" s="46" t="s">
        <v>2077</v>
      </c>
      <c r="E151" s="47">
        <v>130504</v>
      </c>
      <c r="F151" s="53" t="s">
        <v>1867</v>
      </c>
      <c r="G151" s="54" t="s">
        <v>2078</v>
      </c>
      <c r="H151" s="65">
        <v>0.14953269999999999</v>
      </c>
      <c r="I151" s="66">
        <f t="shared" si="40"/>
        <v>16.899999999999999</v>
      </c>
      <c r="J151" s="66">
        <f t="shared" si="41"/>
        <v>8.4</v>
      </c>
      <c r="K151" s="68">
        <f t="shared" si="42"/>
        <v>9.2000000000000011</v>
      </c>
      <c r="L151" s="66">
        <f t="shared" si="43"/>
        <v>17.600000000000001</v>
      </c>
      <c r="M151" s="66">
        <f t="shared" si="43"/>
        <v>15.5</v>
      </c>
      <c r="N151" s="66">
        <f t="shared" si="43"/>
        <v>13.8</v>
      </c>
      <c r="O151" s="66">
        <f t="shared" si="43"/>
        <v>12.8</v>
      </c>
      <c r="P151" s="66">
        <f t="shared" si="43"/>
        <v>13.4</v>
      </c>
      <c r="Q151" s="24"/>
      <c r="R151" s="24"/>
      <c r="S151" s="24"/>
      <c r="T151" s="24"/>
      <c r="U151" s="24"/>
      <c r="V151" s="24"/>
      <c r="W151" s="24"/>
      <c r="X151" s="24"/>
      <c r="Y151" s="24"/>
      <c r="Z151" s="24"/>
    </row>
    <row r="152" spans="1:26" ht="13.5" customHeight="1" x14ac:dyDescent="0.3">
      <c r="A152" s="24"/>
      <c r="B152" s="84">
        <v>5</v>
      </c>
      <c r="C152" s="47">
        <v>109</v>
      </c>
      <c r="D152" s="46" t="s">
        <v>2079</v>
      </c>
      <c r="E152" s="47">
        <v>130504</v>
      </c>
      <c r="F152" s="53" t="s">
        <v>1867</v>
      </c>
      <c r="G152" s="54" t="s">
        <v>2080</v>
      </c>
      <c r="H152" s="65">
        <v>0.16822429999999999</v>
      </c>
      <c r="I152" s="66">
        <f t="shared" si="40"/>
        <v>19</v>
      </c>
      <c r="J152" s="66">
        <f t="shared" si="41"/>
        <v>9.5</v>
      </c>
      <c r="K152" s="68">
        <f t="shared" si="42"/>
        <v>10.3</v>
      </c>
      <c r="L152" s="66">
        <f t="shared" si="43"/>
        <v>19.8</v>
      </c>
      <c r="M152" s="66">
        <f t="shared" si="43"/>
        <v>17.399999999999999</v>
      </c>
      <c r="N152" s="66">
        <f t="shared" si="43"/>
        <v>15.6</v>
      </c>
      <c r="O152" s="66">
        <f t="shared" si="43"/>
        <v>14.4</v>
      </c>
      <c r="P152" s="66">
        <f t="shared" si="43"/>
        <v>15.1</v>
      </c>
      <c r="Q152" s="24"/>
      <c r="R152" s="24"/>
      <c r="S152" s="24"/>
      <c r="T152" s="24"/>
      <c r="U152" s="24"/>
      <c r="V152" s="24"/>
      <c r="W152" s="24"/>
      <c r="X152" s="24"/>
      <c r="Y152" s="24"/>
      <c r="Z152" s="24"/>
    </row>
    <row r="153" spans="1:26" ht="13.5" customHeight="1" x14ac:dyDescent="0.3">
      <c r="A153" s="24"/>
      <c r="B153" s="84">
        <v>6</v>
      </c>
      <c r="C153" s="47">
        <v>110</v>
      </c>
      <c r="D153" s="46" t="s">
        <v>2081</v>
      </c>
      <c r="E153" s="47">
        <v>130504</v>
      </c>
      <c r="F153" s="53" t="s">
        <v>1867</v>
      </c>
      <c r="G153" s="54" t="s">
        <v>2082</v>
      </c>
      <c r="H153" s="65">
        <v>7.4766399999999997E-2</v>
      </c>
      <c r="I153" s="66">
        <f t="shared" si="40"/>
        <v>8.5</v>
      </c>
      <c r="J153" s="66">
        <f t="shared" si="41"/>
        <v>4.2</v>
      </c>
      <c r="K153" s="68">
        <f t="shared" si="42"/>
        <v>4.6000000000000005</v>
      </c>
      <c r="L153" s="66">
        <f t="shared" si="43"/>
        <v>8.8000000000000007</v>
      </c>
      <c r="M153" s="66">
        <f t="shared" si="43"/>
        <v>7.7</v>
      </c>
      <c r="N153" s="66">
        <f t="shared" si="43"/>
        <v>6.9</v>
      </c>
      <c r="O153" s="66">
        <f t="shared" si="43"/>
        <v>6.4</v>
      </c>
      <c r="P153" s="66">
        <f t="shared" si="43"/>
        <v>6.7</v>
      </c>
      <c r="Q153" s="24"/>
      <c r="R153" s="24"/>
      <c r="S153" s="24"/>
      <c r="T153" s="24"/>
      <c r="U153" s="24"/>
      <c r="V153" s="24"/>
      <c r="W153" s="24"/>
      <c r="X153" s="24"/>
      <c r="Y153" s="24"/>
      <c r="Z153" s="24"/>
    </row>
    <row r="154" spans="1:26" ht="13.5" customHeight="1" x14ac:dyDescent="0.3">
      <c r="A154" s="24"/>
      <c r="B154" s="84">
        <v>7</v>
      </c>
      <c r="C154" s="47">
        <v>111</v>
      </c>
      <c r="D154" s="90" t="s">
        <v>2083</v>
      </c>
      <c r="E154" s="47">
        <v>131001</v>
      </c>
      <c r="F154" s="53" t="s">
        <v>1867</v>
      </c>
      <c r="G154" s="54" t="s">
        <v>2084</v>
      </c>
      <c r="H154" s="65">
        <v>0.13084109999999999</v>
      </c>
      <c r="I154" s="66">
        <f t="shared" si="40"/>
        <v>14.8</v>
      </c>
      <c r="J154" s="66">
        <f t="shared" si="41"/>
        <v>7.4</v>
      </c>
      <c r="K154" s="68">
        <f t="shared" si="42"/>
        <v>8</v>
      </c>
      <c r="L154" s="66">
        <f t="shared" si="43"/>
        <v>15.4</v>
      </c>
      <c r="M154" s="66">
        <f t="shared" si="43"/>
        <v>13.5</v>
      </c>
      <c r="N154" s="66">
        <f t="shared" si="43"/>
        <v>12.1</v>
      </c>
      <c r="O154" s="66">
        <f t="shared" si="43"/>
        <v>11.2</v>
      </c>
      <c r="P154" s="66">
        <f t="shared" si="43"/>
        <v>11.7</v>
      </c>
      <c r="Q154" s="24"/>
      <c r="R154" s="24"/>
      <c r="S154" s="24"/>
      <c r="T154" s="24"/>
      <c r="U154" s="24"/>
      <c r="V154" s="24"/>
      <c r="W154" s="24"/>
      <c r="X154" s="24"/>
      <c r="Y154" s="24"/>
      <c r="Z154" s="24"/>
    </row>
    <row r="155" spans="1:26" ht="19.5" customHeight="1" x14ac:dyDescent="0.3">
      <c r="A155" s="30"/>
      <c r="B155" s="31"/>
      <c r="C155" s="40"/>
      <c r="D155" s="46"/>
      <c r="E155" s="47">
        <v>130600</v>
      </c>
      <c r="F155" s="35" t="s">
        <v>2085</v>
      </c>
      <c r="G155" s="36" t="s">
        <v>2086</v>
      </c>
      <c r="H155" s="91"/>
      <c r="I155" s="81">
        <v>1820.5925686189003</v>
      </c>
      <c r="J155" s="44">
        <v>645.47145273624994</v>
      </c>
      <c r="K155" s="44">
        <v>690.19703371325011</v>
      </c>
      <c r="L155" s="44">
        <f>J155+K155</f>
        <v>1335.6684864495001</v>
      </c>
      <c r="M155" s="44">
        <v>1363.1137293217498</v>
      </c>
      <c r="N155" s="44">
        <v>1273.9179418224999</v>
      </c>
      <c r="O155" s="44">
        <v>1249.2667959257499</v>
      </c>
      <c r="P155" s="44">
        <v>1365.1467102752501</v>
      </c>
      <c r="Q155" s="30"/>
      <c r="R155" s="30"/>
      <c r="S155" s="30"/>
      <c r="T155" s="30"/>
      <c r="U155" s="30"/>
      <c r="V155" s="30"/>
      <c r="W155" s="30"/>
      <c r="X155" s="30"/>
      <c r="Y155" s="30"/>
      <c r="Z155" s="30"/>
    </row>
    <row r="156" spans="1:26" ht="13.5" customHeight="1" x14ac:dyDescent="0.3">
      <c r="A156" s="24"/>
      <c r="B156" s="64"/>
      <c r="C156" s="47"/>
      <c r="D156" s="46"/>
      <c r="E156" s="47">
        <v>130601</v>
      </c>
      <c r="F156" s="48" t="s">
        <v>2087</v>
      </c>
      <c r="G156" s="92"/>
      <c r="H156" s="85"/>
      <c r="I156" s="51">
        <v>504.06450073421439</v>
      </c>
      <c r="J156" s="52">
        <v>161.84107929515417</v>
      </c>
      <c r="K156" s="52">
        <v>173.05526431718062</v>
      </c>
      <c r="L156" s="52">
        <f>J156+K156</f>
        <v>334.89634361233482</v>
      </c>
      <c r="M156" s="52">
        <v>341.77777533039648</v>
      </c>
      <c r="N156" s="52">
        <v>319.41343612334799</v>
      </c>
      <c r="O156" s="52">
        <v>313.23257709251101</v>
      </c>
      <c r="P156" s="52">
        <v>342.28751101321581</v>
      </c>
      <c r="Q156" s="24"/>
      <c r="R156" s="24"/>
      <c r="S156" s="24"/>
      <c r="T156" s="24"/>
      <c r="U156" s="24"/>
      <c r="V156" s="24"/>
      <c r="W156" s="24"/>
      <c r="X156" s="24"/>
      <c r="Y156" s="24"/>
      <c r="Z156" s="24"/>
    </row>
    <row r="157" spans="1:26" ht="13.5" customHeight="1" x14ac:dyDescent="0.3">
      <c r="A157" s="24"/>
      <c r="B157" s="84">
        <v>1</v>
      </c>
      <c r="C157" s="47">
        <v>112</v>
      </c>
      <c r="D157" s="46" t="s">
        <v>2088</v>
      </c>
      <c r="E157" s="47">
        <v>130601</v>
      </c>
      <c r="F157" s="53" t="s">
        <v>2029</v>
      </c>
      <c r="G157" s="54" t="s">
        <v>1135</v>
      </c>
      <c r="H157" s="65">
        <v>0.40930460000000002</v>
      </c>
      <c r="I157" s="66">
        <f t="shared" ref="I157:I166" si="44">+ROUND($H157*I$156,1)</f>
        <v>206.3</v>
      </c>
      <c r="J157" s="66">
        <f t="shared" ref="J157:J166" si="45">+ROUND($H157*0.4783091787*L$156,1)</f>
        <v>65.599999999999994</v>
      </c>
      <c r="K157" s="68">
        <f t="shared" ref="K157:K166" si="46">+L157-J157</f>
        <v>71.5</v>
      </c>
      <c r="L157" s="66">
        <f t="shared" ref="L157:P166" si="47">+ROUND($H157*L$156,1)</f>
        <v>137.1</v>
      </c>
      <c r="M157" s="66">
        <f t="shared" si="47"/>
        <v>139.9</v>
      </c>
      <c r="N157" s="66">
        <f t="shared" si="47"/>
        <v>130.69999999999999</v>
      </c>
      <c r="O157" s="66">
        <f t="shared" si="47"/>
        <v>128.19999999999999</v>
      </c>
      <c r="P157" s="66">
        <f t="shared" si="47"/>
        <v>140.1</v>
      </c>
      <c r="Q157" s="87"/>
      <c r="R157" s="24"/>
      <c r="S157" s="24"/>
      <c r="T157" s="24"/>
      <c r="U157" s="24"/>
      <c r="V157" s="24"/>
      <c r="W157" s="24"/>
      <c r="X157" s="24"/>
      <c r="Y157" s="24"/>
      <c r="Z157" s="24"/>
    </row>
    <row r="158" spans="1:26" ht="13.5" customHeight="1" x14ac:dyDescent="0.3">
      <c r="A158" s="24"/>
      <c r="B158" s="84">
        <v>2</v>
      </c>
      <c r="C158" s="47">
        <v>113</v>
      </c>
      <c r="D158" s="46" t="s">
        <v>2089</v>
      </c>
      <c r="E158" s="47">
        <v>130601</v>
      </c>
      <c r="F158" s="53" t="s">
        <v>1840</v>
      </c>
      <c r="G158" s="54" t="s">
        <v>1395</v>
      </c>
      <c r="H158" s="65">
        <v>0.2251175</v>
      </c>
      <c r="I158" s="66">
        <f t="shared" si="44"/>
        <v>113.5</v>
      </c>
      <c r="J158" s="66">
        <f t="shared" si="45"/>
        <v>36.1</v>
      </c>
      <c r="K158" s="68">
        <f t="shared" si="46"/>
        <v>39.300000000000004</v>
      </c>
      <c r="L158" s="66">
        <f t="shared" si="47"/>
        <v>75.400000000000006</v>
      </c>
      <c r="M158" s="66">
        <f t="shared" si="47"/>
        <v>76.900000000000006</v>
      </c>
      <c r="N158" s="66">
        <f t="shared" si="47"/>
        <v>71.900000000000006</v>
      </c>
      <c r="O158" s="66">
        <f t="shared" si="47"/>
        <v>70.5</v>
      </c>
      <c r="P158" s="66">
        <f t="shared" si="47"/>
        <v>77.099999999999994</v>
      </c>
      <c r="Q158" s="87"/>
      <c r="R158" s="24"/>
      <c r="S158" s="24"/>
      <c r="T158" s="24"/>
      <c r="U158" s="24"/>
      <c r="V158" s="24"/>
      <c r="W158" s="24"/>
      <c r="X158" s="24"/>
      <c r="Y158" s="24"/>
      <c r="Z158" s="24"/>
    </row>
    <row r="159" spans="1:26" ht="13.5" customHeight="1" x14ac:dyDescent="0.3">
      <c r="A159" s="24"/>
      <c r="B159" s="84">
        <v>3</v>
      </c>
      <c r="C159" s="47">
        <v>114</v>
      </c>
      <c r="D159" s="46" t="s">
        <v>2090</v>
      </c>
      <c r="E159" s="47">
        <v>130601</v>
      </c>
      <c r="F159" s="53" t="s">
        <v>1867</v>
      </c>
      <c r="G159" s="54" t="s">
        <v>2091</v>
      </c>
      <c r="H159" s="65">
        <v>8.4784499999999999E-2</v>
      </c>
      <c r="I159" s="66">
        <f t="shared" si="44"/>
        <v>42.7</v>
      </c>
      <c r="J159" s="66">
        <f t="shared" si="45"/>
        <v>13.6</v>
      </c>
      <c r="K159" s="68">
        <f t="shared" si="46"/>
        <v>14.799999999999999</v>
      </c>
      <c r="L159" s="66">
        <f t="shared" si="47"/>
        <v>28.4</v>
      </c>
      <c r="M159" s="66">
        <f t="shared" si="47"/>
        <v>29</v>
      </c>
      <c r="N159" s="66">
        <f t="shared" si="47"/>
        <v>27.1</v>
      </c>
      <c r="O159" s="66">
        <f t="shared" si="47"/>
        <v>26.6</v>
      </c>
      <c r="P159" s="66">
        <f t="shared" si="47"/>
        <v>29</v>
      </c>
      <c r="Q159" s="87"/>
      <c r="R159" s="24"/>
      <c r="S159" s="24"/>
      <c r="T159" s="24"/>
      <c r="U159" s="24"/>
      <c r="V159" s="24"/>
      <c r="W159" s="24"/>
      <c r="X159" s="24"/>
      <c r="Y159" s="24"/>
      <c r="Z159" s="24"/>
    </row>
    <row r="160" spans="1:26" ht="13.5" customHeight="1" x14ac:dyDescent="0.3">
      <c r="A160" s="24"/>
      <c r="B160" s="84">
        <v>4</v>
      </c>
      <c r="C160" s="47">
        <v>115</v>
      </c>
      <c r="D160" s="46" t="s">
        <v>2092</v>
      </c>
      <c r="E160" s="47">
        <v>130601</v>
      </c>
      <c r="F160" s="53" t="s">
        <v>1867</v>
      </c>
      <c r="G160" s="54" t="s">
        <v>2093</v>
      </c>
      <c r="H160" s="65">
        <v>2.0465199999999999E-2</v>
      </c>
      <c r="I160" s="66">
        <f t="shared" si="44"/>
        <v>10.3</v>
      </c>
      <c r="J160" s="66">
        <f t="shared" si="45"/>
        <v>3.3</v>
      </c>
      <c r="K160" s="68">
        <f t="shared" si="46"/>
        <v>3.6000000000000005</v>
      </c>
      <c r="L160" s="66">
        <f t="shared" si="47"/>
        <v>6.9</v>
      </c>
      <c r="M160" s="66">
        <f t="shared" si="47"/>
        <v>7</v>
      </c>
      <c r="N160" s="66">
        <f t="shared" si="47"/>
        <v>6.5</v>
      </c>
      <c r="O160" s="66">
        <f t="shared" si="47"/>
        <v>6.4</v>
      </c>
      <c r="P160" s="66">
        <f t="shared" si="47"/>
        <v>7</v>
      </c>
      <c r="Q160" s="87"/>
      <c r="R160" s="24"/>
      <c r="S160" s="24"/>
      <c r="T160" s="24"/>
      <c r="U160" s="24"/>
      <c r="V160" s="24"/>
      <c r="W160" s="24"/>
      <c r="X160" s="24"/>
      <c r="Y160" s="24"/>
      <c r="Z160" s="24"/>
    </row>
    <row r="161" spans="1:26" ht="13.5" customHeight="1" x14ac:dyDescent="0.3">
      <c r="A161" s="24"/>
      <c r="B161" s="84">
        <v>5</v>
      </c>
      <c r="C161" s="47">
        <v>116</v>
      </c>
      <c r="D161" s="46" t="s">
        <v>2094</v>
      </c>
      <c r="E161" s="47">
        <v>130601</v>
      </c>
      <c r="F161" s="53" t="s">
        <v>1867</v>
      </c>
      <c r="G161" s="54" t="s">
        <v>2095</v>
      </c>
      <c r="H161" s="65">
        <v>2.3388800000000001E-2</v>
      </c>
      <c r="I161" s="66">
        <f t="shared" si="44"/>
        <v>11.8</v>
      </c>
      <c r="J161" s="66">
        <f t="shared" si="45"/>
        <v>3.7</v>
      </c>
      <c r="K161" s="68">
        <f t="shared" si="46"/>
        <v>4.0999999999999996</v>
      </c>
      <c r="L161" s="66">
        <f t="shared" si="47"/>
        <v>7.8</v>
      </c>
      <c r="M161" s="66">
        <f t="shared" si="47"/>
        <v>8</v>
      </c>
      <c r="N161" s="66">
        <f t="shared" si="47"/>
        <v>7.5</v>
      </c>
      <c r="O161" s="66">
        <f t="shared" si="47"/>
        <v>7.3</v>
      </c>
      <c r="P161" s="66">
        <f t="shared" si="47"/>
        <v>8</v>
      </c>
      <c r="Q161" s="87"/>
      <c r="R161" s="24"/>
      <c r="S161" s="24"/>
      <c r="T161" s="24"/>
      <c r="U161" s="24"/>
      <c r="V161" s="24"/>
      <c r="W161" s="24"/>
      <c r="X161" s="24"/>
      <c r="Y161" s="24"/>
      <c r="Z161" s="24"/>
    </row>
    <row r="162" spans="1:26" ht="13.5" customHeight="1" x14ac:dyDescent="0.3">
      <c r="A162" s="24"/>
      <c r="B162" s="84">
        <v>6</v>
      </c>
      <c r="C162" s="47">
        <v>117</v>
      </c>
      <c r="D162" s="46" t="s">
        <v>2096</v>
      </c>
      <c r="E162" s="47">
        <v>130601</v>
      </c>
      <c r="F162" s="53" t="s">
        <v>1867</v>
      </c>
      <c r="G162" s="54" t="s">
        <v>2097</v>
      </c>
      <c r="H162" s="65">
        <v>4.0930500000000002E-2</v>
      </c>
      <c r="I162" s="66">
        <f t="shared" si="44"/>
        <v>20.6</v>
      </c>
      <c r="J162" s="66">
        <f t="shared" si="45"/>
        <v>6.6</v>
      </c>
      <c r="K162" s="68">
        <f t="shared" si="46"/>
        <v>7.1</v>
      </c>
      <c r="L162" s="66">
        <f t="shared" si="47"/>
        <v>13.7</v>
      </c>
      <c r="M162" s="66">
        <f t="shared" si="47"/>
        <v>14</v>
      </c>
      <c r="N162" s="66">
        <f t="shared" si="47"/>
        <v>13.1</v>
      </c>
      <c r="O162" s="66">
        <f t="shared" si="47"/>
        <v>12.8</v>
      </c>
      <c r="P162" s="66">
        <f t="shared" si="47"/>
        <v>14</v>
      </c>
      <c r="Q162" s="87"/>
      <c r="R162" s="24"/>
      <c r="S162" s="24"/>
      <c r="T162" s="24"/>
      <c r="U162" s="24"/>
      <c r="V162" s="24"/>
      <c r="W162" s="24"/>
      <c r="X162" s="24"/>
      <c r="Y162" s="24"/>
      <c r="Z162" s="24"/>
    </row>
    <row r="163" spans="1:26" ht="13.5" customHeight="1" x14ac:dyDescent="0.3">
      <c r="A163" s="24"/>
      <c r="B163" s="84">
        <v>7</v>
      </c>
      <c r="C163" s="47">
        <v>118</v>
      </c>
      <c r="D163" s="46" t="s">
        <v>2098</v>
      </c>
      <c r="E163" s="47">
        <v>130601</v>
      </c>
      <c r="F163" s="53" t="s">
        <v>1867</v>
      </c>
      <c r="G163" s="54" t="s">
        <v>861</v>
      </c>
      <c r="H163" s="65">
        <v>0.13164770000000001</v>
      </c>
      <c r="I163" s="66">
        <f t="shared" si="44"/>
        <v>66.400000000000006</v>
      </c>
      <c r="J163" s="66">
        <f t="shared" si="45"/>
        <v>21.1</v>
      </c>
      <c r="K163" s="68">
        <f t="shared" si="46"/>
        <v>23</v>
      </c>
      <c r="L163" s="66">
        <f t="shared" si="47"/>
        <v>44.1</v>
      </c>
      <c r="M163" s="66">
        <f t="shared" si="47"/>
        <v>45</v>
      </c>
      <c r="N163" s="66">
        <f t="shared" si="47"/>
        <v>42.1</v>
      </c>
      <c r="O163" s="66">
        <f t="shared" si="47"/>
        <v>41.2</v>
      </c>
      <c r="P163" s="66">
        <f t="shared" si="47"/>
        <v>45.1</v>
      </c>
      <c r="Q163" s="87"/>
      <c r="R163" s="24"/>
      <c r="S163" s="24"/>
      <c r="T163" s="24"/>
      <c r="U163" s="24"/>
      <c r="V163" s="24"/>
      <c r="W163" s="24"/>
      <c r="X163" s="24"/>
      <c r="Y163" s="24"/>
      <c r="Z163" s="24"/>
    </row>
    <row r="164" spans="1:26" ht="13.5" customHeight="1" x14ac:dyDescent="0.3">
      <c r="A164" s="24"/>
      <c r="B164" s="84"/>
      <c r="C164" s="47"/>
      <c r="D164" s="46"/>
      <c r="E164" s="47"/>
      <c r="F164" s="93" t="s">
        <v>1867</v>
      </c>
      <c r="G164" s="94" t="s">
        <v>82</v>
      </c>
      <c r="H164" s="95">
        <v>2.9255099999999999E-2</v>
      </c>
      <c r="I164" s="107">
        <f t="shared" si="44"/>
        <v>14.7</v>
      </c>
      <c r="J164" s="107">
        <f t="shared" si="45"/>
        <v>4.7</v>
      </c>
      <c r="K164" s="108">
        <f t="shared" si="46"/>
        <v>5.1000000000000005</v>
      </c>
      <c r="L164" s="107">
        <f t="shared" si="47"/>
        <v>9.8000000000000007</v>
      </c>
      <c r="M164" s="107">
        <f t="shared" si="47"/>
        <v>10</v>
      </c>
      <c r="N164" s="107">
        <f t="shared" si="47"/>
        <v>9.3000000000000007</v>
      </c>
      <c r="O164" s="107">
        <f t="shared" si="47"/>
        <v>9.1999999999999993</v>
      </c>
      <c r="P164" s="107">
        <f t="shared" si="47"/>
        <v>10</v>
      </c>
      <c r="Q164" s="87"/>
      <c r="R164" s="24"/>
      <c r="S164" s="24"/>
      <c r="T164" s="24"/>
      <c r="U164" s="24"/>
      <c r="V164" s="24"/>
      <c r="W164" s="24"/>
      <c r="X164" s="24"/>
      <c r="Y164" s="24"/>
      <c r="Z164" s="24"/>
    </row>
    <row r="165" spans="1:26" ht="13.5" customHeight="1" x14ac:dyDescent="0.3">
      <c r="A165" s="24"/>
      <c r="B165" s="84">
        <v>8</v>
      </c>
      <c r="C165" s="47">
        <v>119</v>
      </c>
      <c r="D165" s="46" t="s">
        <v>2099</v>
      </c>
      <c r="E165" s="47">
        <v>130601</v>
      </c>
      <c r="F165" s="53" t="s">
        <v>1867</v>
      </c>
      <c r="G165" s="54" t="s">
        <v>2100</v>
      </c>
      <c r="H165" s="65">
        <v>2.04785E-2</v>
      </c>
      <c r="I165" s="66">
        <f t="shared" si="44"/>
        <v>10.3</v>
      </c>
      <c r="J165" s="66">
        <f t="shared" si="45"/>
        <v>3.3</v>
      </c>
      <c r="K165" s="68">
        <f t="shared" si="46"/>
        <v>3.6000000000000005</v>
      </c>
      <c r="L165" s="66">
        <f t="shared" si="47"/>
        <v>6.9</v>
      </c>
      <c r="M165" s="66">
        <f t="shared" si="47"/>
        <v>7</v>
      </c>
      <c r="N165" s="66">
        <f t="shared" si="47"/>
        <v>6.5</v>
      </c>
      <c r="O165" s="66">
        <f t="shared" si="47"/>
        <v>6.4</v>
      </c>
      <c r="P165" s="66">
        <f t="shared" si="47"/>
        <v>7</v>
      </c>
      <c r="Q165" s="87"/>
      <c r="R165" s="24"/>
      <c r="S165" s="24"/>
      <c r="T165" s="24"/>
      <c r="U165" s="24"/>
      <c r="V165" s="24"/>
      <c r="W165" s="24"/>
      <c r="X165" s="24"/>
      <c r="Y165" s="24"/>
      <c r="Z165" s="24"/>
    </row>
    <row r="166" spans="1:26" ht="13.5" customHeight="1" x14ac:dyDescent="0.3">
      <c r="A166" s="24"/>
      <c r="B166" s="84">
        <v>9</v>
      </c>
      <c r="C166" s="47">
        <v>120</v>
      </c>
      <c r="D166" s="46" t="s">
        <v>2101</v>
      </c>
      <c r="E166" s="47">
        <v>130601</v>
      </c>
      <c r="F166" s="53" t="s">
        <v>1867</v>
      </c>
      <c r="G166" s="54" t="s">
        <v>2102</v>
      </c>
      <c r="H166" s="65">
        <v>1.46275E-2</v>
      </c>
      <c r="I166" s="66">
        <f t="shared" si="44"/>
        <v>7.4</v>
      </c>
      <c r="J166" s="66">
        <f t="shared" si="45"/>
        <v>2.2999999999999998</v>
      </c>
      <c r="K166" s="68">
        <f t="shared" si="46"/>
        <v>2.6000000000000005</v>
      </c>
      <c r="L166" s="66">
        <f t="shared" si="47"/>
        <v>4.9000000000000004</v>
      </c>
      <c r="M166" s="66">
        <f t="shared" si="47"/>
        <v>5</v>
      </c>
      <c r="N166" s="66">
        <f t="shared" si="47"/>
        <v>4.7</v>
      </c>
      <c r="O166" s="66">
        <f t="shared" si="47"/>
        <v>4.5999999999999996</v>
      </c>
      <c r="P166" s="66">
        <f t="shared" si="47"/>
        <v>5</v>
      </c>
      <c r="Q166" s="87"/>
      <c r="R166" s="24"/>
      <c r="S166" s="24"/>
      <c r="T166" s="24"/>
      <c r="U166" s="24"/>
      <c r="V166" s="24"/>
      <c r="W166" s="24"/>
      <c r="X166" s="24"/>
      <c r="Y166" s="24"/>
      <c r="Z166" s="24"/>
    </row>
    <row r="167" spans="1:26" ht="13.5" customHeight="1" x14ac:dyDescent="0.3">
      <c r="A167" s="24"/>
      <c r="B167" s="64"/>
      <c r="C167" s="47"/>
      <c r="D167" s="47"/>
      <c r="E167" s="47">
        <v>130602</v>
      </c>
      <c r="F167" s="48" t="s">
        <v>2103</v>
      </c>
      <c r="G167" s="54"/>
      <c r="H167" s="55"/>
      <c r="I167" s="51">
        <v>285.41919236417027</v>
      </c>
      <c r="J167" s="52">
        <v>95.117125550660788</v>
      </c>
      <c r="K167" s="52">
        <v>101.70791850220267</v>
      </c>
      <c r="L167" s="52">
        <f>J167+K167</f>
        <v>196.82504405286346</v>
      </c>
      <c r="M167" s="52">
        <v>200.86939427312774</v>
      </c>
      <c r="N167" s="52">
        <v>187.72544052863438</v>
      </c>
      <c r="O167" s="52">
        <v>184.09283039647573</v>
      </c>
      <c r="P167" s="52">
        <v>201.1689757709251</v>
      </c>
      <c r="Q167" s="24"/>
      <c r="R167" s="24"/>
      <c r="S167" s="24"/>
      <c r="T167" s="24"/>
      <c r="U167" s="24"/>
      <c r="V167" s="24"/>
      <c r="W167" s="24"/>
      <c r="X167" s="24"/>
      <c r="Y167" s="24"/>
      <c r="Z167" s="24"/>
    </row>
    <row r="168" spans="1:26" ht="13.5" customHeight="1" x14ac:dyDescent="0.3">
      <c r="A168" s="24"/>
      <c r="B168" s="84">
        <v>1</v>
      </c>
      <c r="C168" s="47">
        <v>121</v>
      </c>
      <c r="D168" s="46" t="s">
        <v>2104</v>
      </c>
      <c r="E168" s="47">
        <v>130602</v>
      </c>
      <c r="F168" s="53" t="s">
        <v>1837</v>
      </c>
      <c r="G168" s="54" t="s">
        <v>1136</v>
      </c>
      <c r="H168" s="87">
        <v>0.1143975</v>
      </c>
      <c r="I168" s="66">
        <f t="shared" ref="I168:I179" si="48">+ROUND($H168*I$167,1)</f>
        <v>32.700000000000003</v>
      </c>
      <c r="J168" s="66">
        <f t="shared" ref="J168:J179" si="49">+ROUND($H168*0.4783091787*L$167,1)</f>
        <v>10.8</v>
      </c>
      <c r="K168" s="68">
        <f t="shared" ref="K168:K179" si="50">+L168-J168</f>
        <v>11.7</v>
      </c>
      <c r="L168" s="66">
        <f t="shared" ref="L168:L179" si="51">+ROUND($H168*L$167,1)</f>
        <v>22.5</v>
      </c>
      <c r="M168" s="68">
        <v>22.985055066079298</v>
      </c>
      <c r="N168" s="68">
        <v>21.481020558002935</v>
      </c>
      <c r="O168" s="68">
        <v>21.065348751835536</v>
      </c>
      <c r="P168" s="68">
        <v>23.019335535976502</v>
      </c>
      <c r="Q168" s="87">
        <f t="shared" ref="Q168:Q179" si="52">ROUND(M168/SUM($M$168:$M$179)*100,7)</f>
        <v>11.439751599999999</v>
      </c>
      <c r="R168" s="24"/>
      <c r="S168" s="24"/>
      <c r="T168" s="24"/>
      <c r="U168" s="24"/>
      <c r="V168" s="24"/>
      <c r="W168" s="24"/>
      <c r="X168" s="24"/>
      <c r="Y168" s="24"/>
      <c r="Z168" s="24"/>
    </row>
    <row r="169" spans="1:26" ht="13.5" customHeight="1" x14ac:dyDescent="0.3">
      <c r="A169" s="24"/>
      <c r="B169" s="84">
        <v>2</v>
      </c>
      <c r="C169" s="47">
        <v>122</v>
      </c>
      <c r="D169" s="46" t="s">
        <v>2105</v>
      </c>
      <c r="E169" s="47">
        <v>130602</v>
      </c>
      <c r="F169" s="53" t="s">
        <v>1867</v>
      </c>
      <c r="G169" s="54" t="s">
        <v>593</v>
      </c>
      <c r="H169" s="87">
        <v>0.1939784</v>
      </c>
      <c r="I169" s="66">
        <f t="shared" si="48"/>
        <v>55.4</v>
      </c>
      <c r="J169" s="66">
        <f t="shared" si="49"/>
        <v>18.3</v>
      </c>
      <c r="K169" s="68">
        <f t="shared" si="50"/>
        <v>19.900000000000002</v>
      </c>
      <c r="L169" s="66">
        <f t="shared" si="51"/>
        <v>38.200000000000003</v>
      </c>
      <c r="M169" s="68">
        <v>38.974658590308366</v>
      </c>
      <c r="N169" s="68">
        <v>36.424339207048455</v>
      </c>
      <c r="O169" s="68">
        <v>35.719504405286344</v>
      </c>
      <c r="P169" s="68">
        <v>39.032786343612337</v>
      </c>
      <c r="Q169" s="87">
        <f t="shared" si="52"/>
        <v>19.397839699999999</v>
      </c>
      <c r="R169" s="24"/>
      <c r="S169" s="24"/>
      <c r="T169" s="24"/>
      <c r="U169" s="24"/>
      <c r="V169" s="24"/>
      <c r="W169" s="24"/>
      <c r="X169" s="24"/>
      <c r="Y169" s="24"/>
      <c r="Z169" s="24"/>
    </row>
    <row r="170" spans="1:26" ht="13.5" customHeight="1" x14ac:dyDescent="0.3">
      <c r="A170" s="24"/>
      <c r="B170" s="84">
        <v>3</v>
      </c>
      <c r="C170" s="47">
        <v>123</v>
      </c>
      <c r="D170" s="46" t="s">
        <v>2106</v>
      </c>
      <c r="E170" s="47">
        <v>130602</v>
      </c>
      <c r="F170" s="53" t="s">
        <v>1867</v>
      </c>
      <c r="G170" s="54" t="s">
        <v>2107</v>
      </c>
      <c r="H170" s="87">
        <v>0.1094237</v>
      </c>
      <c r="I170" s="66">
        <f t="shared" si="48"/>
        <v>31.2</v>
      </c>
      <c r="J170" s="66">
        <f t="shared" si="49"/>
        <v>10.3</v>
      </c>
      <c r="K170" s="68">
        <f t="shared" si="50"/>
        <v>11.2</v>
      </c>
      <c r="L170" s="66">
        <f t="shared" si="51"/>
        <v>21.5</v>
      </c>
      <c r="M170" s="68">
        <v>21.985704845814979</v>
      </c>
      <c r="N170" s="68">
        <v>20.547063142437594</v>
      </c>
      <c r="O170" s="68">
        <v>20.149464023494861</v>
      </c>
      <c r="P170" s="68">
        <v>22.018494860499267</v>
      </c>
      <c r="Q170" s="87">
        <f t="shared" si="52"/>
        <v>10.942371100000001</v>
      </c>
      <c r="R170" s="24"/>
      <c r="S170" s="24"/>
      <c r="T170" s="24"/>
      <c r="U170" s="24"/>
      <c r="V170" s="24"/>
      <c r="W170" s="24"/>
      <c r="X170" s="24"/>
      <c r="Y170" s="24"/>
      <c r="Z170" s="24"/>
    </row>
    <row r="171" spans="1:26" ht="13.5" customHeight="1" x14ac:dyDescent="0.3">
      <c r="A171" s="24"/>
      <c r="B171" s="84">
        <v>4</v>
      </c>
      <c r="C171" s="47">
        <v>124</v>
      </c>
      <c r="D171" s="46" t="s">
        <v>2108</v>
      </c>
      <c r="E171" s="47">
        <v>130602</v>
      </c>
      <c r="F171" s="53" t="s">
        <v>1867</v>
      </c>
      <c r="G171" s="54" t="s">
        <v>2109</v>
      </c>
      <c r="H171" s="87">
        <v>9.4563700000000001E-2</v>
      </c>
      <c r="I171" s="66">
        <f t="shared" si="48"/>
        <v>27</v>
      </c>
      <c r="J171" s="66">
        <f t="shared" si="49"/>
        <v>8.9</v>
      </c>
      <c r="K171" s="68">
        <f t="shared" si="50"/>
        <v>9.7000000000000011</v>
      </c>
      <c r="L171" s="66">
        <f t="shared" si="51"/>
        <v>18.600000000000001</v>
      </c>
      <c r="M171" s="68">
        <v>19</v>
      </c>
      <c r="N171" s="68">
        <v>20.547063142437594</v>
      </c>
      <c r="O171" s="68">
        <v>20.149464023494861</v>
      </c>
      <c r="P171" s="68">
        <v>22.018494860499267</v>
      </c>
      <c r="Q171" s="87">
        <f t="shared" si="52"/>
        <v>9.4563740999999997</v>
      </c>
      <c r="R171" s="24"/>
      <c r="S171" s="24"/>
      <c r="T171" s="24"/>
      <c r="U171" s="24"/>
      <c r="V171" s="24"/>
      <c r="W171" s="24"/>
      <c r="X171" s="24"/>
      <c r="Y171" s="24"/>
      <c r="Z171" s="24"/>
    </row>
    <row r="172" spans="1:26" ht="13.5" customHeight="1" x14ac:dyDescent="0.3">
      <c r="A172" s="24"/>
      <c r="B172" s="84">
        <v>5</v>
      </c>
      <c r="C172" s="47">
        <v>125</v>
      </c>
      <c r="D172" s="46" t="s">
        <v>2110</v>
      </c>
      <c r="E172" s="47">
        <v>130602</v>
      </c>
      <c r="F172" s="53" t="s">
        <v>1867</v>
      </c>
      <c r="G172" s="54" t="s">
        <v>2111</v>
      </c>
      <c r="H172" s="87">
        <v>8.4609699999999996E-2</v>
      </c>
      <c r="I172" s="66">
        <f t="shared" si="48"/>
        <v>24.1</v>
      </c>
      <c r="J172" s="66">
        <f t="shared" si="49"/>
        <v>8</v>
      </c>
      <c r="K172" s="68">
        <f t="shared" si="50"/>
        <v>8.6999999999999993</v>
      </c>
      <c r="L172" s="66">
        <f t="shared" si="51"/>
        <v>16.7</v>
      </c>
      <c r="M172" s="68">
        <v>17</v>
      </c>
      <c r="N172" s="68">
        <v>16.811233480176213</v>
      </c>
      <c r="O172" s="68">
        <v>16.485925110132158</v>
      </c>
      <c r="P172" s="68">
        <v>18.015132158590308</v>
      </c>
      <c r="Q172" s="87">
        <f t="shared" si="52"/>
        <v>8.4609663000000008</v>
      </c>
      <c r="R172" s="24"/>
      <c r="S172" s="24"/>
      <c r="T172" s="24"/>
      <c r="U172" s="24"/>
      <c r="V172" s="24"/>
      <c r="W172" s="24"/>
      <c r="X172" s="24"/>
      <c r="Y172" s="24"/>
      <c r="Z172" s="24"/>
    </row>
    <row r="173" spans="1:26" ht="13.5" customHeight="1" x14ac:dyDescent="0.3">
      <c r="A173" s="24"/>
      <c r="B173" s="84"/>
      <c r="C173" s="47"/>
      <c r="D173" s="46"/>
      <c r="E173" s="47"/>
      <c r="F173" s="93" t="s">
        <v>1867</v>
      </c>
      <c r="G173" s="94" t="s">
        <v>2112</v>
      </c>
      <c r="H173" s="87">
        <v>4.9770399999999999E-2</v>
      </c>
      <c r="I173" s="107">
        <f t="shared" si="48"/>
        <v>14.2</v>
      </c>
      <c r="J173" s="107">
        <f t="shared" si="49"/>
        <v>4.7</v>
      </c>
      <c r="K173" s="108">
        <f t="shared" si="50"/>
        <v>5.1000000000000005</v>
      </c>
      <c r="L173" s="107">
        <f t="shared" si="51"/>
        <v>9.8000000000000007</v>
      </c>
      <c r="M173" s="97">
        <v>10</v>
      </c>
      <c r="N173" s="97"/>
      <c r="O173" s="97"/>
      <c r="P173" s="97"/>
      <c r="Q173" s="87">
        <f t="shared" si="52"/>
        <v>4.9770390000000004</v>
      </c>
      <c r="R173" s="24"/>
      <c r="S173" s="24"/>
      <c r="T173" s="24"/>
      <c r="U173" s="24"/>
      <c r="V173" s="24"/>
      <c r="W173" s="24"/>
      <c r="X173" s="24"/>
      <c r="Y173" s="24"/>
      <c r="Z173" s="24"/>
    </row>
    <row r="174" spans="1:26" ht="13.5" customHeight="1" x14ac:dyDescent="0.3">
      <c r="A174" s="24"/>
      <c r="B174" s="84">
        <v>6</v>
      </c>
      <c r="C174" s="47">
        <v>126</v>
      </c>
      <c r="D174" s="46" t="s">
        <v>2113</v>
      </c>
      <c r="E174" s="47">
        <v>130602</v>
      </c>
      <c r="F174" s="53" t="s">
        <v>1867</v>
      </c>
      <c r="G174" s="54" t="s">
        <v>2114</v>
      </c>
      <c r="H174" s="87">
        <v>5.97245E-2</v>
      </c>
      <c r="I174" s="66">
        <f t="shared" si="48"/>
        <v>17</v>
      </c>
      <c r="J174" s="66">
        <f t="shared" si="49"/>
        <v>5.6</v>
      </c>
      <c r="K174" s="68">
        <f t="shared" si="50"/>
        <v>6.2000000000000011</v>
      </c>
      <c r="L174" s="66">
        <f t="shared" si="51"/>
        <v>11.8</v>
      </c>
      <c r="M174" s="68">
        <v>12</v>
      </c>
      <c r="N174" s="68">
        <v>13.075403817914831</v>
      </c>
      <c r="O174" s="68">
        <v>12.822386196769457</v>
      </c>
      <c r="P174" s="68">
        <v>14.011769456681352</v>
      </c>
      <c r="Q174" s="87">
        <f t="shared" si="52"/>
        <v>5.9724468000000002</v>
      </c>
      <c r="R174" s="24"/>
      <c r="S174" s="24"/>
      <c r="T174" s="24"/>
      <c r="U174" s="24"/>
      <c r="V174" s="24"/>
      <c r="W174" s="24"/>
      <c r="X174" s="24"/>
      <c r="Y174" s="24"/>
      <c r="Z174" s="24"/>
    </row>
    <row r="175" spans="1:26" ht="13.5" customHeight="1" x14ac:dyDescent="0.3">
      <c r="A175" s="24"/>
      <c r="B175" s="84">
        <v>7</v>
      </c>
      <c r="C175" s="47">
        <v>127</v>
      </c>
      <c r="D175" s="46" t="s">
        <v>2115</v>
      </c>
      <c r="E175" s="47">
        <v>130602</v>
      </c>
      <c r="F175" s="53" t="s">
        <v>1867</v>
      </c>
      <c r="G175" s="54" t="s">
        <v>185</v>
      </c>
      <c r="H175" s="87">
        <v>5.4747400000000002E-2</v>
      </c>
      <c r="I175" s="66">
        <f t="shared" si="48"/>
        <v>15.6</v>
      </c>
      <c r="J175" s="66">
        <f t="shared" si="49"/>
        <v>5.2</v>
      </c>
      <c r="K175" s="68">
        <f t="shared" si="50"/>
        <v>5.6000000000000005</v>
      </c>
      <c r="L175" s="66">
        <f t="shared" si="51"/>
        <v>10.8</v>
      </c>
      <c r="M175" s="68">
        <v>11</v>
      </c>
      <c r="N175" s="68">
        <v>13.075403817914831</v>
      </c>
      <c r="O175" s="68">
        <v>12.822386196769457</v>
      </c>
      <c r="P175" s="68">
        <v>14.011769456681352</v>
      </c>
      <c r="Q175" s="87">
        <f t="shared" si="52"/>
        <v>5.4747428999999999</v>
      </c>
      <c r="R175" s="24"/>
      <c r="S175" s="24"/>
      <c r="T175" s="24"/>
      <c r="U175" s="24"/>
      <c r="V175" s="24"/>
      <c r="W175" s="24"/>
      <c r="X175" s="24"/>
      <c r="Y175" s="24"/>
      <c r="Z175" s="24"/>
    </row>
    <row r="176" spans="1:26" ht="13.5" customHeight="1" x14ac:dyDescent="0.3">
      <c r="A176" s="24"/>
      <c r="B176" s="84">
        <v>8</v>
      </c>
      <c r="C176" s="47">
        <v>128</v>
      </c>
      <c r="D176" s="46" t="s">
        <v>2116</v>
      </c>
      <c r="E176" s="47">
        <v>130602</v>
      </c>
      <c r="F176" s="53" t="s">
        <v>1867</v>
      </c>
      <c r="G176" s="54" t="s">
        <v>948</v>
      </c>
      <c r="H176" s="87">
        <v>6.4701499999999995E-2</v>
      </c>
      <c r="I176" s="66">
        <f t="shared" si="48"/>
        <v>18.5</v>
      </c>
      <c r="J176" s="66">
        <f t="shared" si="49"/>
        <v>6.1</v>
      </c>
      <c r="K176" s="68">
        <f t="shared" si="50"/>
        <v>6.6</v>
      </c>
      <c r="L176" s="66">
        <f t="shared" si="51"/>
        <v>12.7</v>
      </c>
      <c r="M176" s="68">
        <v>13</v>
      </c>
      <c r="N176" s="68">
        <v>13.075403817914831</v>
      </c>
      <c r="O176" s="68">
        <v>12.822386196769457</v>
      </c>
      <c r="P176" s="68">
        <v>14.011769456681352</v>
      </c>
      <c r="Q176" s="87">
        <f t="shared" si="52"/>
        <v>6.4701506999999996</v>
      </c>
      <c r="R176" s="24"/>
      <c r="S176" s="24"/>
      <c r="T176" s="24"/>
      <c r="U176" s="24"/>
      <c r="V176" s="24"/>
      <c r="W176" s="24"/>
      <c r="X176" s="24"/>
      <c r="Y176" s="24"/>
      <c r="Z176" s="24"/>
    </row>
    <row r="177" spans="1:26" ht="13.5" customHeight="1" x14ac:dyDescent="0.3">
      <c r="A177" s="24"/>
      <c r="B177" s="84">
        <v>9</v>
      </c>
      <c r="C177" s="47">
        <v>129</v>
      </c>
      <c r="D177" s="46" t="s">
        <v>2117</v>
      </c>
      <c r="E177" s="47">
        <v>130602</v>
      </c>
      <c r="F177" s="53" t="s">
        <v>1867</v>
      </c>
      <c r="G177" s="54" t="s">
        <v>2118</v>
      </c>
      <c r="H177" s="87">
        <v>4.4764199999999997E-2</v>
      </c>
      <c r="I177" s="66">
        <f t="shared" si="48"/>
        <v>12.8</v>
      </c>
      <c r="J177" s="66">
        <f t="shared" si="49"/>
        <v>4.2</v>
      </c>
      <c r="K177" s="68">
        <f t="shared" si="50"/>
        <v>4.6000000000000005</v>
      </c>
      <c r="L177" s="66">
        <f t="shared" si="51"/>
        <v>8.8000000000000007</v>
      </c>
      <c r="M177" s="68">
        <v>8.994151982378856</v>
      </c>
      <c r="N177" s="68">
        <v>8.4056167400881066</v>
      </c>
      <c r="O177" s="68">
        <v>8.2429625550660788</v>
      </c>
      <c r="P177" s="68">
        <v>9.0075660792951542</v>
      </c>
      <c r="Q177" s="87">
        <f t="shared" si="52"/>
        <v>4.4764245000000003</v>
      </c>
      <c r="R177" s="24"/>
      <c r="S177" s="24"/>
      <c r="T177" s="24"/>
      <c r="U177" s="24"/>
      <c r="V177" s="24"/>
      <c r="W177" s="24"/>
      <c r="X177" s="24"/>
      <c r="Y177" s="24"/>
      <c r="Z177" s="24"/>
    </row>
    <row r="178" spans="1:26" ht="13.5" customHeight="1" x14ac:dyDescent="0.3">
      <c r="A178" s="24"/>
      <c r="B178" s="84">
        <v>10</v>
      </c>
      <c r="C178" s="47">
        <v>130</v>
      </c>
      <c r="D178" s="46" t="s">
        <v>2119</v>
      </c>
      <c r="E178" s="47">
        <v>130602</v>
      </c>
      <c r="F178" s="53" t="s">
        <v>1867</v>
      </c>
      <c r="G178" s="54" t="s">
        <v>1049</v>
      </c>
      <c r="H178" s="87">
        <v>5.4711900000000001E-2</v>
      </c>
      <c r="I178" s="66">
        <f t="shared" si="48"/>
        <v>15.6</v>
      </c>
      <c r="J178" s="66">
        <f t="shared" si="49"/>
        <v>5.2</v>
      </c>
      <c r="K178" s="68">
        <f t="shared" si="50"/>
        <v>5.6000000000000005</v>
      </c>
      <c r="L178" s="66">
        <f t="shared" si="51"/>
        <v>10.8</v>
      </c>
      <c r="M178" s="68">
        <v>10.99285242290749</v>
      </c>
      <c r="N178" s="68">
        <v>10.273531571218797</v>
      </c>
      <c r="O178" s="68">
        <v>10.074732011747431</v>
      </c>
      <c r="P178" s="68">
        <v>11.009247430249633</v>
      </c>
      <c r="Q178" s="87">
        <f t="shared" si="52"/>
        <v>5.4711854999999998</v>
      </c>
      <c r="R178" s="24"/>
      <c r="S178" s="24"/>
      <c r="T178" s="24"/>
      <c r="U178" s="24"/>
      <c r="V178" s="24"/>
      <c r="W178" s="24"/>
      <c r="X178" s="24"/>
      <c r="Y178" s="24"/>
      <c r="Z178" s="24"/>
    </row>
    <row r="179" spans="1:26" ht="13.5" customHeight="1" x14ac:dyDescent="0.3">
      <c r="A179" s="24"/>
      <c r="B179" s="84">
        <v>11</v>
      </c>
      <c r="C179" s="47">
        <v>131</v>
      </c>
      <c r="D179" s="46" t="s">
        <v>2120</v>
      </c>
      <c r="E179" s="47">
        <v>130602</v>
      </c>
      <c r="F179" s="53" t="s">
        <v>1867</v>
      </c>
      <c r="G179" s="54" t="s">
        <v>2121</v>
      </c>
      <c r="H179" s="87">
        <v>7.4607099999999996E-2</v>
      </c>
      <c r="I179" s="66">
        <f t="shared" si="48"/>
        <v>21.3</v>
      </c>
      <c r="J179" s="66">
        <f t="shared" si="49"/>
        <v>7</v>
      </c>
      <c r="K179" s="68">
        <f t="shared" si="50"/>
        <v>7.6999999999999993</v>
      </c>
      <c r="L179" s="66">
        <f t="shared" si="51"/>
        <v>14.7</v>
      </c>
      <c r="M179" s="68">
        <v>14.990253303964758</v>
      </c>
      <c r="N179" s="68">
        <v>14.009361233480176</v>
      </c>
      <c r="O179" s="68">
        <v>13.738270925110132</v>
      </c>
      <c r="P179" s="68">
        <v>15.01261013215859</v>
      </c>
      <c r="Q179" s="87">
        <f t="shared" si="52"/>
        <v>7.4607076000000001</v>
      </c>
      <c r="R179" s="24"/>
      <c r="S179" s="24"/>
      <c r="T179" s="24"/>
      <c r="U179" s="24"/>
      <c r="V179" s="24"/>
      <c r="W179" s="24"/>
      <c r="X179" s="24"/>
      <c r="Y179" s="24"/>
      <c r="Z179" s="24"/>
    </row>
    <row r="180" spans="1:26" ht="13.5" customHeight="1" x14ac:dyDescent="0.3">
      <c r="A180" s="24"/>
      <c r="B180" s="64"/>
      <c r="C180" s="47"/>
      <c r="D180" s="46"/>
      <c r="E180" s="47">
        <v>130604</v>
      </c>
      <c r="F180" s="48" t="s">
        <v>2122</v>
      </c>
      <c r="G180" s="82"/>
      <c r="H180" s="85"/>
      <c r="I180" s="51">
        <v>39.395747767211454</v>
      </c>
      <c r="J180" s="52">
        <v>15.1430386393337</v>
      </c>
      <c r="K180" s="52">
        <v>16.192320056862336</v>
      </c>
      <c r="L180" s="52">
        <f>J180+K180</f>
        <v>31.335358696196035</v>
      </c>
      <c r="M180" s="52">
        <v>31.979235929679518</v>
      </c>
      <c r="N180" s="52">
        <v>29.886664289460349</v>
      </c>
      <c r="O180" s="52">
        <v>29.308337775970266</v>
      </c>
      <c r="P180" s="52">
        <v>32.026930539567182</v>
      </c>
      <c r="Q180" s="24"/>
      <c r="R180" s="24"/>
      <c r="S180" s="24"/>
      <c r="T180" s="24"/>
      <c r="U180" s="24"/>
      <c r="V180" s="24"/>
      <c r="W180" s="24"/>
      <c r="X180" s="24"/>
      <c r="Y180" s="24"/>
      <c r="Z180" s="24"/>
    </row>
    <row r="181" spans="1:26" ht="13.5" customHeight="1" x14ac:dyDescent="0.3">
      <c r="A181" s="24"/>
      <c r="B181" s="84">
        <v>1</v>
      </c>
      <c r="C181" s="47">
        <v>132</v>
      </c>
      <c r="D181" s="47" t="s">
        <v>2123</v>
      </c>
      <c r="E181" s="47">
        <v>130604</v>
      </c>
      <c r="F181" s="53" t="s">
        <v>1840</v>
      </c>
      <c r="G181" s="54" t="s">
        <v>2124</v>
      </c>
      <c r="H181" s="87">
        <v>0.37499969999999999</v>
      </c>
      <c r="I181" s="66">
        <f>+ROUND($H181*I$180,1)</f>
        <v>14.8</v>
      </c>
      <c r="J181" s="125">
        <f>+ROUND($H181*0.4783091787*L$180,1)</f>
        <v>5.6</v>
      </c>
      <c r="K181" s="126">
        <f>+L181-J181</f>
        <v>6.2000000000000011</v>
      </c>
      <c r="L181" s="66">
        <f t="shared" ref="L181:P184" si="53">+ROUND($H181*L$180,1)</f>
        <v>11.8</v>
      </c>
      <c r="M181" s="66">
        <f t="shared" si="53"/>
        <v>12</v>
      </c>
      <c r="N181" s="66">
        <f t="shared" si="53"/>
        <v>11.2</v>
      </c>
      <c r="O181" s="66">
        <f t="shared" si="53"/>
        <v>11</v>
      </c>
      <c r="P181" s="66">
        <f t="shared" si="53"/>
        <v>12</v>
      </c>
      <c r="Q181" s="24"/>
      <c r="R181" s="24"/>
      <c r="S181" s="24"/>
      <c r="T181" s="24"/>
      <c r="U181" s="24"/>
      <c r="V181" s="24"/>
      <c r="W181" s="24"/>
      <c r="X181" s="24"/>
      <c r="Y181" s="24"/>
      <c r="Z181" s="24"/>
    </row>
    <row r="182" spans="1:26" ht="13.5" customHeight="1" x14ac:dyDescent="0.3">
      <c r="A182" s="24"/>
      <c r="B182" s="84">
        <v>2</v>
      </c>
      <c r="C182" s="47">
        <v>133</v>
      </c>
      <c r="D182" s="47" t="s">
        <v>2125</v>
      </c>
      <c r="E182" s="47">
        <v>130604</v>
      </c>
      <c r="F182" s="53" t="s">
        <v>1867</v>
      </c>
      <c r="G182" s="54" t="s">
        <v>1137</v>
      </c>
      <c r="H182" s="87">
        <v>0.1249999</v>
      </c>
      <c r="I182" s="66">
        <f>+ROUND($H182*I$180,1)</f>
        <v>4.9000000000000004</v>
      </c>
      <c r="J182" s="125">
        <f>+ROUND($H182*0.4783091787*L$180,1)</f>
        <v>1.9</v>
      </c>
      <c r="K182" s="126">
        <f>+L182-J182</f>
        <v>2</v>
      </c>
      <c r="L182" s="66">
        <f t="shared" si="53"/>
        <v>3.9</v>
      </c>
      <c r="M182" s="66">
        <f t="shared" si="53"/>
        <v>4</v>
      </c>
      <c r="N182" s="66">
        <f t="shared" si="53"/>
        <v>3.7</v>
      </c>
      <c r="O182" s="66">
        <f t="shared" si="53"/>
        <v>3.7</v>
      </c>
      <c r="P182" s="66">
        <f t="shared" si="53"/>
        <v>4</v>
      </c>
      <c r="Q182" s="24"/>
      <c r="R182" s="24"/>
      <c r="S182" s="24"/>
      <c r="T182" s="24"/>
      <c r="U182" s="24"/>
      <c r="V182" s="24"/>
      <c r="W182" s="24"/>
      <c r="X182" s="24"/>
      <c r="Y182" s="24"/>
      <c r="Z182" s="24"/>
    </row>
    <row r="183" spans="1:26" ht="13.5" customHeight="1" x14ac:dyDescent="0.3">
      <c r="A183" s="24"/>
      <c r="B183" s="84">
        <v>3</v>
      </c>
      <c r="C183" s="47">
        <v>134</v>
      </c>
      <c r="D183" s="47" t="s">
        <v>2126</v>
      </c>
      <c r="E183" s="47">
        <v>130604</v>
      </c>
      <c r="F183" s="53" t="s">
        <v>1867</v>
      </c>
      <c r="G183" s="54" t="s">
        <v>622</v>
      </c>
      <c r="H183" s="87">
        <v>6.2500799999999995E-2</v>
      </c>
      <c r="I183" s="66">
        <f>+ROUND($H183*I$180,1)</f>
        <v>2.5</v>
      </c>
      <c r="J183" s="125">
        <f>+ROUND($H183*0.4783091787*L$180,1)</f>
        <v>0.9</v>
      </c>
      <c r="K183" s="126">
        <f>+L183-J183</f>
        <v>1.1000000000000001</v>
      </c>
      <c r="L183" s="66">
        <f t="shared" si="53"/>
        <v>2</v>
      </c>
      <c r="M183" s="66">
        <f t="shared" si="53"/>
        <v>2</v>
      </c>
      <c r="N183" s="66">
        <f t="shared" si="53"/>
        <v>1.9</v>
      </c>
      <c r="O183" s="66">
        <f t="shared" si="53"/>
        <v>1.8</v>
      </c>
      <c r="P183" s="66">
        <f t="shared" si="53"/>
        <v>2</v>
      </c>
      <c r="Q183" s="24"/>
      <c r="R183" s="24"/>
      <c r="S183" s="24"/>
      <c r="T183" s="24"/>
      <c r="U183" s="24"/>
      <c r="V183" s="24"/>
      <c r="W183" s="24"/>
      <c r="X183" s="24"/>
      <c r="Y183" s="24"/>
      <c r="Z183" s="24"/>
    </row>
    <row r="184" spans="1:26" ht="13.5" customHeight="1" x14ac:dyDescent="0.3">
      <c r="A184" s="24"/>
      <c r="B184" s="84">
        <v>4</v>
      </c>
      <c r="C184" s="47">
        <v>135</v>
      </c>
      <c r="D184" s="47" t="s">
        <v>2127</v>
      </c>
      <c r="E184" s="47">
        <v>130604</v>
      </c>
      <c r="F184" s="53" t="s">
        <v>1867</v>
      </c>
      <c r="G184" s="54" t="s">
        <v>2128</v>
      </c>
      <c r="H184" s="87">
        <v>0.43749959999999999</v>
      </c>
      <c r="I184" s="66">
        <f>+ROUND($H184*I$180,1)</f>
        <v>17.2</v>
      </c>
      <c r="J184" s="125">
        <f>+ROUND($H184*0.4783091787*L$180,1)</f>
        <v>6.6</v>
      </c>
      <c r="K184" s="126">
        <f>+L184-J184</f>
        <v>7.1</v>
      </c>
      <c r="L184" s="66">
        <f t="shared" si="53"/>
        <v>13.7</v>
      </c>
      <c r="M184" s="66">
        <f t="shared" si="53"/>
        <v>14</v>
      </c>
      <c r="N184" s="66">
        <f t="shared" si="53"/>
        <v>13.1</v>
      </c>
      <c r="O184" s="66">
        <f t="shared" si="53"/>
        <v>12.8</v>
      </c>
      <c r="P184" s="66">
        <f t="shared" si="53"/>
        <v>14</v>
      </c>
      <c r="Q184" s="24"/>
      <c r="R184" s="24"/>
      <c r="S184" s="24"/>
      <c r="T184" s="24"/>
      <c r="U184" s="24"/>
      <c r="V184" s="24"/>
      <c r="W184" s="24"/>
      <c r="X184" s="24"/>
      <c r="Y184" s="24"/>
      <c r="Z184" s="24"/>
    </row>
    <row r="185" spans="1:26" ht="13.5" customHeight="1" x14ac:dyDescent="0.3">
      <c r="A185" s="24"/>
      <c r="B185" s="86"/>
      <c r="C185" s="47"/>
      <c r="D185" s="46"/>
      <c r="E185" s="47">
        <v>130605</v>
      </c>
      <c r="F185" s="48" t="s">
        <v>2129</v>
      </c>
      <c r="G185" s="82"/>
      <c r="H185" s="98"/>
      <c r="I185" s="51">
        <v>115.72490455212923</v>
      </c>
      <c r="J185" s="52">
        <v>44.482635829662257</v>
      </c>
      <c r="K185" s="52">
        <v>47.564897209985318</v>
      </c>
      <c r="L185" s="52">
        <f>J185+K185</f>
        <v>92.047533039647575</v>
      </c>
      <c r="M185" s="52">
        <v>93.938920704845799</v>
      </c>
      <c r="N185" s="52">
        <v>87.791997063142432</v>
      </c>
      <c r="O185" s="52">
        <v>86.093164464023488</v>
      </c>
      <c r="P185" s="52">
        <v>94.079023494860508</v>
      </c>
      <c r="Q185" s="24"/>
      <c r="R185" s="24"/>
      <c r="S185" s="24"/>
      <c r="T185" s="24"/>
      <c r="U185" s="24"/>
      <c r="V185" s="24"/>
      <c r="W185" s="24"/>
      <c r="X185" s="24"/>
      <c r="Y185" s="24"/>
      <c r="Z185" s="24"/>
    </row>
    <row r="186" spans="1:26" ht="13.5" customHeight="1" x14ac:dyDescent="0.3">
      <c r="A186" s="24"/>
      <c r="B186" s="84">
        <v>1</v>
      </c>
      <c r="C186" s="47">
        <v>136</v>
      </c>
      <c r="D186" s="47" t="s">
        <v>2130</v>
      </c>
      <c r="E186" s="47">
        <v>130605</v>
      </c>
      <c r="F186" s="53" t="s">
        <v>1867</v>
      </c>
      <c r="G186" s="54" t="s">
        <v>1138</v>
      </c>
      <c r="H186" s="87">
        <v>0.82978719999999995</v>
      </c>
      <c r="I186" s="66">
        <f>+ROUND($H186*I$185,1)</f>
        <v>96</v>
      </c>
      <c r="J186" s="127">
        <f>+ROUND($H186*0.4783091787*L$185,1)</f>
        <v>36.5</v>
      </c>
      <c r="K186" s="128">
        <f>+L186-J186</f>
        <v>39.900000000000006</v>
      </c>
      <c r="L186" s="66">
        <f t="shared" ref="L186:P187" si="54">+ROUND($H186*L$185,1)</f>
        <v>76.400000000000006</v>
      </c>
      <c r="M186" s="66">
        <f t="shared" si="54"/>
        <v>77.900000000000006</v>
      </c>
      <c r="N186" s="66">
        <f t="shared" si="54"/>
        <v>72.8</v>
      </c>
      <c r="O186" s="66">
        <f t="shared" si="54"/>
        <v>71.400000000000006</v>
      </c>
      <c r="P186" s="66">
        <f t="shared" si="54"/>
        <v>78.099999999999994</v>
      </c>
      <c r="Q186" s="24"/>
      <c r="R186" s="24"/>
      <c r="S186" s="24"/>
      <c r="T186" s="24"/>
      <c r="U186" s="24"/>
      <c r="V186" s="24"/>
      <c r="W186" s="24"/>
      <c r="X186" s="24"/>
      <c r="Y186" s="24"/>
      <c r="Z186" s="24"/>
    </row>
    <row r="187" spans="1:26" ht="13.5" customHeight="1" x14ac:dyDescent="0.3">
      <c r="A187" s="24"/>
      <c r="B187" s="84">
        <v>2</v>
      </c>
      <c r="C187" s="47">
        <v>137</v>
      </c>
      <c r="D187" s="47" t="s">
        <v>2131</v>
      </c>
      <c r="E187" s="47">
        <v>130605</v>
      </c>
      <c r="F187" s="53" t="s">
        <v>1867</v>
      </c>
      <c r="G187" s="54" t="s">
        <v>2132</v>
      </c>
      <c r="H187" s="87">
        <v>0.1702128</v>
      </c>
      <c r="I187" s="66">
        <f>+ROUND($H187*I$185,1)</f>
        <v>19.7</v>
      </c>
      <c r="J187" s="125">
        <f>+ROUND($H187*0.4783091787*L$185,1)</f>
        <v>7.5</v>
      </c>
      <c r="K187" s="126">
        <f>+L187-J187</f>
        <v>8.1999999999999993</v>
      </c>
      <c r="L187" s="66">
        <f t="shared" si="54"/>
        <v>15.7</v>
      </c>
      <c r="M187" s="66">
        <f t="shared" si="54"/>
        <v>16</v>
      </c>
      <c r="N187" s="66">
        <f t="shared" si="54"/>
        <v>14.9</v>
      </c>
      <c r="O187" s="66">
        <f t="shared" si="54"/>
        <v>14.7</v>
      </c>
      <c r="P187" s="66">
        <f t="shared" si="54"/>
        <v>16</v>
      </c>
      <c r="Q187" s="24"/>
      <c r="R187" s="24"/>
      <c r="S187" s="24"/>
      <c r="T187" s="24"/>
      <c r="U187" s="24"/>
      <c r="V187" s="24"/>
      <c r="W187" s="24"/>
      <c r="X187" s="24"/>
      <c r="Y187" s="24"/>
      <c r="Z187" s="24"/>
    </row>
    <row r="188" spans="1:26" ht="13.5" customHeight="1" x14ac:dyDescent="0.3">
      <c r="A188" s="24"/>
      <c r="B188" s="86"/>
      <c r="C188" s="47"/>
      <c r="D188" s="46"/>
      <c r="E188" s="47">
        <v>130606</v>
      </c>
      <c r="F188" s="48" t="s">
        <v>2133</v>
      </c>
      <c r="G188" s="82"/>
      <c r="H188" s="98"/>
      <c r="I188" s="51">
        <v>7.1050000000000004</v>
      </c>
      <c r="J188" s="52">
        <v>2.8393171806167401</v>
      </c>
      <c r="K188" s="52">
        <v>3.0360572687224674</v>
      </c>
      <c r="L188" s="52">
        <f>J188+K188</f>
        <v>5.8753744493392075</v>
      </c>
      <c r="M188" s="52">
        <v>5.9961013215859031</v>
      </c>
      <c r="N188" s="52">
        <v>5.603744493392071</v>
      </c>
      <c r="O188" s="52">
        <v>5.4953083700440528</v>
      </c>
      <c r="P188" s="52">
        <v>6.005044052863437</v>
      </c>
      <c r="Q188" s="24"/>
      <c r="R188" s="24"/>
      <c r="S188" s="24"/>
      <c r="T188" s="24"/>
      <c r="U188" s="24"/>
      <c r="V188" s="24"/>
      <c r="W188" s="24"/>
      <c r="X188" s="24"/>
      <c r="Y188" s="24"/>
      <c r="Z188" s="24"/>
    </row>
    <row r="189" spans="1:26" ht="13.5" customHeight="1" x14ac:dyDescent="0.3">
      <c r="A189" s="24"/>
      <c r="B189" s="84">
        <v>1</v>
      </c>
      <c r="C189" s="47">
        <v>138</v>
      </c>
      <c r="D189" s="47" t="s">
        <v>2134</v>
      </c>
      <c r="E189" s="47">
        <v>130606</v>
      </c>
      <c r="F189" s="53" t="s">
        <v>1867</v>
      </c>
      <c r="G189" s="54" t="s">
        <v>1139</v>
      </c>
      <c r="H189" s="87">
        <v>1</v>
      </c>
      <c r="I189" s="66">
        <f>+ROUND($H189*I$188,1)</f>
        <v>7.1</v>
      </c>
      <c r="J189" s="125">
        <f>+ROUND($H189*0.4783091787*L$188,1)</f>
        <v>2.8</v>
      </c>
      <c r="K189" s="126">
        <f>+L189-J189</f>
        <v>3.1000000000000005</v>
      </c>
      <c r="L189" s="66">
        <f>+ROUND($H189*L$188,1)</f>
        <v>5.9</v>
      </c>
      <c r="M189" s="66">
        <f>+ROUND($H189*M$188,1)</f>
        <v>6</v>
      </c>
      <c r="N189" s="66">
        <f>+ROUND($H189*N$188,1)</f>
        <v>5.6</v>
      </c>
      <c r="O189" s="66">
        <f>+ROUND($H189*O$188,1)</f>
        <v>5.5</v>
      </c>
      <c r="P189" s="66">
        <f>+ROUND($H189*P$188,1)</f>
        <v>6</v>
      </c>
      <c r="Q189" s="24"/>
      <c r="R189" s="24"/>
      <c r="S189" s="24"/>
      <c r="T189" s="24"/>
      <c r="U189" s="24"/>
      <c r="V189" s="24"/>
      <c r="W189" s="24"/>
      <c r="X189" s="24"/>
      <c r="Y189" s="24"/>
      <c r="Z189" s="24"/>
    </row>
    <row r="190" spans="1:26" ht="13.5" customHeight="1" x14ac:dyDescent="0.3">
      <c r="A190" s="24"/>
      <c r="B190" s="86"/>
      <c r="C190" s="47"/>
      <c r="D190" s="46"/>
      <c r="E190" s="47">
        <v>130608</v>
      </c>
      <c r="F190" s="48" t="s">
        <v>2135</v>
      </c>
      <c r="G190" s="82"/>
      <c r="H190" s="98"/>
      <c r="I190" s="51">
        <v>39.395712187958885</v>
      </c>
      <c r="J190" s="52">
        <v>15.14302496328928</v>
      </c>
      <c r="K190" s="52">
        <v>16.19230543318649</v>
      </c>
      <c r="L190" s="52">
        <f>J190+K190</f>
        <v>31.335330396475769</v>
      </c>
      <c r="M190" s="52">
        <v>31.979207048458154</v>
      </c>
      <c r="N190" s="52">
        <v>29.886637298091046</v>
      </c>
      <c r="O190" s="52">
        <v>29.308311306901615</v>
      </c>
      <c r="P190" s="52">
        <v>32.026901615271662</v>
      </c>
      <c r="Q190" s="24"/>
      <c r="R190" s="24"/>
      <c r="S190" s="24"/>
      <c r="T190" s="24"/>
      <c r="U190" s="24"/>
      <c r="V190" s="24"/>
      <c r="W190" s="24"/>
      <c r="X190" s="24"/>
      <c r="Y190" s="24"/>
      <c r="Z190" s="24"/>
    </row>
    <row r="191" spans="1:26" ht="13.5" customHeight="1" x14ac:dyDescent="0.3">
      <c r="A191" s="24"/>
      <c r="B191" s="84">
        <v>1</v>
      </c>
      <c r="C191" s="47">
        <v>139</v>
      </c>
      <c r="D191" s="47" t="s">
        <v>2136</v>
      </c>
      <c r="E191" s="47">
        <v>130608</v>
      </c>
      <c r="F191" s="53" t="s">
        <v>1840</v>
      </c>
      <c r="G191" s="54" t="s">
        <v>1140</v>
      </c>
      <c r="H191" s="87">
        <v>0.59375</v>
      </c>
      <c r="I191" s="66">
        <f>+ROUND($H191*I$190,1)</f>
        <v>23.4</v>
      </c>
      <c r="J191" s="125">
        <f>+ROUND($H191*0.4783091787*L$190,1)</f>
        <v>8.9</v>
      </c>
      <c r="K191" s="126">
        <f>+L191-J191</f>
        <v>9.7000000000000011</v>
      </c>
      <c r="L191" s="66">
        <f t="shared" ref="L191:P193" si="55">+ROUND($H191*L$190,1)</f>
        <v>18.600000000000001</v>
      </c>
      <c r="M191" s="66">
        <f t="shared" si="55"/>
        <v>19</v>
      </c>
      <c r="N191" s="66">
        <f t="shared" si="55"/>
        <v>17.7</v>
      </c>
      <c r="O191" s="66">
        <f t="shared" si="55"/>
        <v>17.399999999999999</v>
      </c>
      <c r="P191" s="66">
        <f t="shared" si="55"/>
        <v>19</v>
      </c>
      <c r="Q191" s="24"/>
      <c r="R191" s="24"/>
      <c r="S191" s="24"/>
      <c r="T191" s="24"/>
      <c r="U191" s="24"/>
      <c r="V191" s="24"/>
      <c r="W191" s="24"/>
      <c r="X191" s="24"/>
      <c r="Y191" s="24"/>
      <c r="Z191" s="24"/>
    </row>
    <row r="192" spans="1:26" ht="13.5" customHeight="1" x14ac:dyDescent="0.3">
      <c r="A192" s="24"/>
      <c r="B192" s="84">
        <v>2</v>
      </c>
      <c r="C192" s="47">
        <v>140</v>
      </c>
      <c r="D192" s="47" t="s">
        <v>2137</v>
      </c>
      <c r="E192" s="47">
        <v>130608</v>
      </c>
      <c r="F192" s="53" t="s">
        <v>1867</v>
      </c>
      <c r="G192" s="54" t="s">
        <v>2138</v>
      </c>
      <c r="H192" s="87">
        <v>0.25</v>
      </c>
      <c r="I192" s="66">
        <f>+ROUND($H192*I$190,1)</f>
        <v>9.8000000000000007</v>
      </c>
      <c r="J192" s="125">
        <f>+ROUND($H192*0.4783091787*L$190,1)</f>
        <v>3.7</v>
      </c>
      <c r="K192" s="126">
        <f>+L192-J192</f>
        <v>4.0999999999999996</v>
      </c>
      <c r="L192" s="66">
        <f t="shared" si="55"/>
        <v>7.8</v>
      </c>
      <c r="M192" s="66">
        <f t="shared" si="55"/>
        <v>8</v>
      </c>
      <c r="N192" s="66">
        <f t="shared" si="55"/>
        <v>7.5</v>
      </c>
      <c r="O192" s="66">
        <f t="shared" si="55"/>
        <v>7.3</v>
      </c>
      <c r="P192" s="66">
        <f t="shared" si="55"/>
        <v>8</v>
      </c>
      <c r="Q192" s="24"/>
      <c r="R192" s="24"/>
      <c r="S192" s="24"/>
      <c r="T192" s="24"/>
      <c r="U192" s="24"/>
      <c r="V192" s="24"/>
      <c r="W192" s="24"/>
      <c r="X192" s="24"/>
      <c r="Y192" s="24"/>
      <c r="Z192" s="24"/>
    </row>
    <row r="193" spans="1:26" ht="13.5" customHeight="1" x14ac:dyDescent="0.3">
      <c r="A193" s="24"/>
      <c r="B193" s="84">
        <v>3</v>
      </c>
      <c r="C193" s="47">
        <v>141</v>
      </c>
      <c r="D193" s="47" t="s">
        <v>2139</v>
      </c>
      <c r="E193" s="47">
        <v>130608</v>
      </c>
      <c r="F193" s="53" t="s">
        <v>1867</v>
      </c>
      <c r="G193" s="54" t="s">
        <v>2140</v>
      </c>
      <c r="H193" s="87">
        <v>0.15625</v>
      </c>
      <c r="I193" s="66">
        <f>+ROUND($H193*I$190,1)</f>
        <v>6.2</v>
      </c>
      <c r="J193" s="125">
        <f>+ROUND($H193*0.4783091787*L$190,1)</f>
        <v>2.2999999999999998</v>
      </c>
      <c r="K193" s="126">
        <f>+L193-J193</f>
        <v>2.6000000000000005</v>
      </c>
      <c r="L193" s="66">
        <f t="shared" si="55"/>
        <v>4.9000000000000004</v>
      </c>
      <c r="M193" s="66">
        <f t="shared" si="55"/>
        <v>5</v>
      </c>
      <c r="N193" s="66">
        <f t="shared" si="55"/>
        <v>4.7</v>
      </c>
      <c r="O193" s="66">
        <f t="shared" si="55"/>
        <v>4.5999999999999996</v>
      </c>
      <c r="P193" s="66">
        <f t="shared" si="55"/>
        <v>5</v>
      </c>
      <c r="Q193" s="24"/>
      <c r="R193" s="24"/>
      <c r="S193" s="24"/>
      <c r="T193" s="24"/>
      <c r="U193" s="24"/>
      <c r="V193" s="24"/>
      <c r="W193" s="24"/>
      <c r="X193" s="24"/>
      <c r="Y193" s="24"/>
      <c r="Z193" s="24"/>
    </row>
    <row r="194" spans="1:26" ht="13.5" customHeight="1" x14ac:dyDescent="0.3">
      <c r="A194" s="24"/>
      <c r="B194" s="86"/>
      <c r="C194" s="47"/>
      <c r="D194" s="46"/>
      <c r="E194" s="47">
        <v>130610</v>
      </c>
      <c r="F194" s="48" t="s">
        <v>2141</v>
      </c>
      <c r="G194" s="82"/>
      <c r="H194" s="83"/>
      <c r="I194" s="51">
        <v>7.1050000000000004</v>
      </c>
      <c r="J194" s="52">
        <v>2.8393171806167401</v>
      </c>
      <c r="K194" s="52">
        <v>3.0360572687224674</v>
      </c>
      <c r="L194" s="52">
        <f>J194+K194</f>
        <v>5.8753744493392075</v>
      </c>
      <c r="M194" s="52">
        <v>5.9961013215859031</v>
      </c>
      <c r="N194" s="52">
        <v>5.603744493392071</v>
      </c>
      <c r="O194" s="52">
        <v>5.4953083700440528</v>
      </c>
      <c r="P194" s="52">
        <v>6.005044052863437</v>
      </c>
      <c r="Q194" s="24"/>
      <c r="R194" s="24"/>
      <c r="S194" s="24"/>
      <c r="T194" s="24"/>
      <c r="U194" s="24"/>
      <c r="V194" s="24"/>
      <c r="W194" s="24"/>
      <c r="X194" s="24"/>
      <c r="Y194" s="24"/>
      <c r="Z194" s="24"/>
    </row>
    <row r="195" spans="1:26" ht="13.5" customHeight="1" x14ac:dyDescent="0.3">
      <c r="A195" s="24"/>
      <c r="B195" s="84">
        <v>1</v>
      </c>
      <c r="C195" s="47">
        <v>142</v>
      </c>
      <c r="D195" s="47" t="s">
        <v>2142</v>
      </c>
      <c r="E195" s="47">
        <v>130610</v>
      </c>
      <c r="F195" s="53" t="s">
        <v>1867</v>
      </c>
      <c r="G195" s="54" t="s">
        <v>1141</v>
      </c>
      <c r="H195" s="87">
        <v>1</v>
      </c>
      <c r="I195" s="66">
        <f>+ROUND($H195*I$194,1)</f>
        <v>7.1</v>
      </c>
      <c r="J195" s="125">
        <f>+ROUND($H195*0.4783091787*L$194,1)</f>
        <v>2.8</v>
      </c>
      <c r="K195" s="126">
        <f>+L195-J195</f>
        <v>3.1000000000000005</v>
      </c>
      <c r="L195" s="66">
        <f>+ROUND($H195*L$194,1)</f>
        <v>5.9</v>
      </c>
      <c r="M195" s="66">
        <f>+ROUND($H195*M$194,1)</f>
        <v>6</v>
      </c>
      <c r="N195" s="66">
        <f>+ROUND($H195*N$194,1)</f>
        <v>5.6</v>
      </c>
      <c r="O195" s="66">
        <f>+ROUND($H195*O$194,1)</f>
        <v>5.5</v>
      </c>
      <c r="P195" s="66">
        <f>+ROUND($H195*P$194,1)</f>
        <v>6</v>
      </c>
      <c r="Q195" s="24"/>
      <c r="R195" s="24"/>
      <c r="S195" s="24"/>
      <c r="T195" s="24"/>
      <c r="U195" s="24"/>
      <c r="V195" s="24"/>
      <c r="W195" s="24"/>
      <c r="X195" s="24"/>
      <c r="Y195" s="24"/>
      <c r="Z195" s="24"/>
    </row>
    <row r="196" spans="1:26" ht="13.5" customHeight="1" x14ac:dyDescent="0.3">
      <c r="A196" s="24"/>
      <c r="B196" s="86"/>
      <c r="C196" s="47"/>
      <c r="D196" s="46"/>
      <c r="E196" s="47">
        <v>130611</v>
      </c>
      <c r="F196" s="48" t="s">
        <v>2143</v>
      </c>
      <c r="G196" s="82"/>
      <c r="H196" s="83"/>
      <c r="I196" s="51">
        <v>99.720396475770926</v>
      </c>
      <c r="J196" s="52">
        <v>38.330781938325991</v>
      </c>
      <c r="K196" s="52">
        <v>40.98677312775331</v>
      </c>
      <c r="L196" s="52">
        <f>J196+K196</f>
        <v>79.317555066079308</v>
      </c>
      <c r="M196" s="52">
        <v>80.947367841409701</v>
      </c>
      <c r="N196" s="52">
        <v>75.650550660792959</v>
      </c>
      <c r="O196" s="52">
        <v>74.186662995594716</v>
      </c>
      <c r="P196" s="52">
        <v>81.068094713656393</v>
      </c>
      <c r="Q196" s="24"/>
      <c r="R196" s="24"/>
      <c r="S196" s="24"/>
      <c r="T196" s="24"/>
      <c r="U196" s="24"/>
      <c r="V196" s="24"/>
      <c r="W196" s="24"/>
      <c r="X196" s="24"/>
      <c r="Y196" s="24"/>
      <c r="Z196" s="24"/>
    </row>
    <row r="197" spans="1:26" ht="13.5" customHeight="1" x14ac:dyDescent="0.3">
      <c r="A197" s="24"/>
      <c r="B197" s="84">
        <v>1</v>
      </c>
      <c r="C197" s="47">
        <v>143</v>
      </c>
      <c r="D197" s="47" t="s">
        <v>2144</v>
      </c>
      <c r="E197" s="47">
        <v>130611</v>
      </c>
      <c r="F197" s="53" t="s">
        <v>1840</v>
      </c>
      <c r="G197" s="54" t="s">
        <v>1142</v>
      </c>
      <c r="H197" s="87">
        <v>0.27160489999999998</v>
      </c>
      <c r="I197" s="66">
        <f>+ROUND($H197*I$196,1)</f>
        <v>27.1</v>
      </c>
      <c r="J197" s="125">
        <f>+ROUND($H197*0.4783091787*L$196,1)</f>
        <v>10.3</v>
      </c>
      <c r="K197" s="126">
        <f>+L197-J197</f>
        <v>11.2</v>
      </c>
      <c r="L197" s="66">
        <f t="shared" ref="L197:P200" si="56">+ROUND($H197*L$196,1)</f>
        <v>21.5</v>
      </c>
      <c r="M197" s="66">
        <f t="shared" si="56"/>
        <v>22</v>
      </c>
      <c r="N197" s="66">
        <f t="shared" si="56"/>
        <v>20.5</v>
      </c>
      <c r="O197" s="66">
        <f t="shared" si="56"/>
        <v>20.100000000000001</v>
      </c>
      <c r="P197" s="66">
        <f t="shared" si="56"/>
        <v>22</v>
      </c>
      <c r="Q197" s="24"/>
      <c r="R197" s="24"/>
      <c r="S197" s="24"/>
      <c r="T197" s="24"/>
      <c r="U197" s="24"/>
      <c r="V197" s="24"/>
      <c r="W197" s="24"/>
      <c r="X197" s="24"/>
      <c r="Y197" s="24"/>
      <c r="Z197" s="24"/>
    </row>
    <row r="198" spans="1:26" ht="13.5" customHeight="1" x14ac:dyDescent="0.3">
      <c r="A198" s="24"/>
      <c r="B198" s="84">
        <v>2</v>
      </c>
      <c r="C198" s="47">
        <v>144</v>
      </c>
      <c r="D198" s="47" t="s">
        <v>2145</v>
      </c>
      <c r="E198" s="47">
        <v>130611</v>
      </c>
      <c r="F198" s="53" t="s">
        <v>1867</v>
      </c>
      <c r="G198" s="54" t="s">
        <v>635</v>
      </c>
      <c r="H198" s="87">
        <v>0.29629630000000001</v>
      </c>
      <c r="I198" s="66">
        <f>+ROUND($H198*I$196,1)</f>
        <v>29.5</v>
      </c>
      <c r="J198" s="125">
        <f>+ROUND($H198*0.4783091787*L$196,1)</f>
        <v>11.2</v>
      </c>
      <c r="K198" s="126">
        <f>+L198-J198</f>
        <v>12.3</v>
      </c>
      <c r="L198" s="66">
        <f t="shared" si="56"/>
        <v>23.5</v>
      </c>
      <c r="M198" s="66">
        <f t="shared" si="56"/>
        <v>24</v>
      </c>
      <c r="N198" s="66">
        <f t="shared" si="56"/>
        <v>22.4</v>
      </c>
      <c r="O198" s="66">
        <f t="shared" si="56"/>
        <v>22</v>
      </c>
      <c r="P198" s="66">
        <f t="shared" si="56"/>
        <v>24</v>
      </c>
      <c r="Q198" s="24"/>
      <c r="R198" s="24"/>
      <c r="S198" s="24"/>
      <c r="T198" s="24"/>
      <c r="U198" s="24"/>
      <c r="V198" s="24"/>
      <c r="W198" s="24"/>
      <c r="X198" s="24"/>
      <c r="Y198" s="24"/>
      <c r="Z198" s="24"/>
    </row>
    <row r="199" spans="1:26" ht="13.5" customHeight="1" x14ac:dyDescent="0.3">
      <c r="A199" s="24"/>
      <c r="B199" s="84">
        <v>3</v>
      </c>
      <c r="C199" s="47">
        <v>145</v>
      </c>
      <c r="D199" s="47" t="s">
        <v>2146</v>
      </c>
      <c r="E199" s="47">
        <v>130611</v>
      </c>
      <c r="F199" s="53" t="s">
        <v>1867</v>
      </c>
      <c r="G199" s="54" t="s">
        <v>2147</v>
      </c>
      <c r="H199" s="87">
        <v>0.24691360000000001</v>
      </c>
      <c r="I199" s="66">
        <f>+ROUND($H199*I$196,1)</f>
        <v>24.6</v>
      </c>
      <c r="J199" s="125">
        <f>+ROUND($H199*0.4783091787*L$196,1)</f>
        <v>9.4</v>
      </c>
      <c r="K199" s="126">
        <f>+L199-J199</f>
        <v>10.200000000000001</v>
      </c>
      <c r="L199" s="66">
        <f t="shared" si="56"/>
        <v>19.600000000000001</v>
      </c>
      <c r="M199" s="66">
        <f t="shared" si="56"/>
        <v>20</v>
      </c>
      <c r="N199" s="66">
        <f t="shared" si="56"/>
        <v>18.7</v>
      </c>
      <c r="O199" s="66">
        <f t="shared" si="56"/>
        <v>18.3</v>
      </c>
      <c r="P199" s="66">
        <f t="shared" si="56"/>
        <v>20</v>
      </c>
      <c r="Q199" s="24"/>
      <c r="R199" s="24"/>
      <c r="S199" s="24"/>
      <c r="T199" s="24"/>
      <c r="U199" s="24"/>
      <c r="V199" s="24"/>
      <c r="W199" s="24"/>
      <c r="X199" s="24"/>
      <c r="Y199" s="24"/>
      <c r="Z199" s="24"/>
    </row>
    <row r="200" spans="1:26" ht="13.5" customHeight="1" x14ac:dyDescent="0.3">
      <c r="A200" s="24"/>
      <c r="B200" s="84">
        <v>4</v>
      </c>
      <c r="C200" s="47">
        <v>146</v>
      </c>
      <c r="D200" s="47" t="s">
        <v>2148</v>
      </c>
      <c r="E200" s="47">
        <v>130611</v>
      </c>
      <c r="F200" s="53" t="s">
        <v>1867</v>
      </c>
      <c r="G200" s="54" t="s">
        <v>2149</v>
      </c>
      <c r="H200" s="87">
        <v>0.18518519999999999</v>
      </c>
      <c r="I200" s="66">
        <f>+ROUND($H200*I$196,1)</f>
        <v>18.5</v>
      </c>
      <c r="J200" s="125">
        <f>+ROUND($H200*0.4783091787*L$196,1)</f>
        <v>7</v>
      </c>
      <c r="K200" s="126">
        <f>+L200-J200</f>
        <v>7.6999999999999993</v>
      </c>
      <c r="L200" s="66">
        <f t="shared" si="56"/>
        <v>14.7</v>
      </c>
      <c r="M200" s="66">
        <f t="shared" si="56"/>
        <v>15</v>
      </c>
      <c r="N200" s="66">
        <f t="shared" si="56"/>
        <v>14</v>
      </c>
      <c r="O200" s="66">
        <f t="shared" si="56"/>
        <v>13.7</v>
      </c>
      <c r="P200" s="66">
        <f t="shared" si="56"/>
        <v>15</v>
      </c>
      <c r="Q200" s="24"/>
      <c r="R200" s="24"/>
      <c r="S200" s="24"/>
      <c r="T200" s="24"/>
      <c r="U200" s="24"/>
      <c r="V200" s="24"/>
      <c r="W200" s="24"/>
      <c r="X200" s="24"/>
      <c r="Y200" s="24"/>
      <c r="Z200" s="24"/>
    </row>
    <row r="201" spans="1:26" ht="13.5" customHeight="1" x14ac:dyDescent="0.3">
      <c r="A201" s="24"/>
      <c r="B201" s="86"/>
      <c r="C201" s="47"/>
      <c r="D201" s="46"/>
      <c r="E201" s="47">
        <v>130613</v>
      </c>
      <c r="F201" s="48" t="s">
        <v>2150</v>
      </c>
      <c r="G201" s="82"/>
      <c r="H201" s="83"/>
      <c r="I201" s="51">
        <v>124.34271659324521</v>
      </c>
      <c r="J201" s="52">
        <v>47.795172540381792</v>
      </c>
      <c r="K201" s="52">
        <v>51.106964023494854</v>
      </c>
      <c r="L201" s="52">
        <f>J201+K201</f>
        <v>98.902136563876638</v>
      </c>
      <c r="M201" s="52">
        <v>100.93437224669603</v>
      </c>
      <c r="N201" s="52">
        <v>94.329698972099862</v>
      </c>
      <c r="O201" s="52">
        <v>92.504357562408217</v>
      </c>
      <c r="P201" s="52">
        <v>101.08490822320118</v>
      </c>
      <c r="Q201" s="24"/>
      <c r="R201" s="24"/>
      <c r="S201" s="24"/>
      <c r="T201" s="24"/>
      <c r="U201" s="24"/>
      <c r="V201" s="24"/>
      <c r="W201" s="24"/>
      <c r="X201" s="24"/>
      <c r="Y201" s="24"/>
      <c r="Z201" s="24"/>
    </row>
    <row r="202" spans="1:26" ht="13.5" customHeight="1" x14ac:dyDescent="0.3">
      <c r="A202" s="24"/>
      <c r="B202" s="84">
        <v>1</v>
      </c>
      <c r="C202" s="47">
        <v>147</v>
      </c>
      <c r="D202" s="47" t="s">
        <v>2151</v>
      </c>
      <c r="E202" s="47">
        <v>130613</v>
      </c>
      <c r="F202" s="53" t="s">
        <v>1867</v>
      </c>
      <c r="G202" s="54" t="s">
        <v>1143</v>
      </c>
      <c r="H202" s="87">
        <v>0.1089109</v>
      </c>
      <c r="I202" s="66">
        <f>+ROUND($H202*I$201,1)</f>
        <v>13.5</v>
      </c>
      <c r="J202" s="125">
        <f>+ROUND($H202*0.4783091787*L$201,1)</f>
        <v>5.2</v>
      </c>
      <c r="K202" s="126">
        <f>+L202-J202</f>
        <v>5.6000000000000005</v>
      </c>
      <c r="L202" s="66">
        <f t="shared" ref="L202:P204" si="57">+ROUND($H202*L$201,1)</f>
        <v>10.8</v>
      </c>
      <c r="M202" s="66">
        <f t="shared" si="57"/>
        <v>11</v>
      </c>
      <c r="N202" s="66">
        <f t="shared" si="57"/>
        <v>10.3</v>
      </c>
      <c r="O202" s="66">
        <f t="shared" si="57"/>
        <v>10.1</v>
      </c>
      <c r="P202" s="66">
        <f t="shared" si="57"/>
        <v>11</v>
      </c>
      <c r="Q202" s="24"/>
      <c r="R202" s="24"/>
      <c r="S202" s="24"/>
      <c r="T202" s="24"/>
      <c r="U202" s="24"/>
      <c r="V202" s="24"/>
      <c r="W202" s="24"/>
      <c r="X202" s="24"/>
      <c r="Y202" s="24"/>
      <c r="Z202" s="24"/>
    </row>
    <row r="203" spans="1:26" ht="13.5" customHeight="1" x14ac:dyDescent="0.3">
      <c r="A203" s="24"/>
      <c r="B203" s="84">
        <v>2</v>
      </c>
      <c r="C203" s="47">
        <v>148</v>
      </c>
      <c r="D203" s="47" t="s">
        <v>2152</v>
      </c>
      <c r="E203" s="47">
        <v>130613</v>
      </c>
      <c r="F203" s="53" t="s">
        <v>1867</v>
      </c>
      <c r="G203" s="54" t="s">
        <v>2153</v>
      </c>
      <c r="H203" s="87">
        <v>0.36633660000000001</v>
      </c>
      <c r="I203" s="66">
        <f>+ROUND($H203*I$201,1)</f>
        <v>45.6</v>
      </c>
      <c r="J203" s="125">
        <f>+ROUND($H203*0.4783091787*L$201,1)</f>
        <v>17.3</v>
      </c>
      <c r="K203" s="126">
        <f>+L203-J203</f>
        <v>18.900000000000002</v>
      </c>
      <c r="L203" s="66">
        <f t="shared" si="57"/>
        <v>36.200000000000003</v>
      </c>
      <c r="M203" s="66">
        <f t="shared" si="57"/>
        <v>37</v>
      </c>
      <c r="N203" s="66">
        <f t="shared" si="57"/>
        <v>34.6</v>
      </c>
      <c r="O203" s="66">
        <f t="shared" si="57"/>
        <v>33.9</v>
      </c>
      <c r="P203" s="66">
        <f t="shared" si="57"/>
        <v>37</v>
      </c>
      <c r="Q203" s="24"/>
      <c r="R203" s="24"/>
      <c r="S203" s="24"/>
      <c r="T203" s="24"/>
      <c r="U203" s="24"/>
      <c r="V203" s="24"/>
      <c r="W203" s="24"/>
      <c r="X203" s="24"/>
      <c r="Y203" s="24"/>
      <c r="Z203" s="24"/>
    </row>
    <row r="204" spans="1:26" ht="13.5" customHeight="1" x14ac:dyDescent="0.3">
      <c r="A204" s="24"/>
      <c r="B204" s="84">
        <v>3</v>
      </c>
      <c r="C204" s="47">
        <v>149</v>
      </c>
      <c r="D204" s="47" t="s">
        <v>2154</v>
      </c>
      <c r="E204" s="47">
        <v>130613</v>
      </c>
      <c r="F204" s="53" t="s">
        <v>1867</v>
      </c>
      <c r="G204" s="54" t="s">
        <v>2155</v>
      </c>
      <c r="H204" s="87">
        <v>0.52475249999999996</v>
      </c>
      <c r="I204" s="66">
        <f>+ROUND($H204*I$201,1)</f>
        <v>65.2</v>
      </c>
      <c r="J204" s="125">
        <f>+ROUND($H204*0.4783091787*L$201,1)</f>
        <v>24.8</v>
      </c>
      <c r="K204" s="126">
        <f>+L204-J204</f>
        <v>27.099999999999998</v>
      </c>
      <c r="L204" s="66">
        <f t="shared" si="57"/>
        <v>51.9</v>
      </c>
      <c r="M204" s="66">
        <f t="shared" si="57"/>
        <v>53</v>
      </c>
      <c r="N204" s="66">
        <f t="shared" si="57"/>
        <v>49.5</v>
      </c>
      <c r="O204" s="66">
        <f t="shared" si="57"/>
        <v>48.5</v>
      </c>
      <c r="P204" s="66">
        <f t="shared" si="57"/>
        <v>53</v>
      </c>
      <c r="Q204" s="24"/>
      <c r="R204" s="24"/>
      <c r="S204" s="24"/>
      <c r="T204" s="24"/>
      <c r="U204" s="24"/>
      <c r="V204" s="24"/>
      <c r="W204" s="24"/>
      <c r="X204" s="24"/>
      <c r="Y204" s="24"/>
      <c r="Z204" s="24"/>
    </row>
    <row r="205" spans="1:26" ht="13.5" customHeight="1" x14ac:dyDescent="0.3">
      <c r="A205" s="24"/>
      <c r="B205" s="86"/>
      <c r="C205" s="47"/>
      <c r="D205" s="47"/>
      <c r="E205" s="47">
        <v>130614</v>
      </c>
      <c r="F205" s="48" t="s">
        <v>2156</v>
      </c>
      <c r="G205" s="70"/>
      <c r="H205" s="74"/>
      <c r="I205" s="51">
        <v>598.31939794419975</v>
      </c>
      <c r="J205" s="52">
        <v>221.93995961820852</v>
      </c>
      <c r="K205" s="52">
        <v>237.31847650513947</v>
      </c>
      <c r="L205" s="52">
        <f>J205+K205</f>
        <v>459.25843612334802</v>
      </c>
      <c r="M205" s="52">
        <v>468.69525330396471</v>
      </c>
      <c r="N205" s="52">
        <v>438.02602790014691</v>
      </c>
      <c r="O205" s="52">
        <v>429.54993759177688</v>
      </c>
      <c r="P205" s="52">
        <v>469.39427679882527</v>
      </c>
      <c r="Q205" s="24"/>
      <c r="R205" s="24"/>
      <c r="S205" s="24"/>
      <c r="T205" s="24"/>
      <c r="U205" s="24"/>
      <c r="V205" s="24"/>
      <c r="W205" s="24"/>
      <c r="X205" s="24"/>
      <c r="Y205" s="24"/>
      <c r="Z205" s="24"/>
    </row>
    <row r="206" spans="1:26" ht="13.5" customHeight="1" x14ac:dyDescent="0.3">
      <c r="A206" s="24"/>
      <c r="B206" s="84">
        <v>1</v>
      </c>
      <c r="C206" s="47">
        <v>150</v>
      </c>
      <c r="D206" s="47" t="s">
        <v>2157</v>
      </c>
      <c r="E206" s="47">
        <v>130614</v>
      </c>
      <c r="F206" s="53" t="s">
        <v>1837</v>
      </c>
      <c r="G206" s="54" t="s">
        <v>1144</v>
      </c>
      <c r="H206" s="65">
        <v>0.11727079999999999</v>
      </c>
      <c r="I206" s="66">
        <f t="shared" ref="I206:I215" si="58">+ROUND($H206*I$205,1)</f>
        <v>70.2</v>
      </c>
      <c r="J206" s="125">
        <f t="shared" ref="J206:J215" si="59">+ROUND($H206*0.4783091787*L$205,1)</f>
        <v>25.8</v>
      </c>
      <c r="K206" s="126">
        <f t="shared" ref="K206:K215" si="60">+L206-J206</f>
        <v>28.099999999999998</v>
      </c>
      <c r="L206" s="66">
        <f t="shared" ref="L206:P215" si="61">+ROUND($H206*L$205,1)</f>
        <v>53.9</v>
      </c>
      <c r="M206" s="66">
        <f t="shared" si="61"/>
        <v>55</v>
      </c>
      <c r="N206" s="66">
        <f t="shared" si="61"/>
        <v>51.4</v>
      </c>
      <c r="O206" s="66">
        <f t="shared" si="61"/>
        <v>50.4</v>
      </c>
      <c r="P206" s="66">
        <f t="shared" si="61"/>
        <v>55</v>
      </c>
      <c r="Q206" s="24"/>
      <c r="R206" s="24"/>
      <c r="S206" s="24"/>
      <c r="T206" s="24"/>
      <c r="U206" s="24"/>
      <c r="V206" s="24"/>
      <c r="W206" s="24"/>
      <c r="X206" s="24"/>
      <c r="Y206" s="24"/>
      <c r="Z206" s="24"/>
    </row>
    <row r="207" spans="1:26" ht="13.5" customHeight="1" x14ac:dyDescent="0.3">
      <c r="A207" s="24"/>
      <c r="B207" s="84">
        <v>2</v>
      </c>
      <c r="C207" s="47">
        <v>151</v>
      </c>
      <c r="D207" s="47" t="s">
        <v>2158</v>
      </c>
      <c r="E207" s="47">
        <v>130614</v>
      </c>
      <c r="F207" s="53" t="s">
        <v>1867</v>
      </c>
      <c r="G207" s="54" t="s">
        <v>2060</v>
      </c>
      <c r="H207" s="65">
        <v>0.1769723</v>
      </c>
      <c r="I207" s="66">
        <f t="shared" si="58"/>
        <v>105.9</v>
      </c>
      <c r="J207" s="125">
        <f t="shared" si="59"/>
        <v>38.9</v>
      </c>
      <c r="K207" s="126">
        <f t="shared" si="60"/>
        <v>42.4</v>
      </c>
      <c r="L207" s="66">
        <f t="shared" si="61"/>
        <v>81.3</v>
      </c>
      <c r="M207" s="66">
        <f t="shared" si="61"/>
        <v>82.9</v>
      </c>
      <c r="N207" s="66">
        <f t="shared" si="61"/>
        <v>77.5</v>
      </c>
      <c r="O207" s="66">
        <f t="shared" si="61"/>
        <v>76</v>
      </c>
      <c r="P207" s="66">
        <f t="shared" si="61"/>
        <v>83.1</v>
      </c>
      <c r="Q207" s="24"/>
      <c r="R207" s="24"/>
      <c r="S207" s="24"/>
      <c r="T207" s="24"/>
      <c r="U207" s="24"/>
      <c r="V207" s="24"/>
      <c r="W207" s="24"/>
      <c r="X207" s="24"/>
      <c r="Y207" s="24"/>
      <c r="Z207" s="24"/>
    </row>
    <row r="208" spans="1:26" ht="13.5" customHeight="1" x14ac:dyDescent="0.3">
      <c r="A208" s="24"/>
      <c r="B208" s="84">
        <v>3</v>
      </c>
      <c r="C208" s="47">
        <v>152</v>
      </c>
      <c r="D208" s="47" t="s">
        <v>2159</v>
      </c>
      <c r="E208" s="47">
        <v>130614</v>
      </c>
      <c r="F208" s="53" t="s">
        <v>1867</v>
      </c>
      <c r="G208" s="54" t="s">
        <v>2160</v>
      </c>
      <c r="H208" s="65">
        <v>9.38166E-2</v>
      </c>
      <c r="I208" s="66">
        <f t="shared" si="58"/>
        <v>56.1</v>
      </c>
      <c r="J208" s="125">
        <f t="shared" si="59"/>
        <v>20.6</v>
      </c>
      <c r="K208" s="126">
        <f t="shared" si="60"/>
        <v>22.5</v>
      </c>
      <c r="L208" s="66">
        <f t="shared" si="61"/>
        <v>43.1</v>
      </c>
      <c r="M208" s="66">
        <f t="shared" si="61"/>
        <v>44</v>
      </c>
      <c r="N208" s="66">
        <f t="shared" si="61"/>
        <v>41.1</v>
      </c>
      <c r="O208" s="66">
        <f t="shared" si="61"/>
        <v>40.299999999999997</v>
      </c>
      <c r="P208" s="66">
        <f t="shared" si="61"/>
        <v>44</v>
      </c>
      <c r="Q208" s="24"/>
      <c r="R208" s="24"/>
      <c r="S208" s="24"/>
      <c r="T208" s="24"/>
      <c r="U208" s="24"/>
      <c r="V208" s="24"/>
      <c r="W208" s="24"/>
      <c r="X208" s="24"/>
      <c r="Y208" s="24"/>
      <c r="Z208" s="24"/>
    </row>
    <row r="209" spans="1:26" ht="13.5" customHeight="1" x14ac:dyDescent="0.3">
      <c r="A209" s="24"/>
      <c r="B209" s="84">
        <v>4</v>
      </c>
      <c r="C209" s="47">
        <v>153</v>
      </c>
      <c r="D209" s="47" t="s">
        <v>2161</v>
      </c>
      <c r="E209" s="47">
        <v>130614</v>
      </c>
      <c r="F209" s="53" t="s">
        <v>1867</v>
      </c>
      <c r="G209" s="54" t="s">
        <v>2162</v>
      </c>
      <c r="H209" s="65">
        <v>0.16204689999999999</v>
      </c>
      <c r="I209" s="66">
        <f t="shared" si="58"/>
        <v>97</v>
      </c>
      <c r="J209" s="125">
        <f t="shared" si="59"/>
        <v>35.6</v>
      </c>
      <c r="K209" s="126">
        <f t="shared" si="60"/>
        <v>38.800000000000004</v>
      </c>
      <c r="L209" s="66">
        <f t="shared" si="61"/>
        <v>74.400000000000006</v>
      </c>
      <c r="M209" s="66">
        <f t="shared" si="61"/>
        <v>76</v>
      </c>
      <c r="N209" s="66">
        <f t="shared" si="61"/>
        <v>71</v>
      </c>
      <c r="O209" s="66">
        <f t="shared" si="61"/>
        <v>69.599999999999994</v>
      </c>
      <c r="P209" s="66">
        <f t="shared" si="61"/>
        <v>76.099999999999994</v>
      </c>
      <c r="Q209" s="24"/>
      <c r="R209" s="24"/>
      <c r="S209" s="24"/>
      <c r="T209" s="24"/>
      <c r="U209" s="24"/>
      <c r="V209" s="24"/>
      <c r="W209" s="24"/>
      <c r="X209" s="24"/>
      <c r="Y209" s="24"/>
      <c r="Z209" s="24"/>
    </row>
    <row r="210" spans="1:26" ht="13.5" customHeight="1" x14ac:dyDescent="0.3">
      <c r="A210" s="24"/>
      <c r="B210" s="84">
        <v>5</v>
      </c>
      <c r="C210" s="47">
        <v>154</v>
      </c>
      <c r="D210" s="47" t="s">
        <v>2163</v>
      </c>
      <c r="E210" s="47">
        <v>130614</v>
      </c>
      <c r="F210" s="53" t="s">
        <v>1867</v>
      </c>
      <c r="G210" s="54" t="s">
        <v>2164</v>
      </c>
      <c r="H210" s="65">
        <v>8.9552199999999998E-2</v>
      </c>
      <c r="I210" s="66">
        <f t="shared" si="58"/>
        <v>53.6</v>
      </c>
      <c r="J210" s="125">
        <f t="shared" si="59"/>
        <v>19.7</v>
      </c>
      <c r="K210" s="126">
        <f t="shared" si="60"/>
        <v>21.400000000000002</v>
      </c>
      <c r="L210" s="66">
        <f t="shared" si="61"/>
        <v>41.1</v>
      </c>
      <c r="M210" s="66">
        <f t="shared" si="61"/>
        <v>42</v>
      </c>
      <c r="N210" s="66">
        <f t="shared" si="61"/>
        <v>39.200000000000003</v>
      </c>
      <c r="O210" s="66">
        <f t="shared" si="61"/>
        <v>38.5</v>
      </c>
      <c r="P210" s="66">
        <f t="shared" si="61"/>
        <v>42</v>
      </c>
      <c r="Q210" s="24"/>
      <c r="R210" s="24"/>
      <c r="S210" s="24"/>
      <c r="T210" s="24"/>
      <c r="U210" s="24"/>
      <c r="V210" s="24"/>
      <c r="W210" s="24"/>
      <c r="X210" s="24"/>
      <c r="Y210" s="24"/>
      <c r="Z210" s="24"/>
    </row>
    <row r="211" spans="1:26" ht="13.5" customHeight="1" x14ac:dyDescent="0.3">
      <c r="A211" s="24"/>
      <c r="B211" s="84">
        <v>6</v>
      </c>
      <c r="C211" s="47">
        <v>155</v>
      </c>
      <c r="D211" s="47" t="s">
        <v>2165</v>
      </c>
      <c r="E211" s="47">
        <v>130614</v>
      </c>
      <c r="F211" s="53" t="s">
        <v>1867</v>
      </c>
      <c r="G211" s="54" t="s">
        <v>2166</v>
      </c>
      <c r="H211" s="65">
        <v>2.9850700000000001E-2</v>
      </c>
      <c r="I211" s="66">
        <f t="shared" si="58"/>
        <v>17.899999999999999</v>
      </c>
      <c r="J211" s="125">
        <f t="shared" si="59"/>
        <v>6.6</v>
      </c>
      <c r="K211" s="126">
        <f t="shared" si="60"/>
        <v>7.1</v>
      </c>
      <c r="L211" s="66">
        <f t="shared" si="61"/>
        <v>13.7</v>
      </c>
      <c r="M211" s="66">
        <f t="shared" si="61"/>
        <v>14</v>
      </c>
      <c r="N211" s="66">
        <f t="shared" si="61"/>
        <v>13.1</v>
      </c>
      <c r="O211" s="66">
        <f t="shared" si="61"/>
        <v>12.8</v>
      </c>
      <c r="P211" s="66">
        <f t="shared" si="61"/>
        <v>14</v>
      </c>
      <c r="Q211" s="24"/>
      <c r="R211" s="24"/>
      <c r="S211" s="24"/>
      <c r="T211" s="24"/>
      <c r="U211" s="24"/>
      <c r="V211" s="24"/>
      <c r="W211" s="24"/>
      <c r="X211" s="24"/>
      <c r="Y211" s="24"/>
      <c r="Z211" s="24"/>
    </row>
    <row r="212" spans="1:26" ht="13.5" customHeight="1" x14ac:dyDescent="0.3">
      <c r="A212" s="24"/>
      <c r="B212" s="84">
        <v>7</v>
      </c>
      <c r="C212" s="47">
        <v>156</v>
      </c>
      <c r="D212" s="47" t="s">
        <v>2167</v>
      </c>
      <c r="E212" s="47">
        <v>130614</v>
      </c>
      <c r="F212" s="53" t="s">
        <v>1867</v>
      </c>
      <c r="G212" s="54" t="s">
        <v>2168</v>
      </c>
      <c r="H212" s="65">
        <v>0.1236674</v>
      </c>
      <c r="I212" s="66">
        <f t="shared" si="58"/>
        <v>74</v>
      </c>
      <c r="J212" s="125">
        <f t="shared" si="59"/>
        <v>27.2</v>
      </c>
      <c r="K212" s="126">
        <f t="shared" si="60"/>
        <v>29.599999999999998</v>
      </c>
      <c r="L212" s="66">
        <f t="shared" si="61"/>
        <v>56.8</v>
      </c>
      <c r="M212" s="66">
        <f t="shared" si="61"/>
        <v>58</v>
      </c>
      <c r="N212" s="66">
        <f t="shared" si="61"/>
        <v>54.2</v>
      </c>
      <c r="O212" s="66">
        <f t="shared" si="61"/>
        <v>53.1</v>
      </c>
      <c r="P212" s="66">
        <f t="shared" si="61"/>
        <v>58</v>
      </c>
      <c r="Q212" s="24"/>
      <c r="R212" s="24"/>
      <c r="S212" s="24"/>
      <c r="T212" s="24"/>
      <c r="U212" s="24"/>
      <c r="V212" s="24"/>
      <c r="W212" s="24"/>
      <c r="X212" s="24"/>
      <c r="Y212" s="24"/>
      <c r="Z212" s="24"/>
    </row>
    <row r="213" spans="1:26" ht="13.5" customHeight="1" x14ac:dyDescent="0.3">
      <c r="A213" s="24"/>
      <c r="B213" s="84">
        <v>8</v>
      </c>
      <c r="C213" s="47">
        <v>157</v>
      </c>
      <c r="D213" s="90" t="s">
        <v>2169</v>
      </c>
      <c r="E213" s="47">
        <v>130614</v>
      </c>
      <c r="F213" s="53" t="s">
        <v>1867</v>
      </c>
      <c r="G213" s="54" t="s">
        <v>2170</v>
      </c>
      <c r="H213" s="65">
        <v>7.2494699999999995E-2</v>
      </c>
      <c r="I213" s="66">
        <f t="shared" si="58"/>
        <v>43.4</v>
      </c>
      <c r="J213" s="125">
        <f t="shared" si="59"/>
        <v>15.9</v>
      </c>
      <c r="K213" s="126">
        <f t="shared" si="60"/>
        <v>17.399999999999999</v>
      </c>
      <c r="L213" s="66">
        <f t="shared" si="61"/>
        <v>33.299999999999997</v>
      </c>
      <c r="M213" s="66">
        <f t="shared" si="61"/>
        <v>34</v>
      </c>
      <c r="N213" s="66">
        <f t="shared" si="61"/>
        <v>31.8</v>
      </c>
      <c r="O213" s="66">
        <f t="shared" si="61"/>
        <v>31.1</v>
      </c>
      <c r="P213" s="66">
        <f t="shared" si="61"/>
        <v>34</v>
      </c>
      <c r="Q213" s="24"/>
      <c r="R213" s="24"/>
      <c r="S213" s="24"/>
      <c r="T213" s="24"/>
      <c r="U213" s="24"/>
      <c r="V213" s="24"/>
      <c r="W213" s="24"/>
      <c r="X213" s="24"/>
      <c r="Y213" s="24"/>
      <c r="Z213" s="24"/>
    </row>
    <row r="214" spans="1:26" ht="13.5" customHeight="1" x14ac:dyDescent="0.3">
      <c r="A214" s="24"/>
      <c r="B214" s="84">
        <v>9</v>
      </c>
      <c r="C214" s="47">
        <v>158</v>
      </c>
      <c r="D214" s="90" t="s">
        <v>2171</v>
      </c>
      <c r="E214" s="47">
        <v>130614</v>
      </c>
      <c r="F214" s="53" t="s">
        <v>1867</v>
      </c>
      <c r="G214" s="54" t="s">
        <v>2172</v>
      </c>
      <c r="H214" s="65">
        <v>8.5287799999999997E-2</v>
      </c>
      <c r="I214" s="66">
        <f t="shared" si="58"/>
        <v>51</v>
      </c>
      <c r="J214" s="125">
        <f t="shared" si="59"/>
        <v>18.7</v>
      </c>
      <c r="K214" s="126">
        <f t="shared" si="60"/>
        <v>20.500000000000004</v>
      </c>
      <c r="L214" s="66">
        <f t="shared" si="61"/>
        <v>39.200000000000003</v>
      </c>
      <c r="M214" s="66">
        <f t="shared" si="61"/>
        <v>40</v>
      </c>
      <c r="N214" s="66">
        <f t="shared" si="61"/>
        <v>37.4</v>
      </c>
      <c r="O214" s="66">
        <f t="shared" si="61"/>
        <v>36.6</v>
      </c>
      <c r="P214" s="66">
        <f t="shared" si="61"/>
        <v>40</v>
      </c>
      <c r="Q214" s="24"/>
      <c r="R214" s="24"/>
      <c r="S214" s="24"/>
      <c r="T214" s="24"/>
      <c r="U214" s="24"/>
      <c r="V214" s="24"/>
      <c r="W214" s="24"/>
      <c r="X214" s="24"/>
      <c r="Y214" s="24"/>
      <c r="Z214" s="24"/>
    </row>
    <row r="215" spans="1:26" ht="13.5" customHeight="1" x14ac:dyDescent="0.3">
      <c r="A215" s="24"/>
      <c r="B215" s="84">
        <v>10</v>
      </c>
      <c r="C215" s="47">
        <v>159</v>
      </c>
      <c r="D215" s="90" t="s">
        <v>2173</v>
      </c>
      <c r="E215" s="47">
        <v>130602</v>
      </c>
      <c r="F215" s="53" t="s">
        <v>1867</v>
      </c>
      <c r="G215" s="54" t="s">
        <v>2174</v>
      </c>
      <c r="H215" s="65">
        <v>4.9040500000000001E-2</v>
      </c>
      <c r="I215" s="66">
        <f t="shared" si="58"/>
        <v>29.3</v>
      </c>
      <c r="J215" s="125">
        <f t="shared" si="59"/>
        <v>10.8</v>
      </c>
      <c r="K215" s="126">
        <f t="shared" si="60"/>
        <v>11.7</v>
      </c>
      <c r="L215" s="66">
        <f t="shared" si="61"/>
        <v>22.5</v>
      </c>
      <c r="M215" s="66">
        <f t="shared" si="61"/>
        <v>23</v>
      </c>
      <c r="N215" s="66">
        <f t="shared" si="61"/>
        <v>21.5</v>
      </c>
      <c r="O215" s="66">
        <f t="shared" si="61"/>
        <v>21.1</v>
      </c>
      <c r="P215" s="66">
        <f t="shared" si="61"/>
        <v>23</v>
      </c>
      <c r="Q215" s="24"/>
      <c r="R215" s="24"/>
      <c r="S215" s="24"/>
      <c r="T215" s="24"/>
      <c r="U215" s="24"/>
      <c r="V215" s="24"/>
      <c r="W215" s="24"/>
      <c r="X215" s="24"/>
      <c r="Y215" s="24"/>
      <c r="Z215" s="24"/>
    </row>
    <row r="216" spans="1:26" ht="18" customHeight="1" x14ac:dyDescent="0.3">
      <c r="A216" s="30"/>
      <c r="B216" s="31"/>
      <c r="C216" s="40"/>
      <c r="D216" s="46"/>
      <c r="E216" s="47">
        <v>130701</v>
      </c>
      <c r="F216" s="35" t="s">
        <v>2175</v>
      </c>
      <c r="G216" s="79" t="s">
        <v>2176</v>
      </c>
      <c r="H216" s="80"/>
      <c r="I216" s="81">
        <v>1574.778936585366</v>
      </c>
      <c r="J216" s="44">
        <v>534.90499999999997</v>
      </c>
      <c r="K216" s="44">
        <v>572.46</v>
      </c>
      <c r="L216" s="44">
        <f>J216+K216</f>
        <v>1107.365</v>
      </c>
      <c r="M216" s="44">
        <v>1219.0150000000001</v>
      </c>
      <c r="N216" s="44">
        <v>1412.1299999999999</v>
      </c>
      <c r="O216" s="44">
        <v>1314.425</v>
      </c>
      <c r="P216" s="44">
        <v>1313.41</v>
      </c>
      <c r="Q216" s="30"/>
      <c r="R216" s="30"/>
      <c r="S216" s="30"/>
      <c r="T216" s="30"/>
      <c r="U216" s="30"/>
      <c r="V216" s="30"/>
      <c r="W216" s="30"/>
      <c r="X216" s="30"/>
      <c r="Y216" s="30"/>
      <c r="Z216" s="30"/>
    </row>
    <row r="217" spans="1:26" ht="13.5" customHeight="1" x14ac:dyDescent="0.3">
      <c r="A217" s="24"/>
      <c r="B217" s="86"/>
      <c r="C217" s="47"/>
      <c r="D217" s="46"/>
      <c r="E217" s="47">
        <v>130701</v>
      </c>
      <c r="F217" s="48" t="s">
        <v>2177</v>
      </c>
      <c r="G217" s="70"/>
      <c r="H217" s="65"/>
      <c r="I217" s="51">
        <v>258.19223414634143</v>
      </c>
      <c r="J217" s="52">
        <v>87.672234146341466</v>
      </c>
      <c r="K217" s="52">
        <v>93.827590243902449</v>
      </c>
      <c r="L217" s="52">
        <f>J217+K217</f>
        <v>181.49982439024393</v>
      </c>
      <c r="M217" s="52">
        <v>199.79953170731707</v>
      </c>
      <c r="N217" s="52">
        <v>231.45155121951223</v>
      </c>
      <c r="O217" s="52">
        <v>215.43746341463415</v>
      </c>
      <c r="P217" s="52">
        <v>215.27110243902439</v>
      </c>
      <c r="Q217" s="24"/>
      <c r="R217" s="24"/>
      <c r="S217" s="24"/>
      <c r="T217" s="24"/>
      <c r="U217" s="24"/>
      <c r="V217" s="24"/>
      <c r="W217" s="24"/>
      <c r="X217" s="24"/>
      <c r="Y217" s="24"/>
      <c r="Z217" s="24"/>
    </row>
    <row r="218" spans="1:26" ht="13.5" customHeight="1" x14ac:dyDescent="0.3">
      <c r="A218" s="24"/>
      <c r="B218" s="84">
        <v>1</v>
      </c>
      <c r="C218" s="47">
        <v>160</v>
      </c>
      <c r="D218" s="46" t="s">
        <v>2178</v>
      </c>
      <c r="E218" s="47">
        <v>130701</v>
      </c>
      <c r="F218" s="53" t="s">
        <v>1837</v>
      </c>
      <c r="G218" s="54" t="s">
        <v>2179</v>
      </c>
      <c r="H218" s="65">
        <v>0.76190480000000005</v>
      </c>
      <c r="I218" s="66">
        <f>+ROUND($H218*I$217,1)</f>
        <v>196.7</v>
      </c>
      <c r="J218" s="125">
        <f>+ROUND($H218*0.4783091787*L$217,1)</f>
        <v>66.099999999999994</v>
      </c>
      <c r="K218" s="126">
        <f>+L218-J218</f>
        <v>72.200000000000017</v>
      </c>
      <c r="L218" s="66">
        <f t="shared" ref="L218:P220" si="62">+ROUND($H218*L$217,1)</f>
        <v>138.30000000000001</v>
      </c>
      <c r="M218" s="66">
        <f t="shared" si="62"/>
        <v>152.19999999999999</v>
      </c>
      <c r="N218" s="66">
        <f t="shared" si="62"/>
        <v>176.3</v>
      </c>
      <c r="O218" s="66">
        <f t="shared" si="62"/>
        <v>164.1</v>
      </c>
      <c r="P218" s="66">
        <f t="shared" si="62"/>
        <v>164</v>
      </c>
      <c r="Q218" s="24"/>
      <c r="R218" s="24"/>
      <c r="S218" s="24"/>
      <c r="T218" s="24"/>
      <c r="U218" s="24"/>
      <c r="V218" s="24"/>
      <c r="W218" s="24"/>
      <c r="X218" s="24"/>
      <c r="Y218" s="24"/>
      <c r="Z218" s="24"/>
    </row>
    <row r="219" spans="1:26" ht="13.5" customHeight="1" x14ac:dyDescent="0.3">
      <c r="A219" s="24"/>
      <c r="B219" s="84">
        <v>2</v>
      </c>
      <c r="C219" s="47">
        <v>161</v>
      </c>
      <c r="D219" s="46" t="s">
        <v>2180</v>
      </c>
      <c r="E219" s="47">
        <v>130701</v>
      </c>
      <c r="F219" s="53" t="s">
        <v>1867</v>
      </c>
      <c r="G219" s="54" t="s">
        <v>2181</v>
      </c>
      <c r="H219" s="65">
        <v>0.1666667</v>
      </c>
      <c r="I219" s="66">
        <f>+ROUND($H219*I$217,1)</f>
        <v>43</v>
      </c>
      <c r="J219" s="125">
        <f>+ROUND($H219*0.4783091787*L$217,1)</f>
        <v>14.5</v>
      </c>
      <c r="K219" s="126">
        <f>+L219-J219</f>
        <v>15.7</v>
      </c>
      <c r="L219" s="66">
        <f t="shared" si="62"/>
        <v>30.2</v>
      </c>
      <c r="M219" s="66">
        <f t="shared" si="62"/>
        <v>33.299999999999997</v>
      </c>
      <c r="N219" s="66">
        <f t="shared" si="62"/>
        <v>38.6</v>
      </c>
      <c r="O219" s="66">
        <f t="shared" si="62"/>
        <v>35.9</v>
      </c>
      <c r="P219" s="66">
        <f t="shared" si="62"/>
        <v>35.9</v>
      </c>
      <c r="Q219" s="24"/>
      <c r="R219" s="24"/>
      <c r="S219" s="24"/>
      <c r="T219" s="24"/>
      <c r="U219" s="24"/>
      <c r="V219" s="24"/>
      <c r="W219" s="24"/>
      <c r="X219" s="24"/>
      <c r="Y219" s="24"/>
      <c r="Z219" s="24"/>
    </row>
    <row r="220" spans="1:26" ht="13.5" customHeight="1" x14ac:dyDescent="0.3">
      <c r="A220" s="24"/>
      <c r="B220" s="84">
        <v>3</v>
      </c>
      <c r="C220" s="47">
        <v>162</v>
      </c>
      <c r="D220" s="46" t="s">
        <v>2182</v>
      </c>
      <c r="E220" s="47">
        <v>130701</v>
      </c>
      <c r="F220" s="53" t="s">
        <v>1867</v>
      </c>
      <c r="G220" s="54" t="s">
        <v>2183</v>
      </c>
      <c r="H220" s="65">
        <v>7.1428599999999995E-2</v>
      </c>
      <c r="I220" s="66">
        <f>+ROUND($H220*I$217,1)</f>
        <v>18.399999999999999</v>
      </c>
      <c r="J220" s="125">
        <f>+ROUND($H220*0.4783091787*L$217,1)</f>
        <v>6.2</v>
      </c>
      <c r="K220" s="126">
        <f>+L220-J220</f>
        <v>6.8</v>
      </c>
      <c r="L220" s="66">
        <f t="shared" si="62"/>
        <v>13</v>
      </c>
      <c r="M220" s="66">
        <f t="shared" si="62"/>
        <v>14.3</v>
      </c>
      <c r="N220" s="66">
        <f t="shared" si="62"/>
        <v>16.5</v>
      </c>
      <c r="O220" s="66">
        <f t="shared" si="62"/>
        <v>15.4</v>
      </c>
      <c r="P220" s="66">
        <f t="shared" si="62"/>
        <v>15.4</v>
      </c>
      <c r="Q220" s="24"/>
      <c r="R220" s="24"/>
      <c r="S220" s="24"/>
      <c r="T220" s="24"/>
      <c r="U220" s="24"/>
      <c r="V220" s="24"/>
      <c r="W220" s="24"/>
      <c r="X220" s="24"/>
      <c r="Y220" s="24"/>
      <c r="Z220" s="24"/>
    </row>
    <row r="221" spans="1:26" ht="13.5" customHeight="1" x14ac:dyDescent="0.3">
      <c r="A221" s="24"/>
      <c r="B221" s="86"/>
      <c r="C221" s="47"/>
      <c r="D221" s="46"/>
      <c r="E221" s="47">
        <v>130702</v>
      </c>
      <c r="F221" s="48" t="s">
        <v>2184</v>
      </c>
      <c r="G221" s="82"/>
      <c r="H221" s="83"/>
      <c r="I221" s="51">
        <v>774.57670243902442</v>
      </c>
      <c r="J221" s="52">
        <v>263.01670243902441</v>
      </c>
      <c r="K221" s="52">
        <v>281.48277073170732</v>
      </c>
      <c r="L221" s="52">
        <f>J221+K221</f>
        <v>544.49947317073179</v>
      </c>
      <c r="M221" s="52">
        <v>599.39859512195119</v>
      </c>
      <c r="N221" s="52">
        <v>694.35465365853656</v>
      </c>
      <c r="O221" s="52">
        <v>646.31239024390254</v>
      </c>
      <c r="P221" s="52">
        <v>645.81330731707317</v>
      </c>
      <c r="Q221" s="24"/>
      <c r="R221" s="24"/>
      <c r="S221" s="24"/>
      <c r="T221" s="24"/>
      <c r="U221" s="24"/>
      <c r="V221" s="24"/>
      <c r="W221" s="24"/>
      <c r="X221" s="24"/>
      <c r="Y221" s="24"/>
      <c r="Z221" s="24"/>
    </row>
    <row r="222" spans="1:26" ht="13.5" customHeight="1" x14ac:dyDescent="0.3">
      <c r="A222" s="24"/>
      <c r="B222" s="84">
        <v>1</v>
      </c>
      <c r="C222" s="47">
        <v>163</v>
      </c>
      <c r="D222" s="46" t="s">
        <v>2185</v>
      </c>
      <c r="E222" s="47">
        <v>130702</v>
      </c>
      <c r="F222" s="53" t="s">
        <v>2029</v>
      </c>
      <c r="G222" s="54" t="s">
        <v>2186</v>
      </c>
      <c r="H222" s="65">
        <v>0.61111110000000002</v>
      </c>
      <c r="I222" s="66">
        <f>+ROUND($H222*I$221,1)</f>
        <v>473.4</v>
      </c>
      <c r="J222" s="125">
        <f>+ROUND($H222*0.4783091787*L$221,1)</f>
        <v>159.19999999999999</v>
      </c>
      <c r="K222" s="126">
        <f>+L222-J222</f>
        <v>173.5</v>
      </c>
      <c r="L222" s="66">
        <f t="shared" ref="L222:P225" si="63">+ROUND($H222*L$221,1)</f>
        <v>332.7</v>
      </c>
      <c r="M222" s="66">
        <f t="shared" si="63"/>
        <v>366.3</v>
      </c>
      <c r="N222" s="66">
        <f t="shared" si="63"/>
        <v>424.3</v>
      </c>
      <c r="O222" s="66">
        <f t="shared" si="63"/>
        <v>395</v>
      </c>
      <c r="P222" s="66">
        <f t="shared" si="63"/>
        <v>394.7</v>
      </c>
      <c r="Q222" s="24"/>
      <c r="R222" s="24"/>
      <c r="S222" s="24"/>
      <c r="T222" s="24"/>
      <c r="U222" s="24"/>
      <c r="V222" s="24"/>
      <c r="W222" s="24"/>
      <c r="X222" s="24"/>
      <c r="Y222" s="24"/>
      <c r="Z222" s="24"/>
    </row>
    <row r="223" spans="1:26" ht="13.5" customHeight="1" x14ac:dyDescent="0.3">
      <c r="A223" s="24"/>
      <c r="B223" s="84">
        <v>2</v>
      </c>
      <c r="C223" s="47">
        <v>164</v>
      </c>
      <c r="D223" s="46" t="s">
        <v>2187</v>
      </c>
      <c r="E223" s="47">
        <v>130702</v>
      </c>
      <c r="F223" s="53" t="s">
        <v>1840</v>
      </c>
      <c r="G223" s="54" t="s">
        <v>2188</v>
      </c>
      <c r="H223" s="65">
        <v>0.29365079999999999</v>
      </c>
      <c r="I223" s="66">
        <f>+ROUND($H223*I$221,1)</f>
        <v>227.5</v>
      </c>
      <c r="J223" s="125">
        <f>+ROUND($H223*0.4783091787*L$221,1)</f>
        <v>76.5</v>
      </c>
      <c r="K223" s="126">
        <f>+L223-J223</f>
        <v>83.4</v>
      </c>
      <c r="L223" s="66">
        <f t="shared" si="63"/>
        <v>159.9</v>
      </c>
      <c r="M223" s="66">
        <f t="shared" si="63"/>
        <v>176</v>
      </c>
      <c r="N223" s="66">
        <f t="shared" si="63"/>
        <v>203.9</v>
      </c>
      <c r="O223" s="66">
        <f t="shared" si="63"/>
        <v>189.8</v>
      </c>
      <c r="P223" s="66">
        <f t="shared" si="63"/>
        <v>189.6</v>
      </c>
      <c r="Q223" s="24"/>
      <c r="R223" s="24"/>
      <c r="S223" s="24"/>
      <c r="T223" s="24"/>
      <c r="U223" s="24"/>
      <c r="V223" s="24"/>
      <c r="W223" s="24"/>
      <c r="X223" s="24"/>
      <c r="Y223" s="24"/>
      <c r="Z223" s="24"/>
    </row>
    <row r="224" spans="1:26" ht="13.5" customHeight="1" x14ac:dyDescent="0.3">
      <c r="A224" s="24"/>
      <c r="B224" s="84">
        <v>3</v>
      </c>
      <c r="C224" s="47">
        <v>165</v>
      </c>
      <c r="D224" s="46" t="s">
        <v>2189</v>
      </c>
      <c r="E224" s="47">
        <v>130702</v>
      </c>
      <c r="F224" s="53" t="s">
        <v>1867</v>
      </c>
      <c r="G224" s="54" t="s">
        <v>2190</v>
      </c>
      <c r="H224" s="65">
        <v>8.5317500000000004E-2</v>
      </c>
      <c r="I224" s="66">
        <f>+ROUND($H224*I$221,1)</f>
        <v>66.099999999999994</v>
      </c>
      <c r="J224" s="125">
        <f>+ROUND($H224*0.4783091787*L$221,1)</f>
        <v>22.2</v>
      </c>
      <c r="K224" s="126">
        <f>+L224-J224</f>
        <v>24.3</v>
      </c>
      <c r="L224" s="66">
        <f t="shared" si="63"/>
        <v>46.5</v>
      </c>
      <c r="M224" s="66">
        <f t="shared" si="63"/>
        <v>51.1</v>
      </c>
      <c r="N224" s="66">
        <f t="shared" si="63"/>
        <v>59.2</v>
      </c>
      <c r="O224" s="66">
        <f t="shared" si="63"/>
        <v>55.1</v>
      </c>
      <c r="P224" s="66">
        <f t="shared" si="63"/>
        <v>55.1</v>
      </c>
      <c r="Q224" s="24"/>
      <c r="R224" s="24"/>
      <c r="S224" s="24"/>
      <c r="T224" s="24"/>
      <c r="U224" s="24"/>
      <c r="V224" s="24"/>
      <c r="W224" s="24"/>
      <c r="X224" s="24"/>
      <c r="Y224" s="24"/>
      <c r="Z224" s="24"/>
    </row>
    <row r="225" spans="1:26" ht="13.5" customHeight="1" x14ac:dyDescent="0.3">
      <c r="A225" s="24"/>
      <c r="B225" s="84">
        <v>4</v>
      </c>
      <c r="C225" s="47">
        <v>166</v>
      </c>
      <c r="D225" s="46" t="s">
        <v>2191</v>
      </c>
      <c r="E225" s="47">
        <v>130702</v>
      </c>
      <c r="F225" s="53" t="s">
        <v>1867</v>
      </c>
      <c r="G225" s="54" t="s">
        <v>36</v>
      </c>
      <c r="H225" s="65">
        <v>9.9205999999999999E-3</v>
      </c>
      <c r="I225" s="66">
        <f>+ROUND($H225*I$221,1)</f>
        <v>7.7</v>
      </c>
      <c r="J225" s="125">
        <f>+ROUND($H225*0.4783091787*L$221,1)</f>
        <v>2.6</v>
      </c>
      <c r="K225" s="126">
        <f>+L225-J225</f>
        <v>2.8000000000000003</v>
      </c>
      <c r="L225" s="66">
        <f t="shared" si="63"/>
        <v>5.4</v>
      </c>
      <c r="M225" s="66">
        <f t="shared" si="63"/>
        <v>5.9</v>
      </c>
      <c r="N225" s="66">
        <f t="shared" si="63"/>
        <v>6.9</v>
      </c>
      <c r="O225" s="66">
        <f t="shared" si="63"/>
        <v>6.4</v>
      </c>
      <c r="P225" s="66">
        <f t="shared" si="63"/>
        <v>6.4</v>
      </c>
      <c r="Q225" s="24"/>
      <c r="R225" s="24"/>
      <c r="S225" s="24"/>
      <c r="T225" s="24"/>
      <c r="U225" s="24"/>
      <c r="V225" s="24"/>
      <c r="W225" s="24"/>
      <c r="X225" s="24"/>
      <c r="Y225" s="24"/>
      <c r="Z225" s="24"/>
    </row>
    <row r="226" spans="1:26" ht="13.5" customHeight="1" x14ac:dyDescent="0.3">
      <c r="A226" s="24"/>
      <c r="B226" s="86"/>
      <c r="C226" s="47"/>
      <c r="D226" s="46"/>
      <c r="E226" s="47">
        <v>130703</v>
      </c>
      <c r="F226" s="48" t="s">
        <v>2192</v>
      </c>
      <c r="G226" s="82"/>
      <c r="H226" s="83"/>
      <c r="I226" s="51">
        <v>45.674999999999997</v>
      </c>
      <c r="J226" s="52">
        <v>15.655756097560976</v>
      </c>
      <c r="K226" s="52">
        <v>16.754926829268292</v>
      </c>
      <c r="L226" s="52">
        <f>J226+K226</f>
        <v>32.410682926829267</v>
      </c>
      <c r="M226" s="52">
        <v>35.678487804878053</v>
      </c>
      <c r="N226" s="52">
        <v>41.330634146341474</v>
      </c>
      <c r="O226" s="52">
        <v>38.470975609756103</v>
      </c>
      <c r="P226" s="52">
        <v>38.441268292682928</v>
      </c>
      <c r="Q226" s="24"/>
      <c r="R226" s="24"/>
      <c r="S226" s="24"/>
      <c r="T226" s="24"/>
      <c r="U226" s="24"/>
      <c r="V226" s="24"/>
      <c r="W226" s="24"/>
      <c r="X226" s="24"/>
      <c r="Y226" s="24"/>
      <c r="Z226" s="24"/>
    </row>
    <row r="227" spans="1:26" ht="13.5" customHeight="1" x14ac:dyDescent="0.3">
      <c r="A227" s="24"/>
      <c r="B227" s="84">
        <v>1</v>
      </c>
      <c r="C227" s="47">
        <v>167</v>
      </c>
      <c r="D227" s="46" t="s">
        <v>2193</v>
      </c>
      <c r="E227" s="47">
        <v>130703</v>
      </c>
      <c r="F227" s="53" t="s">
        <v>1840</v>
      </c>
      <c r="G227" s="54" t="s">
        <v>1147</v>
      </c>
      <c r="H227" s="65">
        <v>1</v>
      </c>
      <c r="I227" s="66">
        <f>+ROUND($H227*I$226,1)</f>
        <v>45.7</v>
      </c>
      <c r="J227" s="125">
        <f>+ROUND($H227*0.4783091787*L$226,1)</f>
        <v>15.5</v>
      </c>
      <c r="K227" s="126">
        <f>+L227-J227</f>
        <v>16.899999999999999</v>
      </c>
      <c r="L227" s="66">
        <f>+ROUND($H227*L$226,1)</f>
        <v>32.4</v>
      </c>
      <c r="M227" s="66">
        <f>+ROUND($H227*M$226,1)</f>
        <v>35.700000000000003</v>
      </c>
      <c r="N227" s="66">
        <f>+ROUND($H227*N$226,1)</f>
        <v>41.3</v>
      </c>
      <c r="O227" s="66">
        <f>+ROUND($H227*O$226,1)</f>
        <v>38.5</v>
      </c>
      <c r="P227" s="66">
        <f>+ROUND($H227*P$226,1)</f>
        <v>38.4</v>
      </c>
      <c r="Q227" s="24"/>
      <c r="R227" s="24"/>
      <c r="S227" s="24"/>
      <c r="T227" s="24"/>
      <c r="U227" s="24"/>
      <c r="V227" s="24"/>
      <c r="W227" s="24"/>
      <c r="X227" s="24"/>
      <c r="Y227" s="24"/>
      <c r="Z227" s="24"/>
    </row>
    <row r="228" spans="1:26" ht="13.5" customHeight="1" x14ac:dyDescent="0.3">
      <c r="A228" s="24"/>
      <c r="B228" s="86"/>
      <c r="C228" s="47"/>
      <c r="D228" s="46"/>
      <c r="E228" s="47">
        <v>130704</v>
      </c>
      <c r="F228" s="48" t="s">
        <v>2194</v>
      </c>
      <c r="G228" s="82"/>
      <c r="H228" s="83"/>
      <c r="I228" s="51">
        <v>465.88499999999999</v>
      </c>
      <c r="J228" s="52">
        <v>158.12313658536584</v>
      </c>
      <c r="K228" s="52">
        <v>169.22476097560974</v>
      </c>
      <c r="L228" s="52">
        <f>J228+K228</f>
        <v>327.34789756097558</v>
      </c>
      <c r="M228" s="52">
        <v>360.35272682926825</v>
      </c>
      <c r="N228" s="52">
        <v>417.43940487804878</v>
      </c>
      <c r="O228" s="52">
        <v>388.55685365853657</v>
      </c>
      <c r="P228" s="52">
        <v>388.25680975609754</v>
      </c>
      <c r="Q228" s="24"/>
      <c r="R228" s="24"/>
      <c r="S228" s="24"/>
      <c r="T228" s="24"/>
      <c r="U228" s="24"/>
      <c r="V228" s="24"/>
      <c r="W228" s="24"/>
      <c r="X228" s="24"/>
      <c r="Y228" s="24"/>
      <c r="Z228" s="24"/>
    </row>
    <row r="229" spans="1:26" ht="13.5" customHeight="1" x14ac:dyDescent="0.3">
      <c r="A229" s="24"/>
      <c r="B229" s="84">
        <v>1</v>
      </c>
      <c r="C229" s="47">
        <v>168</v>
      </c>
      <c r="D229" s="46" t="s">
        <v>2195</v>
      </c>
      <c r="E229" s="47">
        <v>130704</v>
      </c>
      <c r="F229" s="53" t="s">
        <v>1829</v>
      </c>
      <c r="G229" s="54" t="s">
        <v>1145</v>
      </c>
      <c r="H229" s="65">
        <v>1</v>
      </c>
      <c r="I229" s="66">
        <f>+ROUND($H229*I$228,1)</f>
        <v>465.9</v>
      </c>
      <c r="J229" s="125">
        <f>+ROUND($H229*0.4783091787*L$228,1)</f>
        <v>156.6</v>
      </c>
      <c r="K229" s="126">
        <f>+L229-J229</f>
        <v>170.70000000000002</v>
      </c>
      <c r="L229" s="66">
        <f>+ROUND($H229*L$228,1)</f>
        <v>327.3</v>
      </c>
      <c r="M229" s="66">
        <f>+ROUND($H229*M$228,1)</f>
        <v>360.4</v>
      </c>
      <c r="N229" s="66">
        <f>+ROUND($H229*N$228,1)</f>
        <v>417.4</v>
      </c>
      <c r="O229" s="66">
        <f>+ROUND($H229*O$228,1)</f>
        <v>388.6</v>
      </c>
      <c r="P229" s="66">
        <f>+ROUND($H229*P$228,1)</f>
        <v>388.3</v>
      </c>
      <c r="Q229" s="24"/>
      <c r="R229" s="24"/>
      <c r="S229" s="24"/>
      <c r="T229" s="24"/>
      <c r="U229" s="24"/>
      <c r="V229" s="24"/>
      <c r="W229" s="24"/>
      <c r="X229" s="24"/>
      <c r="Y229" s="24"/>
      <c r="Z229" s="24"/>
    </row>
    <row r="230" spans="1:26" ht="13.5" customHeight="1" x14ac:dyDescent="0.3">
      <c r="A230" s="24"/>
      <c r="B230" s="86"/>
      <c r="C230" s="47"/>
      <c r="D230" s="46"/>
      <c r="E230" s="47">
        <v>130705</v>
      </c>
      <c r="F230" s="48" t="s">
        <v>2196</v>
      </c>
      <c r="G230" s="82"/>
      <c r="H230" s="83"/>
      <c r="I230" s="51">
        <v>30.45</v>
      </c>
      <c r="J230" s="52">
        <v>10.437170731707317</v>
      </c>
      <c r="K230" s="52">
        <v>11.169951219512194</v>
      </c>
      <c r="L230" s="52">
        <f>J230+K230</f>
        <v>21.607121951219511</v>
      </c>
      <c r="M230" s="52">
        <v>23.785658536585366</v>
      </c>
      <c r="N230" s="52">
        <v>27.553756097560978</v>
      </c>
      <c r="O230" s="52">
        <v>25.647317073170729</v>
      </c>
      <c r="P230" s="52">
        <v>25.627512195121952</v>
      </c>
      <c r="Q230" s="24"/>
      <c r="R230" s="24"/>
      <c r="S230" s="24"/>
      <c r="T230" s="24"/>
      <c r="U230" s="24"/>
      <c r="V230" s="24"/>
      <c r="W230" s="24"/>
      <c r="X230" s="24"/>
      <c r="Y230" s="24"/>
      <c r="Z230" s="24"/>
    </row>
    <row r="231" spans="1:26" ht="13.5" customHeight="1" x14ac:dyDescent="0.3">
      <c r="A231" s="24"/>
      <c r="B231" s="84">
        <v>1</v>
      </c>
      <c r="C231" s="47">
        <v>169</v>
      </c>
      <c r="D231" s="46" t="s">
        <v>2197</v>
      </c>
      <c r="E231" s="47">
        <v>130705</v>
      </c>
      <c r="F231" s="53" t="s">
        <v>1840</v>
      </c>
      <c r="G231" s="54" t="s">
        <v>1148</v>
      </c>
      <c r="H231" s="65">
        <v>0.7</v>
      </c>
      <c r="I231" s="66">
        <f>+ROUND($H231*I$230,1)</f>
        <v>21.3</v>
      </c>
      <c r="J231" s="125">
        <f>+ROUND($H231*0.4783091787*L$230,1)</f>
        <v>7.2</v>
      </c>
      <c r="K231" s="126">
        <f>+L231-J231</f>
        <v>7.8999999999999995</v>
      </c>
      <c r="L231" s="66">
        <f t="shared" ref="L231:P232" si="64">+ROUND($H231*L$230,1)</f>
        <v>15.1</v>
      </c>
      <c r="M231" s="66">
        <f t="shared" si="64"/>
        <v>16.600000000000001</v>
      </c>
      <c r="N231" s="66">
        <f t="shared" si="64"/>
        <v>19.3</v>
      </c>
      <c r="O231" s="66">
        <f t="shared" si="64"/>
        <v>18</v>
      </c>
      <c r="P231" s="66">
        <f t="shared" si="64"/>
        <v>17.899999999999999</v>
      </c>
      <c r="Q231" s="24"/>
      <c r="R231" s="24"/>
      <c r="S231" s="24"/>
      <c r="T231" s="24"/>
      <c r="U231" s="24"/>
      <c r="V231" s="24"/>
      <c r="W231" s="24"/>
      <c r="X231" s="24"/>
      <c r="Y231" s="24"/>
      <c r="Z231" s="24"/>
    </row>
    <row r="232" spans="1:26" ht="13.5" customHeight="1" x14ac:dyDescent="0.3">
      <c r="A232" s="24"/>
      <c r="B232" s="84">
        <v>2</v>
      </c>
      <c r="C232" s="47">
        <v>170</v>
      </c>
      <c r="D232" s="46" t="s">
        <v>2198</v>
      </c>
      <c r="E232" s="47">
        <v>130705</v>
      </c>
      <c r="F232" s="53" t="s">
        <v>1867</v>
      </c>
      <c r="G232" s="54" t="s">
        <v>1334</v>
      </c>
      <c r="H232" s="65">
        <v>0.3</v>
      </c>
      <c r="I232" s="66">
        <f>+ROUND($H232*I$230,1)</f>
        <v>9.1</v>
      </c>
      <c r="J232" s="125">
        <f>+ROUND($H232*0.4783091787*L$230,1)</f>
        <v>3.1</v>
      </c>
      <c r="K232" s="126">
        <f>+L232-J232</f>
        <v>3.4</v>
      </c>
      <c r="L232" s="66">
        <f t="shared" si="64"/>
        <v>6.5</v>
      </c>
      <c r="M232" s="66">
        <f t="shared" si="64"/>
        <v>7.1</v>
      </c>
      <c r="N232" s="66">
        <f t="shared" si="64"/>
        <v>8.3000000000000007</v>
      </c>
      <c r="O232" s="66">
        <f t="shared" si="64"/>
        <v>7.7</v>
      </c>
      <c r="P232" s="66">
        <f t="shared" si="64"/>
        <v>7.7</v>
      </c>
      <c r="Q232" s="24"/>
      <c r="R232" s="24"/>
      <c r="S232" s="24"/>
      <c r="T232" s="24"/>
      <c r="U232" s="24"/>
      <c r="V232" s="24"/>
      <c r="W232" s="24"/>
      <c r="X232" s="24"/>
      <c r="Y232" s="24"/>
      <c r="Z232" s="24"/>
    </row>
    <row r="233" spans="1:26" ht="18" customHeight="1" x14ac:dyDescent="0.3">
      <c r="A233" s="30"/>
      <c r="B233" s="88"/>
      <c r="C233" s="40"/>
      <c r="D233" s="99"/>
      <c r="E233" s="100">
        <v>130800</v>
      </c>
      <c r="F233" s="35" t="s">
        <v>2199</v>
      </c>
      <c r="G233" s="79" t="s">
        <v>2200</v>
      </c>
      <c r="H233" s="80"/>
      <c r="I233" s="81">
        <v>1692.6521389571981</v>
      </c>
      <c r="J233" s="37">
        <v>964.60027644081845</v>
      </c>
      <c r="K233" s="37">
        <v>1031.0855758683981</v>
      </c>
      <c r="L233" s="44">
        <f>J233+K233</f>
        <v>1995.6858523092164</v>
      </c>
      <c r="M233" s="44">
        <v>1991.178374381923</v>
      </c>
      <c r="N233" s="44">
        <v>1835.3539742623948</v>
      </c>
      <c r="O233" s="44">
        <v>1683.5430058441382</v>
      </c>
      <c r="P233" s="44">
        <v>1868.3496008631737</v>
      </c>
      <c r="Q233" s="30"/>
      <c r="R233" s="30"/>
      <c r="S233" s="30"/>
      <c r="T233" s="30"/>
      <c r="U233" s="30"/>
      <c r="V233" s="30"/>
      <c r="W233" s="30"/>
      <c r="X233" s="30"/>
      <c r="Y233" s="30"/>
      <c r="Z233" s="30"/>
    </row>
    <row r="234" spans="1:26" ht="13.5" customHeight="1" x14ac:dyDescent="0.3">
      <c r="A234" s="24"/>
      <c r="B234" s="86"/>
      <c r="C234" s="47"/>
      <c r="D234" s="46"/>
      <c r="E234" s="47">
        <v>130801</v>
      </c>
      <c r="F234" s="48" t="s">
        <v>2201</v>
      </c>
      <c r="G234" s="70"/>
      <c r="H234" s="74"/>
      <c r="I234" s="51">
        <v>172.15764115310884</v>
      </c>
      <c r="J234" s="52">
        <v>98.113808806299048</v>
      </c>
      <c r="K234" s="52">
        <v>104.87632600206031</v>
      </c>
      <c r="L234" s="52">
        <f>J234+K234</f>
        <v>202.99013480835936</v>
      </c>
      <c r="M234" s="52">
        <v>202.53165906627385</v>
      </c>
      <c r="N234" s="52">
        <v>186.68206232233007</v>
      </c>
      <c r="O234" s="52">
        <v>171.24068966893779</v>
      </c>
      <c r="P234" s="52">
        <v>190.03819509444369</v>
      </c>
      <c r="Q234" s="24"/>
      <c r="R234" s="24"/>
      <c r="S234" s="24"/>
      <c r="T234" s="24"/>
      <c r="U234" s="24"/>
      <c r="V234" s="24"/>
      <c r="W234" s="24"/>
      <c r="X234" s="24"/>
      <c r="Y234" s="24"/>
      <c r="Z234" s="24"/>
    </row>
    <row r="235" spans="1:26" ht="13.5" customHeight="1" x14ac:dyDescent="0.3">
      <c r="A235" s="24"/>
      <c r="B235" s="84">
        <v>1</v>
      </c>
      <c r="C235" s="47">
        <v>171</v>
      </c>
      <c r="D235" s="46" t="s">
        <v>2202</v>
      </c>
      <c r="E235" s="47">
        <v>130801</v>
      </c>
      <c r="F235" s="53" t="s">
        <v>1829</v>
      </c>
      <c r="G235" s="54" t="s">
        <v>1161</v>
      </c>
      <c r="H235" s="65">
        <v>0.59751920000000003</v>
      </c>
      <c r="I235" s="66">
        <f>+ROUND($H235*I$234,1)</f>
        <v>102.9</v>
      </c>
      <c r="J235" s="125">
        <f>+ROUND($H235*0.4783091787*L$234,1)</f>
        <v>58</v>
      </c>
      <c r="K235" s="126">
        <f>+L235-J235</f>
        <v>63.3</v>
      </c>
      <c r="L235" s="66">
        <f t="shared" ref="L235:P237" si="65">+ROUND($H235*L$234,1)</f>
        <v>121.3</v>
      </c>
      <c r="M235" s="66">
        <f t="shared" si="65"/>
        <v>121</v>
      </c>
      <c r="N235" s="66">
        <f t="shared" si="65"/>
        <v>111.5</v>
      </c>
      <c r="O235" s="66">
        <f t="shared" si="65"/>
        <v>102.3</v>
      </c>
      <c r="P235" s="66">
        <f t="shared" si="65"/>
        <v>113.6</v>
      </c>
      <c r="Q235" s="24"/>
      <c r="R235" s="24"/>
      <c r="S235" s="24"/>
      <c r="T235" s="24"/>
      <c r="U235" s="24"/>
      <c r="V235" s="24"/>
      <c r="W235" s="24"/>
      <c r="X235" s="24"/>
      <c r="Y235" s="24"/>
      <c r="Z235" s="24"/>
    </row>
    <row r="236" spans="1:26" ht="13.5" customHeight="1" x14ac:dyDescent="0.3">
      <c r="A236" s="24"/>
      <c r="B236" s="84">
        <v>2</v>
      </c>
      <c r="C236" s="47">
        <v>172</v>
      </c>
      <c r="D236" s="46" t="s">
        <v>2203</v>
      </c>
      <c r="E236" s="47">
        <v>130801</v>
      </c>
      <c r="F236" s="53" t="s">
        <v>1867</v>
      </c>
      <c r="G236" s="54" t="s">
        <v>2204</v>
      </c>
      <c r="H236" s="65">
        <v>0.31165520000000002</v>
      </c>
      <c r="I236" s="66">
        <f>+ROUND($H236*I$234,1)</f>
        <v>53.7</v>
      </c>
      <c r="J236" s="125">
        <f>+ROUND($H236*0.4783091787*L$234,1)</f>
        <v>30.3</v>
      </c>
      <c r="K236" s="126">
        <f>+L236-J236</f>
        <v>33</v>
      </c>
      <c r="L236" s="66">
        <f t="shared" si="65"/>
        <v>63.3</v>
      </c>
      <c r="M236" s="66">
        <f t="shared" si="65"/>
        <v>63.1</v>
      </c>
      <c r="N236" s="66">
        <f t="shared" si="65"/>
        <v>58.2</v>
      </c>
      <c r="O236" s="66">
        <f t="shared" si="65"/>
        <v>53.4</v>
      </c>
      <c r="P236" s="66">
        <f t="shared" si="65"/>
        <v>59.2</v>
      </c>
      <c r="Q236" s="24"/>
      <c r="R236" s="24"/>
      <c r="S236" s="24"/>
      <c r="T236" s="24"/>
      <c r="U236" s="24"/>
      <c r="V236" s="24"/>
      <c r="W236" s="24"/>
      <c r="X236" s="24"/>
      <c r="Y236" s="24"/>
      <c r="Z236" s="24"/>
    </row>
    <row r="237" spans="1:26" ht="13.5" customHeight="1" x14ac:dyDescent="0.3">
      <c r="A237" s="24"/>
      <c r="B237" s="84">
        <v>3</v>
      </c>
      <c r="C237" s="47">
        <v>173</v>
      </c>
      <c r="D237" s="101" t="s">
        <v>2205</v>
      </c>
      <c r="E237" s="47">
        <v>130801</v>
      </c>
      <c r="F237" s="53" t="s">
        <v>1867</v>
      </c>
      <c r="G237" s="54" t="s">
        <v>2206</v>
      </c>
      <c r="H237" s="65">
        <v>9.0825500000000003E-2</v>
      </c>
      <c r="I237" s="66">
        <f>+ROUND($H237*I$234,1)</f>
        <v>15.6</v>
      </c>
      <c r="J237" s="125">
        <f>+ROUND($H237*0.4783091787*L$234,1)</f>
        <v>8.8000000000000007</v>
      </c>
      <c r="K237" s="126">
        <f>+L237-J237</f>
        <v>9.5999999999999979</v>
      </c>
      <c r="L237" s="66">
        <f t="shared" si="65"/>
        <v>18.399999999999999</v>
      </c>
      <c r="M237" s="66">
        <f t="shared" si="65"/>
        <v>18.399999999999999</v>
      </c>
      <c r="N237" s="66">
        <f t="shared" si="65"/>
        <v>17</v>
      </c>
      <c r="O237" s="66">
        <f t="shared" si="65"/>
        <v>15.6</v>
      </c>
      <c r="P237" s="66">
        <f t="shared" si="65"/>
        <v>17.3</v>
      </c>
      <c r="Q237" s="24"/>
      <c r="R237" s="24"/>
      <c r="S237" s="24"/>
      <c r="T237" s="24"/>
      <c r="U237" s="24"/>
      <c r="V237" s="24"/>
      <c r="W237" s="24"/>
      <c r="X237" s="24"/>
      <c r="Y237" s="24"/>
      <c r="Z237" s="24"/>
    </row>
    <row r="238" spans="1:26" ht="13.5" customHeight="1" x14ac:dyDescent="0.3">
      <c r="A238" s="24"/>
      <c r="B238" s="86"/>
      <c r="C238" s="47"/>
      <c r="D238" s="46"/>
      <c r="E238" s="47">
        <v>130802</v>
      </c>
      <c r="F238" s="48" t="s">
        <v>2207</v>
      </c>
      <c r="G238" s="82"/>
      <c r="H238" s="83"/>
      <c r="I238" s="51">
        <v>92.959146341463409</v>
      </c>
      <c r="J238" s="52">
        <v>52.978048780487796</v>
      </c>
      <c r="K238" s="52">
        <v>56.629573170731703</v>
      </c>
      <c r="L238" s="52">
        <f>J238+K238</f>
        <v>109.6076219512195</v>
      </c>
      <c r="M238" s="52">
        <v>109.36006097560974</v>
      </c>
      <c r="N238" s="52">
        <v>100.80182926829268</v>
      </c>
      <c r="O238" s="52">
        <v>92.464024390243893</v>
      </c>
      <c r="P238" s="52">
        <v>102.61402439024388</v>
      </c>
      <c r="Q238" s="24"/>
      <c r="R238" s="24"/>
      <c r="S238" s="24"/>
      <c r="T238" s="24"/>
      <c r="U238" s="24"/>
      <c r="V238" s="24"/>
      <c r="W238" s="24"/>
      <c r="X238" s="24"/>
      <c r="Y238" s="24"/>
      <c r="Z238" s="24"/>
    </row>
    <row r="239" spans="1:26" ht="13.5" customHeight="1" x14ac:dyDescent="0.3">
      <c r="A239" s="24"/>
      <c r="B239" s="84">
        <v>1</v>
      </c>
      <c r="C239" s="47">
        <v>174</v>
      </c>
      <c r="D239" s="46" t="s">
        <v>2208</v>
      </c>
      <c r="E239" s="47">
        <v>130802</v>
      </c>
      <c r="F239" s="53" t="s">
        <v>1867</v>
      </c>
      <c r="G239" s="54" t="s">
        <v>1151</v>
      </c>
      <c r="H239" s="65">
        <v>0.67058819999999997</v>
      </c>
      <c r="I239" s="66">
        <f>+ROUND($H239*I$238,1)</f>
        <v>62.3</v>
      </c>
      <c r="J239" s="125">
        <f>+ROUND($H239*0.4783091787*L$238,1)</f>
        <v>35.200000000000003</v>
      </c>
      <c r="K239" s="126">
        <f>+L239-J239</f>
        <v>38.299999999999997</v>
      </c>
      <c r="L239" s="66">
        <f t="shared" ref="L239:P242" si="66">+ROUND($H239*L$238,1)</f>
        <v>73.5</v>
      </c>
      <c r="M239" s="66">
        <f t="shared" si="66"/>
        <v>73.3</v>
      </c>
      <c r="N239" s="66">
        <f t="shared" si="66"/>
        <v>67.599999999999994</v>
      </c>
      <c r="O239" s="66">
        <f t="shared" si="66"/>
        <v>62</v>
      </c>
      <c r="P239" s="66">
        <f t="shared" si="66"/>
        <v>68.8</v>
      </c>
      <c r="Q239" s="24"/>
      <c r="R239" s="24"/>
      <c r="S239" s="24"/>
      <c r="T239" s="24"/>
      <c r="U239" s="24"/>
      <c r="V239" s="24"/>
      <c r="W239" s="24"/>
      <c r="X239" s="24"/>
      <c r="Y239" s="24"/>
      <c r="Z239" s="24"/>
    </row>
    <row r="240" spans="1:26" ht="13.5" customHeight="1" x14ac:dyDescent="0.3">
      <c r="A240" s="24"/>
      <c r="B240" s="84">
        <v>2</v>
      </c>
      <c r="C240" s="47">
        <v>175</v>
      </c>
      <c r="D240" s="90" t="s">
        <v>2209</v>
      </c>
      <c r="E240" s="47">
        <v>130802</v>
      </c>
      <c r="F240" s="53" t="s">
        <v>1867</v>
      </c>
      <c r="G240" s="54" t="s">
        <v>2210</v>
      </c>
      <c r="H240" s="65">
        <v>4.7058799999999998E-2</v>
      </c>
      <c r="I240" s="66">
        <f>+ROUND($H240*I$238,1)</f>
        <v>4.4000000000000004</v>
      </c>
      <c r="J240" s="125">
        <f>+ROUND($H240*0.4783091787*L$238,1)</f>
        <v>2.5</v>
      </c>
      <c r="K240" s="126">
        <f>+L240-J240</f>
        <v>2.7</v>
      </c>
      <c r="L240" s="66">
        <f t="shared" si="66"/>
        <v>5.2</v>
      </c>
      <c r="M240" s="66">
        <f t="shared" si="66"/>
        <v>5.0999999999999996</v>
      </c>
      <c r="N240" s="66">
        <f t="shared" si="66"/>
        <v>4.7</v>
      </c>
      <c r="O240" s="66">
        <f t="shared" si="66"/>
        <v>4.4000000000000004</v>
      </c>
      <c r="P240" s="66">
        <f t="shared" si="66"/>
        <v>4.8</v>
      </c>
      <c r="Q240" s="24"/>
      <c r="R240" s="24"/>
      <c r="S240" s="24"/>
      <c r="T240" s="24"/>
      <c r="U240" s="24"/>
      <c r="V240" s="24"/>
      <c r="W240" s="24"/>
      <c r="X240" s="24"/>
      <c r="Y240" s="24"/>
      <c r="Z240" s="24"/>
    </row>
    <row r="241" spans="1:26" ht="13.5" customHeight="1" x14ac:dyDescent="0.3">
      <c r="A241" s="24"/>
      <c r="B241" s="84">
        <v>3</v>
      </c>
      <c r="C241" s="47">
        <v>176</v>
      </c>
      <c r="D241" s="90" t="s">
        <v>2211</v>
      </c>
      <c r="E241" s="47">
        <v>130802</v>
      </c>
      <c r="F241" s="53" t="s">
        <v>1867</v>
      </c>
      <c r="G241" s="54" t="s">
        <v>2212</v>
      </c>
      <c r="H241" s="65">
        <v>0.17647060000000001</v>
      </c>
      <c r="I241" s="66">
        <f>+ROUND($H241*I$238,1)</f>
        <v>16.399999999999999</v>
      </c>
      <c r="J241" s="125">
        <f>+ROUND($H241*0.4783091787*L$238,1)</f>
        <v>9.3000000000000007</v>
      </c>
      <c r="K241" s="126">
        <f>+L241-J241</f>
        <v>10</v>
      </c>
      <c r="L241" s="66">
        <f t="shared" si="66"/>
        <v>19.3</v>
      </c>
      <c r="M241" s="66">
        <f t="shared" si="66"/>
        <v>19.3</v>
      </c>
      <c r="N241" s="66">
        <f t="shared" si="66"/>
        <v>17.8</v>
      </c>
      <c r="O241" s="66">
        <f t="shared" si="66"/>
        <v>16.3</v>
      </c>
      <c r="P241" s="66">
        <f t="shared" si="66"/>
        <v>18.100000000000001</v>
      </c>
      <c r="Q241" s="24"/>
      <c r="R241" s="24"/>
      <c r="S241" s="24"/>
      <c r="T241" s="24"/>
      <c r="U241" s="24"/>
      <c r="V241" s="24"/>
      <c r="W241" s="24"/>
      <c r="X241" s="24"/>
      <c r="Y241" s="24"/>
      <c r="Z241" s="24"/>
    </row>
    <row r="242" spans="1:26" ht="13.5" customHeight="1" x14ac:dyDescent="0.3">
      <c r="A242" s="24"/>
      <c r="B242" s="84">
        <v>4</v>
      </c>
      <c r="C242" s="47">
        <v>177</v>
      </c>
      <c r="D242" s="90" t="s">
        <v>2213</v>
      </c>
      <c r="E242" s="47">
        <v>130802</v>
      </c>
      <c r="F242" s="53" t="s">
        <v>1867</v>
      </c>
      <c r="G242" s="54" t="s">
        <v>314</v>
      </c>
      <c r="H242" s="65">
        <v>0.1058824</v>
      </c>
      <c r="I242" s="66">
        <f>+ROUND($H242*I$238,1)</f>
        <v>9.8000000000000007</v>
      </c>
      <c r="J242" s="125">
        <f>+ROUND($H242*0.4783091787*L$238,1)</f>
        <v>5.6</v>
      </c>
      <c r="K242" s="126">
        <f>+L242-J242</f>
        <v>6</v>
      </c>
      <c r="L242" s="66">
        <f t="shared" si="66"/>
        <v>11.6</v>
      </c>
      <c r="M242" s="66">
        <f t="shared" si="66"/>
        <v>11.6</v>
      </c>
      <c r="N242" s="66">
        <f t="shared" si="66"/>
        <v>10.7</v>
      </c>
      <c r="O242" s="66">
        <f t="shared" si="66"/>
        <v>9.8000000000000007</v>
      </c>
      <c r="P242" s="66">
        <f t="shared" si="66"/>
        <v>10.9</v>
      </c>
      <c r="Q242" s="24"/>
      <c r="R242" s="24"/>
      <c r="S242" s="24"/>
      <c r="T242" s="24"/>
      <c r="U242" s="24"/>
      <c r="V242" s="24"/>
      <c r="W242" s="24"/>
      <c r="X242" s="24"/>
      <c r="Y242" s="24"/>
      <c r="Z242" s="24"/>
    </row>
    <row r="243" spans="1:26" ht="13.5" customHeight="1" x14ac:dyDescent="0.3">
      <c r="A243" s="24"/>
      <c r="B243" s="86"/>
      <c r="C243" s="47"/>
      <c r="D243" s="46"/>
      <c r="E243" s="47">
        <v>130803</v>
      </c>
      <c r="F243" s="48" t="s">
        <v>2214</v>
      </c>
      <c r="G243" s="82"/>
      <c r="H243" s="83"/>
      <c r="I243" s="51">
        <v>520.14032652797698</v>
      </c>
      <c r="J243" s="52">
        <v>296.43150433285507</v>
      </c>
      <c r="K243" s="52">
        <v>316.86311502869444</v>
      </c>
      <c r="L243" s="52">
        <f>J243+K243</f>
        <v>613.29461936154951</v>
      </c>
      <c r="M243" s="52">
        <v>611.90942541606864</v>
      </c>
      <c r="N243" s="52">
        <v>564.02299777618373</v>
      </c>
      <c r="O243" s="52">
        <v>517.36993863701571</v>
      </c>
      <c r="P243" s="52">
        <v>574.1628904017216</v>
      </c>
      <c r="Q243" s="24"/>
      <c r="R243" s="24"/>
      <c r="S243" s="24"/>
      <c r="T243" s="24"/>
      <c r="U243" s="24"/>
      <c r="V243" s="24"/>
      <c r="W243" s="24"/>
      <c r="X243" s="24"/>
      <c r="Y243" s="24"/>
      <c r="Z243" s="24"/>
    </row>
    <row r="244" spans="1:26" ht="13.5" customHeight="1" x14ac:dyDescent="0.3">
      <c r="A244" s="24"/>
      <c r="B244" s="84">
        <v>1</v>
      </c>
      <c r="C244" s="47">
        <v>178</v>
      </c>
      <c r="D244" s="46" t="s">
        <v>2215</v>
      </c>
      <c r="E244" s="47">
        <v>130803</v>
      </c>
      <c r="F244" s="53" t="s">
        <v>1840</v>
      </c>
      <c r="G244" s="54" t="s">
        <v>2216</v>
      </c>
      <c r="H244" s="65">
        <v>0.41000320000000001</v>
      </c>
      <c r="I244" s="66">
        <f>+ROUND($H244*I$243,1)</f>
        <v>213.3</v>
      </c>
      <c r="J244" s="125">
        <f>+ROUND($H244*0.4783091787*L$243,1)</f>
        <v>120.3</v>
      </c>
      <c r="K244" s="126">
        <f>+L244-J244</f>
        <v>131.19999999999999</v>
      </c>
      <c r="L244" s="66">
        <f t="shared" ref="L244:P248" si="67">+ROUND($H244*L$243,1)</f>
        <v>251.5</v>
      </c>
      <c r="M244" s="66">
        <f t="shared" si="67"/>
        <v>250.9</v>
      </c>
      <c r="N244" s="66">
        <f t="shared" si="67"/>
        <v>231.3</v>
      </c>
      <c r="O244" s="66">
        <f t="shared" si="67"/>
        <v>212.1</v>
      </c>
      <c r="P244" s="66">
        <f t="shared" si="67"/>
        <v>235.4</v>
      </c>
      <c r="Q244" s="24"/>
      <c r="R244" s="24"/>
      <c r="S244" s="24"/>
      <c r="T244" s="24"/>
      <c r="U244" s="24"/>
      <c r="V244" s="24"/>
      <c r="W244" s="24"/>
      <c r="X244" s="24"/>
      <c r="Y244" s="24"/>
      <c r="Z244" s="24"/>
    </row>
    <row r="245" spans="1:26" ht="13.5" customHeight="1" x14ac:dyDescent="0.3">
      <c r="A245" s="24"/>
      <c r="B245" s="84">
        <v>2</v>
      </c>
      <c r="C245" s="47">
        <v>179</v>
      </c>
      <c r="D245" s="46" t="s">
        <v>2217</v>
      </c>
      <c r="E245" s="47">
        <v>130803</v>
      </c>
      <c r="F245" s="53" t="s">
        <v>1867</v>
      </c>
      <c r="G245" s="54" t="s">
        <v>2218</v>
      </c>
      <c r="H245" s="65">
        <v>0.41000320000000001</v>
      </c>
      <c r="I245" s="66">
        <f>+ROUND($H245*I$243,1)</f>
        <v>213.3</v>
      </c>
      <c r="J245" s="125">
        <f>+ROUND($H245*0.4783091787*L$243,1)</f>
        <v>120.3</v>
      </c>
      <c r="K245" s="126">
        <f>+L245-J245</f>
        <v>131.19999999999999</v>
      </c>
      <c r="L245" s="66">
        <f t="shared" si="67"/>
        <v>251.5</v>
      </c>
      <c r="M245" s="66">
        <f t="shared" si="67"/>
        <v>250.9</v>
      </c>
      <c r="N245" s="66">
        <f t="shared" si="67"/>
        <v>231.3</v>
      </c>
      <c r="O245" s="66">
        <f t="shared" si="67"/>
        <v>212.1</v>
      </c>
      <c r="P245" s="66">
        <f t="shared" si="67"/>
        <v>235.4</v>
      </c>
      <c r="Q245" s="24"/>
      <c r="R245" s="24"/>
      <c r="S245" s="24"/>
      <c r="T245" s="24"/>
      <c r="U245" s="24"/>
      <c r="V245" s="24"/>
      <c r="W245" s="24"/>
      <c r="X245" s="24"/>
      <c r="Y245" s="24"/>
      <c r="Z245" s="24"/>
    </row>
    <row r="246" spans="1:26" ht="13.5" customHeight="1" x14ac:dyDescent="0.3">
      <c r="A246" s="24"/>
      <c r="B246" s="84">
        <v>3</v>
      </c>
      <c r="C246" s="47">
        <v>180</v>
      </c>
      <c r="D246" s="101" t="s">
        <v>2219</v>
      </c>
      <c r="E246" s="47">
        <v>130803</v>
      </c>
      <c r="F246" s="53" t="s">
        <v>1867</v>
      </c>
      <c r="G246" s="54" t="s">
        <v>635</v>
      </c>
      <c r="H246" s="65">
        <v>8.2000600000000007E-2</v>
      </c>
      <c r="I246" s="66">
        <f>+ROUND($H246*I$243,1)</f>
        <v>42.7</v>
      </c>
      <c r="J246" s="125">
        <f>+ROUND($H246*0.4783091787*L$243,1)</f>
        <v>24.1</v>
      </c>
      <c r="K246" s="126">
        <f>+L246-J246</f>
        <v>26.199999999999996</v>
      </c>
      <c r="L246" s="66">
        <f t="shared" si="67"/>
        <v>50.3</v>
      </c>
      <c r="M246" s="66">
        <f t="shared" si="67"/>
        <v>50.2</v>
      </c>
      <c r="N246" s="66">
        <f t="shared" si="67"/>
        <v>46.3</v>
      </c>
      <c r="O246" s="66">
        <f t="shared" si="67"/>
        <v>42.4</v>
      </c>
      <c r="P246" s="66">
        <f t="shared" si="67"/>
        <v>47.1</v>
      </c>
      <c r="Q246" s="24"/>
      <c r="R246" s="24"/>
      <c r="S246" s="24"/>
      <c r="T246" s="24"/>
      <c r="U246" s="24"/>
      <c r="V246" s="24"/>
      <c r="W246" s="24"/>
      <c r="X246" s="24"/>
      <c r="Y246" s="24"/>
      <c r="Z246" s="24"/>
    </row>
    <row r="247" spans="1:26" ht="13.5" customHeight="1" x14ac:dyDescent="0.3">
      <c r="A247" s="24"/>
      <c r="B247" s="84">
        <v>4</v>
      </c>
      <c r="C247" s="47">
        <v>181</v>
      </c>
      <c r="D247" s="101" t="s">
        <v>2220</v>
      </c>
      <c r="E247" s="47">
        <v>130803</v>
      </c>
      <c r="F247" s="53" t="s">
        <v>1867</v>
      </c>
      <c r="G247" s="54" t="s">
        <v>2221</v>
      </c>
      <c r="H247" s="65">
        <v>5.0461899999999997E-2</v>
      </c>
      <c r="I247" s="66">
        <f>+ROUND($H247*I$243,1)</f>
        <v>26.2</v>
      </c>
      <c r="J247" s="125">
        <f>+ROUND($H247*0.4783091787*L$243,1)</f>
        <v>14.8</v>
      </c>
      <c r="K247" s="126">
        <f>+L247-J247</f>
        <v>16.099999999999998</v>
      </c>
      <c r="L247" s="66">
        <f t="shared" si="67"/>
        <v>30.9</v>
      </c>
      <c r="M247" s="66">
        <f t="shared" si="67"/>
        <v>30.9</v>
      </c>
      <c r="N247" s="66">
        <f t="shared" si="67"/>
        <v>28.5</v>
      </c>
      <c r="O247" s="66">
        <f t="shared" si="67"/>
        <v>26.1</v>
      </c>
      <c r="P247" s="66">
        <f t="shared" si="67"/>
        <v>29</v>
      </c>
      <c r="Q247" s="24"/>
      <c r="R247" s="24"/>
      <c r="S247" s="24"/>
      <c r="T247" s="24"/>
      <c r="U247" s="24"/>
      <c r="V247" s="24"/>
      <c r="W247" s="24"/>
      <c r="X247" s="24"/>
      <c r="Y247" s="24"/>
      <c r="Z247" s="24"/>
    </row>
    <row r="248" spans="1:26" ht="13.5" customHeight="1" x14ac:dyDescent="0.3">
      <c r="A248" s="24"/>
      <c r="B248" s="84">
        <v>5</v>
      </c>
      <c r="C248" s="47">
        <v>182</v>
      </c>
      <c r="D248" s="101" t="s">
        <v>2222</v>
      </c>
      <c r="E248" s="47">
        <v>130803</v>
      </c>
      <c r="F248" s="53" t="s">
        <v>1867</v>
      </c>
      <c r="G248" s="54" t="s">
        <v>2223</v>
      </c>
      <c r="H248" s="65">
        <v>4.7530900000000001E-2</v>
      </c>
      <c r="I248" s="66">
        <f>+ROUND($H248*I$243,1)</f>
        <v>24.7</v>
      </c>
      <c r="J248" s="125">
        <f>+ROUND($H248*0.4783091787*L$243,1)</f>
        <v>13.9</v>
      </c>
      <c r="K248" s="126">
        <f>+L248-J248</f>
        <v>15.299999999999999</v>
      </c>
      <c r="L248" s="66">
        <f t="shared" si="67"/>
        <v>29.2</v>
      </c>
      <c r="M248" s="66">
        <f t="shared" si="67"/>
        <v>29.1</v>
      </c>
      <c r="N248" s="66">
        <f t="shared" si="67"/>
        <v>26.8</v>
      </c>
      <c r="O248" s="66">
        <f t="shared" si="67"/>
        <v>24.6</v>
      </c>
      <c r="P248" s="66">
        <f t="shared" si="67"/>
        <v>27.3</v>
      </c>
      <c r="Q248" s="24"/>
      <c r="R248" s="24"/>
      <c r="S248" s="24"/>
      <c r="T248" s="24"/>
      <c r="U248" s="24"/>
      <c r="V248" s="24"/>
      <c r="W248" s="24"/>
      <c r="X248" s="24"/>
      <c r="Y248" s="24"/>
      <c r="Z248" s="24"/>
    </row>
    <row r="249" spans="1:26" ht="13.5" customHeight="1" x14ac:dyDescent="0.3">
      <c r="A249" s="24"/>
      <c r="B249" s="86"/>
      <c r="C249" s="47"/>
      <c r="D249" s="46"/>
      <c r="E249" s="47">
        <v>130804</v>
      </c>
      <c r="F249" s="48" t="s">
        <v>2224</v>
      </c>
      <c r="G249" s="102"/>
      <c r="H249" s="103"/>
      <c r="I249" s="51">
        <v>114.83188665710186</v>
      </c>
      <c r="J249" s="52">
        <v>65.443472022955518</v>
      </c>
      <c r="K249" s="52">
        <v>69.954178622668579</v>
      </c>
      <c r="L249" s="52">
        <f>J249+K249</f>
        <v>135.39765064562408</v>
      </c>
      <c r="M249" s="52">
        <v>135.09184002869441</v>
      </c>
      <c r="N249" s="52">
        <v>124.51990674318509</v>
      </c>
      <c r="O249" s="52">
        <v>114.22026542324247</v>
      </c>
      <c r="P249" s="52">
        <v>126.75850071736011</v>
      </c>
      <c r="Q249" s="24"/>
      <c r="R249" s="24"/>
      <c r="S249" s="24"/>
      <c r="T249" s="24"/>
      <c r="U249" s="24"/>
      <c r="V249" s="24"/>
      <c r="W249" s="24"/>
      <c r="X249" s="24"/>
      <c r="Y249" s="24"/>
      <c r="Z249" s="24"/>
    </row>
    <row r="250" spans="1:26" ht="13.5" customHeight="1" x14ac:dyDescent="0.3">
      <c r="A250" s="24"/>
      <c r="B250" s="84">
        <v>1</v>
      </c>
      <c r="C250" s="47">
        <v>183</v>
      </c>
      <c r="D250" s="47" t="s">
        <v>2225</v>
      </c>
      <c r="E250" s="47">
        <v>130804</v>
      </c>
      <c r="F250" s="53" t="s">
        <v>1867</v>
      </c>
      <c r="G250" s="54" t="s">
        <v>1153</v>
      </c>
      <c r="H250" s="65">
        <v>0.71428570000000002</v>
      </c>
      <c r="I250" s="66">
        <f>+ROUND($H250*I$249,1)</f>
        <v>82</v>
      </c>
      <c r="J250" s="125">
        <f>+ROUND($H250*0.4783091787*L$249,1)</f>
        <v>46.3</v>
      </c>
      <c r="K250" s="126">
        <f>+L250-J250</f>
        <v>50.400000000000006</v>
      </c>
      <c r="L250" s="66">
        <f t="shared" ref="L250:P252" si="68">+ROUND($H250*L$249,1)</f>
        <v>96.7</v>
      </c>
      <c r="M250" s="66">
        <f t="shared" si="68"/>
        <v>96.5</v>
      </c>
      <c r="N250" s="66">
        <f t="shared" si="68"/>
        <v>88.9</v>
      </c>
      <c r="O250" s="66">
        <f t="shared" si="68"/>
        <v>81.599999999999994</v>
      </c>
      <c r="P250" s="66">
        <f t="shared" si="68"/>
        <v>90.5</v>
      </c>
      <c r="Q250" s="24"/>
      <c r="R250" s="24"/>
      <c r="S250" s="24"/>
      <c r="T250" s="24"/>
      <c r="U250" s="24"/>
      <c r="V250" s="24"/>
      <c r="W250" s="24"/>
      <c r="X250" s="24"/>
      <c r="Y250" s="24"/>
      <c r="Z250" s="24"/>
    </row>
    <row r="251" spans="1:26" ht="13.5" customHeight="1" x14ac:dyDescent="0.3">
      <c r="A251" s="24"/>
      <c r="B251" s="84">
        <v>2</v>
      </c>
      <c r="C251" s="47">
        <v>184</v>
      </c>
      <c r="D251" s="47" t="s">
        <v>2226</v>
      </c>
      <c r="E251" s="47">
        <v>130804</v>
      </c>
      <c r="F251" s="53" t="s">
        <v>1867</v>
      </c>
      <c r="G251" s="54" t="s">
        <v>185</v>
      </c>
      <c r="H251" s="65">
        <v>0.18095240000000001</v>
      </c>
      <c r="I251" s="66">
        <f>+ROUND($H251*I$249,1)</f>
        <v>20.8</v>
      </c>
      <c r="J251" s="125">
        <f>+ROUND($H251*0.4783091787*L$249,1)</f>
        <v>11.7</v>
      </c>
      <c r="K251" s="126">
        <f>+L251-J251</f>
        <v>12.8</v>
      </c>
      <c r="L251" s="66">
        <f t="shared" si="68"/>
        <v>24.5</v>
      </c>
      <c r="M251" s="66">
        <f t="shared" si="68"/>
        <v>24.4</v>
      </c>
      <c r="N251" s="66">
        <f t="shared" si="68"/>
        <v>22.5</v>
      </c>
      <c r="O251" s="66">
        <f t="shared" si="68"/>
        <v>20.7</v>
      </c>
      <c r="P251" s="66">
        <f t="shared" si="68"/>
        <v>22.9</v>
      </c>
      <c r="Q251" s="24"/>
      <c r="R251" s="24"/>
      <c r="S251" s="24"/>
      <c r="T251" s="24"/>
      <c r="U251" s="24"/>
      <c r="V251" s="24"/>
      <c r="W251" s="24"/>
      <c r="X251" s="24"/>
      <c r="Y251" s="24"/>
      <c r="Z251" s="24"/>
    </row>
    <row r="252" spans="1:26" ht="13.5" customHeight="1" x14ac:dyDescent="0.3">
      <c r="A252" s="24"/>
      <c r="B252" s="84">
        <v>3</v>
      </c>
      <c r="C252" s="47">
        <v>185</v>
      </c>
      <c r="D252" s="47" t="s">
        <v>2227</v>
      </c>
      <c r="E252" s="47">
        <v>130804</v>
      </c>
      <c r="F252" s="53" t="s">
        <v>1867</v>
      </c>
      <c r="G252" s="54" t="s">
        <v>2228</v>
      </c>
      <c r="H252" s="65">
        <v>0.10476190000000001</v>
      </c>
      <c r="I252" s="66">
        <f>+ROUND($H252*I$249,1)</f>
        <v>12</v>
      </c>
      <c r="J252" s="125">
        <f>+ROUND($H252*0.4783091787*L$249,1)</f>
        <v>6.8</v>
      </c>
      <c r="K252" s="126">
        <f>+L252-J252</f>
        <v>7.3999999999999995</v>
      </c>
      <c r="L252" s="66">
        <f t="shared" si="68"/>
        <v>14.2</v>
      </c>
      <c r="M252" s="66">
        <f t="shared" si="68"/>
        <v>14.2</v>
      </c>
      <c r="N252" s="66">
        <f t="shared" si="68"/>
        <v>13</v>
      </c>
      <c r="O252" s="66">
        <f t="shared" si="68"/>
        <v>12</v>
      </c>
      <c r="P252" s="66">
        <f t="shared" si="68"/>
        <v>13.3</v>
      </c>
      <c r="Q252" s="24"/>
      <c r="R252" s="24"/>
      <c r="S252" s="24"/>
      <c r="T252" s="24"/>
      <c r="U252" s="24"/>
      <c r="V252" s="24"/>
      <c r="W252" s="24"/>
      <c r="X252" s="24"/>
      <c r="Y252" s="24"/>
      <c r="Z252" s="24"/>
    </row>
    <row r="253" spans="1:26" ht="13.5" customHeight="1" x14ac:dyDescent="0.3">
      <c r="A253" s="24"/>
      <c r="B253" s="86"/>
      <c r="C253" s="47"/>
      <c r="D253" s="46"/>
      <c r="E253" s="47">
        <v>130805</v>
      </c>
      <c r="F253" s="48" t="s">
        <v>2229</v>
      </c>
      <c r="G253" s="82"/>
      <c r="H253" s="83"/>
      <c r="I253" s="51">
        <v>12.18</v>
      </c>
      <c r="J253" s="52">
        <v>6.8559827833572458</v>
      </c>
      <c r="K253" s="52">
        <v>7.3285329985652794</v>
      </c>
      <c r="L253" s="52">
        <f>J253+K253</f>
        <v>14.184515781922524</v>
      </c>
      <c r="M253" s="52">
        <v>14.152478479196557</v>
      </c>
      <c r="N253" s="52">
        <v>13.044942611190816</v>
      </c>
      <c r="O253" s="52">
        <v>11.965932568149212</v>
      </c>
      <c r="P253" s="52">
        <v>13.279461979913915</v>
      </c>
      <c r="Q253" s="24"/>
      <c r="R253" s="24"/>
      <c r="S253" s="24"/>
      <c r="T253" s="24"/>
      <c r="U253" s="24"/>
      <c r="V253" s="24"/>
      <c r="W253" s="24"/>
      <c r="X253" s="24"/>
      <c r="Y253" s="24"/>
      <c r="Z253" s="24"/>
    </row>
    <row r="254" spans="1:26" ht="13.5" customHeight="1" x14ac:dyDescent="0.3">
      <c r="A254" s="24"/>
      <c r="B254" s="84">
        <v>1</v>
      </c>
      <c r="C254" s="47">
        <v>186</v>
      </c>
      <c r="D254" s="47" t="s">
        <v>2230</v>
      </c>
      <c r="E254" s="47">
        <v>130805</v>
      </c>
      <c r="F254" s="53" t="s">
        <v>1867</v>
      </c>
      <c r="G254" s="54" t="s">
        <v>1154</v>
      </c>
      <c r="H254" s="65">
        <v>1</v>
      </c>
      <c r="I254" s="66">
        <f>+ROUND($H254*I$253,1)</f>
        <v>12.2</v>
      </c>
      <c r="J254" s="125">
        <f>+ROUND($H254*0.4783091787*L$253,1)</f>
        <v>6.8</v>
      </c>
      <c r="K254" s="126">
        <f>+L254-J254</f>
        <v>7.3999999999999995</v>
      </c>
      <c r="L254" s="66">
        <f>+ROUND($H254*L$253,1)</f>
        <v>14.2</v>
      </c>
      <c r="M254" s="66">
        <f>+ROUND($H254*M$253,1)</f>
        <v>14.2</v>
      </c>
      <c r="N254" s="66">
        <f>+ROUND($H254*N$253,1)</f>
        <v>13</v>
      </c>
      <c r="O254" s="66">
        <f>+ROUND($H254*O$253,1)</f>
        <v>12</v>
      </c>
      <c r="P254" s="66">
        <f>+ROUND($H254*P$253,1)</f>
        <v>13.3</v>
      </c>
      <c r="Q254" s="24"/>
      <c r="R254" s="24"/>
      <c r="S254" s="24"/>
      <c r="T254" s="24"/>
      <c r="U254" s="24"/>
      <c r="V254" s="24"/>
      <c r="W254" s="24"/>
      <c r="X254" s="24"/>
      <c r="Y254" s="24"/>
      <c r="Z254" s="24"/>
    </row>
    <row r="255" spans="1:26" ht="13.5" customHeight="1" x14ac:dyDescent="0.3">
      <c r="A255" s="24"/>
      <c r="B255" s="64"/>
      <c r="C255" s="47"/>
      <c r="D255" s="46"/>
      <c r="E255" s="47">
        <v>130806</v>
      </c>
      <c r="F255" s="48" t="s">
        <v>2231</v>
      </c>
      <c r="G255" s="82"/>
      <c r="H255" s="83"/>
      <c r="I255" s="51">
        <v>73.273680057388802</v>
      </c>
      <c r="J255" s="52">
        <v>41.759167862266857</v>
      </c>
      <c r="K255" s="52">
        <v>44.637428263988518</v>
      </c>
      <c r="L255" s="52">
        <f>J255+K255</f>
        <v>86.396596126255375</v>
      </c>
      <c r="M255" s="52">
        <v>86.201459827833588</v>
      </c>
      <c r="N255" s="52">
        <v>79.455559540889539</v>
      </c>
      <c r="O255" s="52">
        <v>72.8834074605452</v>
      </c>
      <c r="P255" s="52">
        <v>80.883995695839303</v>
      </c>
      <c r="Q255" s="24"/>
      <c r="R255" s="24"/>
      <c r="S255" s="24"/>
      <c r="T255" s="24"/>
      <c r="U255" s="24"/>
      <c r="V255" s="24"/>
      <c r="W255" s="24"/>
      <c r="X255" s="24"/>
      <c r="Y255" s="24"/>
      <c r="Z255" s="24"/>
    </row>
    <row r="256" spans="1:26" ht="13.5" customHeight="1" x14ac:dyDescent="0.3">
      <c r="A256" s="24"/>
      <c r="B256" s="84">
        <v>1</v>
      </c>
      <c r="C256" s="47">
        <v>187</v>
      </c>
      <c r="D256" s="47" t="s">
        <v>2232</v>
      </c>
      <c r="E256" s="47">
        <v>130806</v>
      </c>
      <c r="F256" s="53" t="s">
        <v>1867</v>
      </c>
      <c r="G256" s="54" t="s">
        <v>1155</v>
      </c>
      <c r="H256" s="65">
        <v>0.31343280000000001</v>
      </c>
      <c r="I256" s="66">
        <f>+ROUND($H256*I$255,1)</f>
        <v>23</v>
      </c>
      <c r="J256" s="125">
        <f>+ROUND($H256*0.4783091787*L$255,1)</f>
        <v>13</v>
      </c>
      <c r="K256" s="126">
        <f>+L256-J256</f>
        <v>14.100000000000001</v>
      </c>
      <c r="L256" s="66">
        <f t="shared" ref="L256:P258" si="69">+ROUND($H256*L$255,1)</f>
        <v>27.1</v>
      </c>
      <c r="M256" s="66">
        <f t="shared" si="69"/>
        <v>27</v>
      </c>
      <c r="N256" s="66">
        <f t="shared" si="69"/>
        <v>24.9</v>
      </c>
      <c r="O256" s="66">
        <f t="shared" si="69"/>
        <v>22.8</v>
      </c>
      <c r="P256" s="66">
        <f t="shared" si="69"/>
        <v>25.4</v>
      </c>
      <c r="Q256" s="24"/>
      <c r="R256" s="24"/>
      <c r="S256" s="24"/>
      <c r="T256" s="24"/>
      <c r="U256" s="24"/>
      <c r="V256" s="24"/>
      <c r="W256" s="24"/>
      <c r="X256" s="24"/>
      <c r="Y256" s="24"/>
      <c r="Z256" s="24"/>
    </row>
    <row r="257" spans="1:26" ht="13.5" customHeight="1" x14ac:dyDescent="0.3">
      <c r="A257" s="24"/>
      <c r="B257" s="84">
        <v>2</v>
      </c>
      <c r="C257" s="47">
        <v>188</v>
      </c>
      <c r="D257" s="47" t="s">
        <v>2233</v>
      </c>
      <c r="E257" s="47">
        <v>130806</v>
      </c>
      <c r="F257" s="53" t="s">
        <v>1867</v>
      </c>
      <c r="G257" s="54" t="s">
        <v>2234</v>
      </c>
      <c r="H257" s="65">
        <v>0.44776120000000003</v>
      </c>
      <c r="I257" s="66">
        <f>+ROUND($H257*I$255,1)</f>
        <v>32.799999999999997</v>
      </c>
      <c r="J257" s="125">
        <f>+ROUND($H257*0.4783091787*L$255,1)</f>
        <v>18.5</v>
      </c>
      <c r="K257" s="126">
        <f>+L257-J257</f>
        <v>20.200000000000003</v>
      </c>
      <c r="L257" s="66">
        <f t="shared" si="69"/>
        <v>38.700000000000003</v>
      </c>
      <c r="M257" s="66">
        <f t="shared" si="69"/>
        <v>38.6</v>
      </c>
      <c r="N257" s="66">
        <f t="shared" si="69"/>
        <v>35.6</v>
      </c>
      <c r="O257" s="66">
        <f t="shared" si="69"/>
        <v>32.6</v>
      </c>
      <c r="P257" s="66">
        <f t="shared" si="69"/>
        <v>36.200000000000003</v>
      </c>
      <c r="Q257" s="24"/>
      <c r="R257" s="24"/>
      <c r="S257" s="24"/>
      <c r="T257" s="24"/>
      <c r="U257" s="24"/>
      <c r="V257" s="24"/>
      <c r="W257" s="24"/>
      <c r="X257" s="24"/>
      <c r="Y257" s="24"/>
      <c r="Z257" s="24"/>
    </row>
    <row r="258" spans="1:26" ht="13.5" customHeight="1" x14ac:dyDescent="0.3">
      <c r="A258" s="24"/>
      <c r="B258" s="84">
        <v>3</v>
      </c>
      <c r="C258" s="47">
        <v>189</v>
      </c>
      <c r="D258" s="47" t="s">
        <v>2235</v>
      </c>
      <c r="E258" s="47">
        <v>130806</v>
      </c>
      <c r="F258" s="53" t="s">
        <v>1851</v>
      </c>
      <c r="G258" s="54" t="s">
        <v>2236</v>
      </c>
      <c r="H258" s="65">
        <v>0.23880599999999999</v>
      </c>
      <c r="I258" s="66">
        <f>+ROUND($H258*I$255,1)</f>
        <v>17.5</v>
      </c>
      <c r="J258" s="125">
        <f>+ROUND($H258*0.4783091787*L$255,1)</f>
        <v>9.9</v>
      </c>
      <c r="K258" s="126">
        <f>+L258-J258</f>
        <v>10.700000000000001</v>
      </c>
      <c r="L258" s="66">
        <f t="shared" si="69"/>
        <v>20.6</v>
      </c>
      <c r="M258" s="66">
        <f t="shared" si="69"/>
        <v>20.6</v>
      </c>
      <c r="N258" s="66">
        <f t="shared" si="69"/>
        <v>19</v>
      </c>
      <c r="O258" s="66">
        <f t="shared" si="69"/>
        <v>17.399999999999999</v>
      </c>
      <c r="P258" s="66">
        <f t="shared" si="69"/>
        <v>19.3</v>
      </c>
      <c r="Q258" s="24"/>
      <c r="R258" s="24"/>
      <c r="S258" s="24"/>
      <c r="T258" s="24"/>
      <c r="U258" s="24"/>
      <c r="V258" s="24"/>
      <c r="W258" s="24"/>
      <c r="X258" s="24"/>
      <c r="Y258" s="24"/>
      <c r="Z258" s="24"/>
    </row>
    <row r="259" spans="1:26" ht="13.5" customHeight="1" x14ac:dyDescent="0.3">
      <c r="A259" s="24"/>
      <c r="B259" s="86"/>
      <c r="C259" s="47"/>
      <c r="D259" s="46"/>
      <c r="E259" s="47">
        <v>130807</v>
      </c>
      <c r="F259" s="48" t="s">
        <v>2237</v>
      </c>
      <c r="G259" s="82"/>
      <c r="H259" s="83"/>
      <c r="I259" s="51">
        <v>30.45</v>
      </c>
      <c r="J259" s="52">
        <v>17.451592539454808</v>
      </c>
      <c r="K259" s="52">
        <v>18.654447632711623</v>
      </c>
      <c r="L259" s="52">
        <f>J259+K259</f>
        <v>36.106040172166431</v>
      </c>
      <c r="M259" s="52">
        <v>36.024490674318507</v>
      </c>
      <c r="N259" s="52">
        <v>33.205308464849352</v>
      </c>
      <c r="O259" s="52">
        <v>30.45873744619799</v>
      </c>
      <c r="P259" s="52">
        <v>33.802266857962699</v>
      </c>
      <c r="Q259" s="24"/>
      <c r="R259" s="24"/>
      <c r="S259" s="24"/>
      <c r="T259" s="24"/>
      <c r="U259" s="24"/>
      <c r="V259" s="24"/>
      <c r="W259" s="24"/>
      <c r="X259" s="24"/>
      <c r="Y259" s="24"/>
      <c r="Z259" s="24"/>
    </row>
    <row r="260" spans="1:26" ht="13.5" customHeight="1" x14ac:dyDescent="0.3">
      <c r="A260" s="24"/>
      <c r="B260" s="84">
        <v>1</v>
      </c>
      <c r="C260" s="47">
        <v>190</v>
      </c>
      <c r="D260" s="47" t="s">
        <v>2238</v>
      </c>
      <c r="E260" s="47">
        <v>130807</v>
      </c>
      <c r="F260" s="53" t="s">
        <v>1867</v>
      </c>
      <c r="G260" s="54" t="s">
        <v>1156</v>
      </c>
      <c r="H260" s="65">
        <v>0.82142859999999995</v>
      </c>
      <c r="I260" s="66">
        <f>+ROUND($H260*I$259,1)</f>
        <v>25</v>
      </c>
      <c r="J260" s="125">
        <f>+ROUND($H260*0.4783091787*L$259,1)</f>
        <v>14.2</v>
      </c>
      <c r="K260" s="126">
        <f>+L260-J260</f>
        <v>15.5</v>
      </c>
      <c r="L260" s="66">
        <f t="shared" ref="L260:P261" si="70">+ROUND($H260*L$259,1)</f>
        <v>29.7</v>
      </c>
      <c r="M260" s="66">
        <f t="shared" si="70"/>
        <v>29.6</v>
      </c>
      <c r="N260" s="66">
        <f t="shared" si="70"/>
        <v>27.3</v>
      </c>
      <c r="O260" s="66">
        <f t="shared" si="70"/>
        <v>25</v>
      </c>
      <c r="P260" s="66">
        <f t="shared" si="70"/>
        <v>27.8</v>
      </c>
      <c r="Q260" s="24"/>
      <c r="R260" s="24"/>
      <c r="S260" s="24"/>
      <c r="T260" s="24"/>
      <c r="U260" s="24"/>
      <c r="V260" s="24"/>
      <c r="W260" s="24"/>
      <c r="X260" s="24"/>
      <c r="Y260" s="24"/>
      <c r="Z260" s="24"/>
    </row>
    <row r="261" spans="1:26" ht="13.5" customHeight="1" x14ac:dyDescent="0.3">
      <c r="A261" s="24"/>
      <c r="B261" s="84">
        <v>2</v>
      </c>
      <c r="C261" s="47">
        <v>191</v>
      </c>
      <c r="D261" s="47" t="s">
        <v>2239</v>
      </c>
      <c r="E261" s="47">
        <v>130807</v>
      </c>
      <c r="F261" s="53" t="s">
        <v>1867</v>
      </c>
      <c r="G261" s="54" t="s">
        <v>2240</v>
      </c>
      <c r="H261" s="65">
        <v>0.17857139999999999</v>
      </c>
      <c r="I261" s="66">
        <f>+ROUND($H261*I$259,1)</f>
        <v>5.4</v>
      </c>
      <c r="J261" s="125">
        <f>+ROUND($H261*0.4783091787*L$259,1)</f>
        <v>3.1</v>
      </c>
      <c r="K261" s="126">
        <f>+L261-J261</f>
        <v>3.3000000000000003</v>
      </c>
      <c r="L261" s="66">
        <f t="shared" si="70"/>
        <v>6.4</v>
      </c>
      <c r="M261" s="66">
        <f t="shared" si="70"/>
        <v>6.4</v>
      </c>
      <c r="N261" s="66">
        <f t="shared" si="70"/>
        <v>5.9</v>
      </c>
      <c r="O261" s="66">
        <f t="shared" si="70"/>
        <v>5.4</v>
      </c>
      <c r="P261" s="66">
        <f t="shared" si="70"/>
        <v>6</v>
      </c>
      <c r="Q261" s="24"/>
      <c r="R261" s="24"/>
      <c r="S261" s="24"/>
      <c r="T261" s="24"/>
      <c r="U261" s="24"/>
      <c r="V261" s="24"/>
      <c r="W261" s="24"/>
      <c r="X261" s="24"/>
      <c r="Y261" s="24"/>
      <c r="Z261" s="24"/>
    </row>
    <row r="262" spans="1:26" ht="13.5" customHeight="1" x14ac:dyDescent="0.3">
      <c r="A262" s="24"/>
      <c r="B262" s="86"/>
      <c r="C262" s="47"/>
      <c r="D262" s="46"/>
      <c r="E262" s="47">
        <v>130808</v>
      </c>
      <c r="F262" s="48" t="s">
        <v>2241</v>
      </c>
      <c r="G262" s="82"/>
      <c r="H262" s="83"/>
      <c r="I262" s="51">
        <v>241.55065621154952</v>
      </c>
      <c r="J262" s="52">
        <v>137.66135933228122</v>
      </c>
      <c r="K262" s="52">
        <v>147.14970068812772</v>
      </c>
      <c r="L262" s="52">
        <f>J262+K262</f>
        <v>284.81106002040895</v>
      </c>
      <c r="M262" s="52">
        <v>284.1677826403515</v>
      </c>
      <c r="N262" s="52">
        <v>261.92955685760404</v>
      </c>
      <c r="O262" s="52">
        <v>240.26410145143475</v>
      </c>
      <c r="P262" s="52">
        <v>266.6384740337877</v>
      </c>
      <c r="Q262" s="24"/>
      <c r="R262" s="24"/>
      <c r="S262" s="24"/>
      <c r="T262" s="24"/>
      <c r="U262" s="24"/>
      <c r="V262" s="24"/>
      <c r="W262" s="24"/>
      <c r="X262" s="24"/>
      <c r="Y262" s="24"/>
      <c r="Z262" s="24"/>
    </row>
    <row r="263" spans="1:26" ht="13.5" customHeight="1" x14ac:dyDescent="0.3">
      <c r="A263" s="24"/>
      <c r="B263" s="84">
        <v>1</v>
      </c>
      <c r="C263" s="47">
        <v>192</v>
      </c>
      <c r="D263" s="47" t="s">
        <v>2242</v>
      </c>
      <c r="E263" s="47">
        <v>130808</v>
      </c>
      <c r="F263" s="53" t="s">
        <v>1840</v>
      </c>
      <c r="G263" s="54" t="s">
        <v>1157</v>
      </c>
      <c r="H263" s="65">
        <v>0.38538660000000002</v>
      </c>
      <c r="I263" s="66">
        <f>+ROUND($H263*I$262,1)</f>
        <v>93.1</v>
      </c>
      <c r="J263" s="125">
        <f>+ROUND($H263*0.4783091787*L$262,1)</f>
        <v>52.5</v>
      </c>
      <c r="K263" s="126">
        <f>+L263-J263</f>
        <v>57.3</v>
      </c>
      <c r="L263" s="66">
        <f t="shared" ref="L263:P267" si="71">+ROUND($H263*L$262,1)</f>
        <v>109.8</v>
      </c>
      <c r="M263" s="66">
        <f t="shared" si="71"/>
        <v>109.5</v>
      </c>
      <c r="N263" s="66">
        <f t="shared" si="71"/>
        <v>100.9</v>
      </c>
      <c r="O263" s="66">
        <f t="shared" si="71"/>
        <v>92.6</v>
      </c>
      <c r="P263" s="66">
        <f t="shared" si="71"/>
        <v>102.8</v>
      </c>
      <c r="Q263" s="24"/>
      <c r="R263" s="24"/>
      <c r="S263" s="24"/>
      <c r="T263" s="24"/>
      <c r="U263" s="24"/>
      <c r="V263" s="24"/>
      <c r="W263" s="24"/>
      <c r="X263" s="24"/>
      <c r="Y263" s="24"/>
      <c r="Z263" s="24"/>
    </row>
    <row r="264" spans="1:26" ht="13.5" customHeight="1" x14ac:dyDescent="0.3">
      <c r="A264" s="24"/>
      <c r="B264" s="84">
        <v>2</v>
      </c>
      <c r="C264" s="47">
        <v>193</v>
      </c>
      <c r="D264" s="47" t="s">
        <v>2243</v>
      </c>
      <c r="E264" s="47">
        <v>130808</v>
      </c>
      <c r="F264" s="53" t="s">
        <v>1840</v>
      </c>
      <c r="G264" s="54" t="s">
        <v>2244</v>
      </c>
      <c r="H264" s="65">
        <v>0.32598490000000002</v>
      </c>
      <c r="I264" s="66">
        <f>+ROUND($H264*I$262,1)</f>
        <v>78.7</v>
      </c>
      <c r="J264" s="125">
        <f>+ROUND($H264*0.4783091787*L$262,1)</f>
        <v>44.4</v>
      </c>
      <c r="K264" s="126">
        <f>+L264-J264</f>
        <v>48.4</v>
      </c>
      <c r="L264" s="66">
        <f t="shared" si="71"/>
        <v>92.8</v>
      </c>
      <c r="M264" s="66">
        <f t="shared" si="71"/>
        <v>92.6</v>
      </c>
      <c r="N264" s="66">
        <f t="shared" si="71"/>
        <v>85.4</v>
      </c>
      <c r="O264" s="66">
        <f t="shared" si="71"/>
        <v>78.3</v>
      </c>
      <c r="P264" s="66">
        <f t="shared" si="71"/>
        <v>86.9</v>
      </c>
      <c r="Q264" s="24"/>
      <c r="R264" s="24"/>
      <c r="S264" s="24"/>
      <c r="T264" s="24"/>
      <c r="U264" s="24"/>
      <c r="V264" s="24"/>
      <c r="W264" s="24"/>
      <c r="X264" s="24"/>
      <c r="Y264" s="24"/>
      <c r="Z264" s="24"/>
    </row>
    <row r="265" spans="1:26" ht="13.5" customHeight="1" x14ac:dyDescent="0.3">
      <c r="A265" s="24"/>
      <c r="B265" s="84">
        <v>3</v>
      </c>
      <c r="C265" s="47">
        <v>194</v>
      </c>
      <c r="D265" s="47" t="s">
        <v>2245</v>
      </c>
      <c r="E265" s="47">
        <v>130808</v>
      </c>
      <c r="F265" s="53" t="s">
        <v>1867</v>
      </c>
      <c r="G265" s="54" t="s">
        <v>2246</v>
      </c>
      <c r="H265" s="65">
        <v>2.7165399999999999E-2</v>
      </c>
      <c r="I265" s="66">
        <f>+ROUND($H265*I$262,1)</f>
        <v>6.6</v>
      </c>
      <c r="J265" s="125">
        <f>+ROUND($H265*0.4783091787*L$262,1)</f>
        <v>3.7</v>
      </c>
      <c r="K265" s="126">
        <f>+L265-J265</f>
        <v>4</v>
      </c>
      <c r="L265" s="66">
        <f t="shared" si="71"/>
        <v>7.7</v>
      </c>
      <c r="M265" s="66">
        <f t="shared" si="71"/>
        <v>7.7</v>
      </c>
      <c r="N265" s="66">
        <f t="shared" si="71"/>
        <v>7.1</v>
      </c>
      <c r="O265" s="66">
        <f t="shared" si="71"/>
        <v>6.5</v>
      </c>
      <c r="P265" s="66">
        <f t="shared" si="71"/>
        <v>7.2</v>
      </c>
      <c r="Q265" s="24"/>
      <c r="R265" s="24"/>
      <c r="S265" s="24"/>
      <c r="T265" s="24"/>
      <c r="U265" s="24"/>
      <c r="V265" s="24"/>
      <c r="W265" s="24"/>
      <c r="X265" s="24"/>
      <c r="Y265" s="24"/>
      <c r="Z265" s="24"/>
    </row>
    <row r="266" spans="1:26" ht="13.5" customHeight="1" x14ac:dyDescent="0.3">
      <c r="A266" s="24"/>
      <c r="B266" s="84">
        <v>4</v>
      </c>
      <c r="C266" s="47">
        <v>195</v>
      </c>
      <c r="D266" s="104" t="s">
        <v>2247</v>
      </c>
      <c r="E266" s="47">
        <v>130808</v>
      </c>
      <c r="F266" s="53" t="s">
        <v>1867</v>
      </c>
      <c r="G266" s="54" t="s">
        <v>2248</v>
      </c>
      <c r="H266" s="65">
        <v>9.9606500000000001E-2</v>
      </c>
      <c r="I266" s="66">
        <f>+ROUND($H266*I$262,1)</f>
        <v>24.1</v>
      </c>
      <c r="J266" s="125">
        <f>+ROUND($H266*0.4783091787*L$262,1)</f>
        <v>13.6</v>
      </c>
      <c r="K266" s="126">
        <f>+L266-J266</f>
        <v>14.799999999999999</v>
      </c>
      <c r="L266" s="66">
        <f t="shared" si="71"/>
        <v>28.4</v>
      </c>
      <c r="M266" s="66">
        <f t="shared" si="71"/>
        <v>28.3</v>
      </c>
      <c r="N266" s="66">
        <f t="shared" si="71"/>
        <v>26.1</v>
      </c>
      <c r="O266" s="66">
        <f t="shared" si="71"/>
        <v>23.9</v>
      </c>
      <c r="P266" s="66">
        <f t="shared" si="71"/>
        <v>26.6</v>
      </c>
      <c r="Q266" s="24"/>
      <c r="R266" s="24"/>
      <c r="S266" s="24"/>
      <c r="T266" s="24"/>
      <c r="U266" s="24"/>
      <c r="V266" s="24"/>
      <c r="W266" s="24"/>
      <c r="X266" s="24"/>
      <c r="Y266" s="24"/>
      <c r="Z266" s="24"/>
    </row>
    <row r="267" spans="1:26" ht="13.5" customHeight="1" x14ac:dyDescent="0.3">
      <c r="A267" s="24"/>
      <c r="B267" s="84">
        <v>5</v>
      </c>
      <c r="C267" s="47">
        <v>196</v>
      </c>
      <c r="D267" s="104" t="s">
        <v>2249</v>
      </c>
      <c r="E267" s="47">
        <v>130808</v>
      </c>
      <c r="F267" s="53" t="s">
        <v>1867</v>
      </c>
      <c r="G267" s="54" t="s">
        <v>2250</v>
      </c>
      <c r="H267" s="65">
        <v>0.16185659999999999</v>
      </c>
      <c r="I267" s="66">
        <f>+ROUND($H267*I$262,1)</f>
        <v>39.1</v>
      </c>
      <c r="J267" s="125">
        <f>+ROUND($H267*0.4783091787*L$262,1)</f>
        <v>22</v>
      </c>
      <c r="K267" s="126">
        <f>+L267-J267</f>
        <v>24.1</v>
      </c>
      <c r="L267" s="66">
        <f t="shared" si="71"/>
        <v>46.1</v>
      </c>
      <c r="M267" s="66">
        <f t="shared" si="71"/>
        <v>46</v>
      </c>
      <c r="N267" s="66">
        <f t="shared" si="71"/>
        <v>42.4</v>
      </c>
      <c r="O267" s="66">
        <f t="shared" si="71"/>
        <v>38.9</v>
      </c>
      <c r="P267" s="66">
        <f t="shared" si="71"/>
        <v>43.2</v>
      </c>
      <c r="Q267" s="24"/>
      <c r="R267" s="24"/>
      <c r="S267" s="24"/>
      <c r="T267" s="24"/>
      <c r="U267" s="24"/>
      <c r="V267" s="24"/>
      <c r="W267" s="24"/>
      <c r="X267" s="24"/>
      <c r="Y267" s="24"/>
      <c r="Z267" s="24"/>
    </row>
    <row r="268" spans="1:26" ht="13.5" customHeight="1" x14ac:dyDescent="0.3">
      <c r="A268" s="24"/>
      <c r="B268" s="86"/>
      <c r="C268" s="47"/>
      <c r="D268" s="46"/>
      <c r="E268" s="47">
        <v>130809</v>
      </c>
      <c r="F268" s="48" t="s">
        <v>2251</v>
      </c>
      <c r="G268" s="82"/>
      <c r="H268" s="83"/>
      <c r="I268" s="51">
        <v>277.78380200860829</v>
      </c>
      <c r="J268" s="52">
        <v>158.31087517934003</v>
      </c>
      <c r="K268" s="52">
        <v>169.22248923959827</v>
      </c>
      <c r="L268" s="52">
        <f>J268+K268</f>
        <v>327.53336441893828</v>
      </c>
      <c r="M268" s="52">
        <v>326.79359397417505</v>
      </c>
      <c r="N268" s="52">
        <v>301.2195839311334</v>
      </c>
      <c r="O268" s="52">
        <v>276.30426111908179</v>
      </c>
      <c r="P268" s="52">
        <v>306.63484935437589</v>
      </c>
      <c r="Q268" s="24"/>
      <c r="R268" s="24"/>
      <c r="S268" s="24"/>
      <c r="T268" s="24"/>
      <c r="U268" s="24"/>
      <c r="V268" s="24"/>
      <c r="W268" s="24"/>
      <c r="X268" s="24"/>
      <c r="Y268" s="24"/>
      <c r="Z268" s="24"/>
    </row>
    <row r="269" spans="1:26" ht="13.5" customHeight="1" x14ac:dyDescent="0.3">
      <c r="A269" s="24"/>
      <c r="B269" s="84">
        <v>1</v>
      </c>
      <c r="C269" s="47">
        <v>197</v>
      </c>
      <c r="D269" s="47" t="s">
        <v>2252</v>
      </c>
      <c r="E269" s="47">
        <v>130809</v>
      </c>
      <c r="F269" s="53" t="s">
        <v>1867</v>
      </c>
      <c r="G269" s="54" t="s">
        <v>2253</v>
      </c>
      <c r="H269" s="65">
        <v>2.3699899999999999E-2</v>
      </c>
      <c r="I269" s="66">
        <f>+ROUND($H269*I$268,1)</f>
        <v>6.6</v>
      </c>
      <c r="J269" s="125">
        <f>+ROUND($H269*0.4783091787*L$268,1)</f>
        <v>3.7</v>
      </c>
      <c r="K269" s="126">
        <f>+L269-J269</f>
        <v>4.0999999999999996</v>
      </c>
      <c r="L269" s="66">
        <f t="shared" ref="L269:P273" si="72">+ROUND($H269*L$268,1)</f>
        <v>7.8</v>
      </c>
      <c r="M269" s="66">
        <f t="shared" si="72"/>
        <v>7.7</v>
      </c>
      <c r="N269" s="66">
        <f t="shared" si="72"/>
        <v>7.1</v>
      </c>
      <c r="O269" s="66">
        <f t="shared" si="72"/>
        <v>6.5</v>
      </c>
      <c r="P269" s="66">
        <f t="shared" si="72"/>
        <v>7.3</v>
      </c>
      <c r="Q269" s="65">
        <f>ROUND(M269/SUM($M$269:$M$273)*100,1)</f>
        <v>2.4</v>
      </c>
      <c r="R269" s="24"/>
      <c r="S269" s="24"/>
      <c r="T269" s="24"/>
      <c r="U269" s="24"/>
      <c r="V269" s="24"/>
      <c r="W269" s="24"/>
      <c r="X269" s="24"/>
      <c r="Y269" s="24"/>
      <c r="Z269" s="24"/>
    </row>
    <row r="270" spans="1:26" ht="13.5" customHeight="1" x14ac:dyDescent="0.3">
      <c r="A270" s="24"/>
      <c r="B270" s="84">
        <v>2</v>
      </c>
      <c r="C270" s="47">
        <v>198</v>
      </c>
      <c r="D270" s="47" t="s">
        <v>2254</v>
      </c>
      <c r="E270" s="47">
        <v>130809</v>
      </c>
      <c r="F270" s="53" t="s">
        <v>1837</v>
      </c>
      <c r="G270" s="54" t="s">
        <v>1150</v>
      </c>
      <c r="H270" s="65">
        <v>0.64472649999999998</v>
      </c>
      <c r="I270" s="66">
        <f>+ROUND($H270*I$268,1)</f>
        <v>179.1</v>
      </c>
      <c r="J270" s="125">
        <f>+ROUND($H270*0.4783091787*L$268,1)</f>
        <v>101</v>
      </c>
      <c r="K270" s="126">
        <f>+L270-J270</f>
        <v>110.19999999999999</v>
      </c>
      <c r="L270" s="66">
        <f t="shared" si="72"/>
        <v>211.2</v>
      </c>
      <c r="M270" s="66">
        <f t="shared" si="72"/>
        <v>210.7</v>
      </c>
      <c r="N270" s="66">
        <f t="shared" si="72"/>
        <v>194.2</v>
      </c>
      <c r="O270" s="66">
        <f t="shared" si="72"/>
        <v>178.1</v>
      </c>
      <c r="P270" s="66">
        <f t="shared" si="72"/>
        <v>197.7</v>
      </c>
      <c r="Q270" s="65">
        <f>ROUND(M270/SUM($M$269:$M$273)*100,1)</f>
        <v>64.5</v>
      </c>
      <c r="R270" s="24"/>
      <c r="S270" s="24"/>
      <c r="T270" s="24"/>
      <c r="U270" s="24"/>
      <c r="V270" s="24"/>
      <c r="W270" s="24"/>
      <c r="X270" s="24"/>
      <c r="Y270" s="24"/>
      <c r="Z270" s="24"/>
    </row>
    <row r="271" spans="1:26" ht="13.5" customHeight="1" x14ac:dyDescent="0.3">
      <c r="A271" s="24"/>
      <c r="B271" s="84">
        <v>3</v>
      </c>
      <c r="C271" s="47">
        <v>199</v>
      </c>
      <c r="D271" s="47" t="s">
        <v>2255</v>
      </c>
      <c r="E271" s="47">
        <v>130809</v>
      </c>
      <c r="F271" s="53" t="s">
        <v>1867</v>
      </c>
      <c r="G271" s="54" t="s">
        <v>2256</v>
      </c>
      <c r="H271" s="65">
        <v>0.19955819999999999</v>
      </c>
      <c r="I271" s="66">
        <f>+ROUND($H271*I$268,1)</f>
        <v>55.4</v>
      </c>
      <c r="J271" s="125">
        <f>+ROUND($H271*0.4783091787*L$268,1)</f>
        <v>31.3</v>
      </c>
      <c r="K271" s="126">
        <f>+L271-J271</f>
        <v>34.100000000000009</v>
      </c>
      <c r="L271" s="66">
        <f t="shared" si="72"/>
        <v>65.400000000000006</v>
      </c>
      <c r="M271" s="66">
        <f t="shared" si="72"/>
        <v>65.2</v>
      </c>
      <c r="N271" s="66">
        <f t="shared" si="72"/>
        <v>60.1</v>
      </c>
      <c r="O271" s="66">
        <f t="shared" si="72"/>
        <v>55.1</v>
      </c>
      <c r="P271" s="66">
        <f t="shared" si="72"/>
        <v>61.2</v>
      </c>
      <c r="Q271" s="65">
        <f>ROUND(M271/SUM($M$269:$M$273)*100,1)</f>
        <v>20</v>
      </c>
      <c r="R271" s="24"/>
      <c r="S271" s="24"/>
      <c r="T271" s="24"/>
      <c r="U271" s="24"/>
      <c r="V271" s="24"/>
      <c r="W271" s="24"/>
      <c r="X271" s="24"/>
      <c r="Y271" s="24"/>
      <c r="Z271" s="24"/>
    </row>
    <row r="272" spans="1:26" ht="13.5" customHeight="1" x14ac:dyDescent="0.3">
      <c r="A272" s="24"/>
      <c r="B272" s="84">
        <v>4</v>
      </c>
      <c r="C272" s="47">
        <v>200</v>
      </c>
      <c r="D272" s="47" t="s">
        <v>2257</v>
      </c>
      <c r="E272" s="47">
        <v>130809</v>
      </c>
      <c r="F272" s="53" t="s">
        <v>1867</v>
      </c>
      <c r="G272" s="54" t="s">
        <v>2258</v>
      </c>
      <c r="H272" s="65">
        <v>7.6753100000000005E-2</v>
      </c>
      <c r="I272" s="66">
        <f>+ROUND($H272*I$268,1)</f>
        <v>21.3</v>
      </c>
      <c r="J272" s="125">
        <f>+ROUND($H272*0.4783091787*L$268,1)</f>
        <v>12</v>
      </c>
      <c r="K272" s="126">
        <f>+L272-J272</f>
        <v>13.100000000000001</v>
      </c>
      <c r="L272" s="66">
        <f t="shared" si="72"/>
        <v>25.1</v>
      </c>
      <c r="M272" s="66">
        <f t="shared" si="72"/>
        <v>25.1</v>
      </c>
      <c r="N272" s="66">
        <f t="shared" si="72"/>
        <v>23.1</v>
      </c>
      <c r="O272" s="66">
        <f t="shared" si="72"/>
        <v>21.2</v>
      </c>
      <c r="P272" s="66">
        <f t="shared" si="72"/>
        <v>23.5</v>
      </c>
      <c r="Q272" s="65">
        <f>ROUND(M272/SUM($M$269:$M$273)*100,1)</f>
        <v>7.7</v>
      </c>
      <c r="R272" s="24"/>
      <c r="S272" s="24"/>
      <c r="T272" s="24"/>
      <c r="U272" s="24"/>
      <c r="V272" s="24"/>
      <c r="W272" s="24"/>
      <c r="X272" s="24"/>
      <c r="Y272" s="24"/>
      <c r="Z272" s="24"/>
    </row>
    <row r="273" spans="1:26" ht="13.5" customHeight="1" x14ac:dyDescent="0.3">
      <c r="A273" s="24"/>
      <c r="B273" s="86"/>
      <c r="C273" s="47"/>
      <c r="D273" s="47"/>
      <c r="E273" s="47"/>
      <c r="F273" s="93" t="s">
        <v>1867</v>
      </c>
      <c r="G273" s="106" t="s">
        <v>1758</v>
      </c>
      <c r="H273" s="129">
        <v>5.52623E-2</v>
      </c>
      <c r="I273" s="107">
        <f>+ROUND($H273*I$268,1)</f>
        <v>15.4</v>
      </c>
      <c r="J273" s="125">
        <f>+ROUND($H273*0.4783091787*L$268,1)</f>
        <v>8.6999999999999993</v>
      </c>
      <c r="K273" s="126">
        <f>+L273-J273</f>
        <v>9.4000000000000021</v>
      </c>
      <c r="L273" s="107">
        <f t="shared" si="72"/>
        <v>18.100000000000001</v>
      </c>
      <c r="M273" s="107">
        <f t="shared" si="72"/>
        <v>18.100000000000001</v>
      </c>
      <c r="N273" s="107">
        <f t="shared" si="72"/>
        <v>16.600000000000001</v>
      </c>
      <c r="O273" s="107">
        <f t="shared" si="72"/>
        <v>15.3</v>
      </c>
      <c r="P273" s="107">
        <f t="shared" si="72"/>
        <v>16.899999999999999</v>
      </c>
      <c r="Q273" s="65">
        <f>ROUND(M273/SUM($M$269:$M$273)*100,1)</f>
        <v>5.5</v>
      </c>
      <c r="R273" s="24"/>
      <c r="S273" s="24"/>
      <c r="T273" s="24"/>
      <c r="U273" s="24"/>
      <c r="V273" s="24"/>
      <c r="W273" s="24"/>
      <c r="X273" s="24"/>
      <c r="Y273" s="24"/>
      <c r="Z273" s="24"/>
    </row>
    <row r="274" spans="1:26" ht="13.5" customHeight="1" x14ac:dyDescent="0.3">
      <c r="A274" s="24"/>
      <c r="B274" s="86"/>
      <c r="C274" s="47"/>
      <c r="D274" s="46"/>
      <c r="E274" s="47">
        <v>130810</v>
      </c>
      <c r="F274" s="48" t="s">
        <v>2259</v>
      </c>
      <c r="G274" s="82"/>
      <c r="H274" s="83"/>
      <c r="I274" s="51">
        <v>27.405000000000001</v>
      </c>
      <c r="J274" s="52">
        <v>15.581779053084647</v>
      </c>
      <c r="K274" s="52">
        <v>16.655756814921091</v>
      </c>
      <c r="L274" s="52">
        <f>J274+K274</f>
        <v>32.237535868005736</v>
      </c>
      <c r="M274" s="52">
        <v>32.16472381635581</v>
      </c>
      <c r="N274" s="52">
        <v>29.647596843615496</v>
      </c>
      <c r="O274" s="52">
        <v>27.195301291248207</v>
      </c>
      <c r="P274" s="52">
        <v>30.180595408895265</v>
      </c>
      <c r="Q274" s="24"/>
      <c r="R274" s="24"/>
      <c r="S274" s="24"/>
      <c r="T274" s="24"/>
      <c r="U274" s="24"/>
      <c r="V274" s="24"/>
      <c r="W274" s="24"/>
      <c r="X274" s="24"/>
      <c r="Y274" s="24"/>
      <c r="Z274" s="24"/>
    </row>
    <row r="275" spans="1:26" ht="13.5" customHeight="1" x14ac:dyDescent="0.3">
      <c r="A275" s="24"/>
      <c r="B275" s="84">
        <v>1</v>
      </c>
      <c r="C275" s="47">
        <v>201</v>
      </c>
      <c r="D275" s="47" t="s">
        <v>2260</v>
      </c>
      <c r="E275" s="47">
        <v>130810</v>
      </c>
      <c r="F275" s="53" t="s">
        <v>1867</v>
      </c>
      <c r="G275" s="70" t="s">
        <v>1158</v>
      </c>
      <c r="H275" s="65">
        <v>1</v>
      </c>
      <c r="I275" s="66">
        <f>+ROUND($H275*I$274,1)</f>
        <v>27.4</v>
      </c>
      <c r="J275" s="125">
        <f>+ROUND($H275*0.4783091787*L$274,1)</f>
        <v>15.4</v>
      </c>
      <c r="K275" s="126">
        <f>+L275-J275</f>
        <v>16.800000000000004</v>
      </c>
      <c r="L275" s="66">
        <f>+ROUND($H275*L$274,1)</f>
        <v>32.200000000000003</v>
      </c>
      <c r="M275" s="66">
        <f>+ROUND($H275*M$274,1)</f>
        <v>32.200000000000003</v>
      </c>
      <c r="N275" s="66">
        <f>+ROUND($H275*N$274,1)</f>
        <v>29.6</v>
      </c>
      <c r="O275" s="66">
        <f>+ROUND($H275*O$274,1)</f>
        <v>27.2</v>
      </c>
      <c r="P275" s="66">
        <f>+ROUND($H275*P$274,1)</f>
        <v>30.2</v>
      </c>
      <c r="Q275" s="24"/>
      <c r="R275" s="24"/>
      <c r="S275" s="24"/>
      <c r="T275" s="24"/>
      <c r="U275" s="24"/>
      <c r="V275" s="24"/>
      <c r="W275" s="24"/>
      <c r="X275" s="24"/>
      <c r="Y275" s="24"/>
      <c r="Z275" s="24"/>
    </row>
    <row r="276" spans="1:26" ht="13.5" customHeight="1" x14ac:dyDescent="0.3">
      <c r="A276" s="24"/>
      <c r="B276" s="86"/>
      <c r="C276" s="47"/>
      <c r="D276" s="46"/>
      <c r="E276" s="47">
        <v>130811</v>
      </c>
      <c r="F276" s="48" t="s">
        <v>2261</v>
      </c>
      <c r="G276" s="82"/>
      <c r="H276" s="83"/>
      <c r="I276" s="51">
        <v>26.39</v>
      </c>
      <c r="J276" s="52">
        <v>14.958507890961263</v>
      </c>
      <c r="K276" s="52">
        <v>15.989526542324247</v>
      </c>
      <c r="L276" s="52">
        <f>J276+K276</f>
        <v>30.94803443328551</v>
      </c>
      <c r="M276" s="52">
        <v>30.878134863701579</v>
      </c>
      <c r="N276" s="52">
        <v>28.461692969870874</v>
      </c>
      <c r="O276" s="52">
        <v>26.107489239598276</v>
      </c>
      <c r="P276" s="52">
        <v>28.973371592539454</v>
      </c>
      <c r="Q276" s="24"/>
      <c r="R276" s="24"/>
      <c r="S276" s="24"/>
      <c r="T276" s="24"/>
      <c r="U276" s="24"/>
      <c r="V276" s="24"/>
      <c r="W276" s="24"/>
      <c r="X276" s="24"/>
      <c r="Y276" s="24"/>
      <c r="Z276" s="24"/>
    </row>
    <row r="277" spans="1:26" ht="13.5" customHeight="1" x14ac:dyDescent="0.3">
      <c r="A277" s="24"/>
      <c r="B277" s="84">
        <v>1</v>
      </c>
      <c r="C277" s="47">
        <v>202</v>
      </c>
      <c r="D277" s="46" t="s">
        <v>2262</v>
      </c>
      <c r="E277" s="47">
        <v>130811</v>
      </c>
      <c r="F277" s="53" t="s">
        <v>1867</v>
      </c>
      <c r="G277" s="54" t="s">
        <v>1159</v>
      </c>
      <c r="H277" s="65">
        <v>0.54166669999999995</v>
      </c>
      <c r="I277" s="66">
        <f>+ROUND($H277*I$276,1)</f>
        <v>14.3</v>
      </c>
      <c r="J277" s="125">
        <f>+ROUND($H277*0.4783091787*L$276,1)</f>
        <v>8</v>
      </c>
      <c r="K277" s="126">
        <f>+L277-J277</f>
        <v>8.8000000000000007</v>
      </c>
      <c r="L277" s="66">
        <f t="shared" ref="L277:P278" si="73">+ROUND($H277*L$276,1)</f>
        <v>16.8</v>
      </c>
      <c r="M277" s="66">
        <f t="shared" si="73"/>
        <v>16.7</v>
      </c>
      <c r="N277" s="66">
        <f t="shared" si="73"/>
        <v>15.4</v>
      </c>
      <c r="O277" s="66">
        <f t="shared" si="73"/>
        <v>14.1</v>
      </c>
      <c r="P277" s="66">
        <f t="shared" si="73"/>
        <v>15.7</v>
      </c>
      <c r="Q277" s="24"/>
      <c r="R277" s="24"/>
      <c r="S277" s="24"/>
      <c r="T277" s="24"/>
      <c r="U277" s="24"/>
      <c r="V277" s="24"/>
      <c r="W277" s="24"/>
      <c r="X277" s="24"/>
      <c r="Y277" s="24"/>
      <c r="Z277" s="24"/>
    </row>
    <row r="278" spans="1:26" ht="13.5" customHeight="1" x14ac:dyDescent="0.3">
      <c r="A278" s="24"/>
      <c r="B278" s="84">
        <v>2</v>
      </c>
      <c r="C278" s="47">
        <v>203</v>
      </c>
      <c r="D278" s="46" t="s">
        <v>2263</v>
      </c>
      <c r="E278" s="47">
        <v>130811</v>
      </c>
      <c r="F278" s="53" t="s">
        <v>1867</v>
      </c>
      <c r="G278" s="54" t="s">
        <v>151</v>
      </c>
      <c r="H278" s="65">
        <v>0.4583333</v>
      </c>
      <c r="I278" s="66">
        <f>+ROUND($H278*I$276,1)</f>
        <v>12.1</v>
      </c>
      <c r="J278" s="125">
        <f>+ROUND($H278*0.4783091787*L$276,1)</f>
        <v>6.8</v>
      </c>
      <c r="K278" s="126">
        <f>+L278-J278</f>
        <v>7.3999999999999995</v>
      </c>
      <c r="L278" s="66">
        <f t="shared" si="73"/>
        <v>14.2</v>
      </c>
      <c r="M278" s="66">
        <f t="shared" si="73"/>
        <v>14.2</v>
      </c>
      <c r="N278" s="66">
        <f t="shared" si="73"/>
        <v>13</v>
      </c>
      <c r="O278" s="66">
        <f t="shared" si="73"/>
        <v>12</v>
      </c>
      <c r="P278" s="66">
        <f t="shared" si="73"/>
        <v>13.3</v>
      </c>
      <c r="Q278" s="24"/>
      <c r="R278" s="24"/>
      <c r="S278" s="24"/>
      <c r="T278" s="24"/>
      <c r="U278" s="24"/>
      <c r="V278" s="24"/>
      <c r="W278" s="24"/>
      <c r="X278" s="24"/>
      <c r="Y278" s="24"/>
      <c r="Z278" s="24"/>
    </row>
    <row r="279" spans="1:26" ht="13.5" customHeight="1" x14ac:dyDescent="0.3">
      <c r="A279" s="24"/>
      <c r="B279" s="86"/>
      <c r="C279" s="47"/>
      <c r="D279" s="46"/>
      <c r="E279" s="47">
        <v>130812</v>
      </c>
      <c r="F279" s="48" t="s">
        <v>2264</v>
      </c>
      <c r="G279" s="82"/>
      <c r="H279" s="83"/>
      <c r="I279" s="51">
        <v>51.765000000000001</v>
      </c>
      <c r="J279" s="52">
        <v>29.293744619799138</v>
      </c>
      <c r="K279" s="52">
        <v>31.312822812051646</v>
      </c>
      <c r="L279" s="52">
        <f>J279+K279</f>
        <v>60.606567431850785</v>
      </c>
      <c r="M279" s="52">
        <v>60.469680774748916</v>
      </c>
      <c r="N279" s="52">
        <v>55.737482065997128</v>
      </c>
      <c r="O279" s="52">
        <v>51.127166427546626</v>
      </c>
      <c r="P279" s="52">
        <v>56.739519368723094</v>
      </c>
      <c r="Q279" s="24"/>
      <c r="R279" s="24"/>
      <c r="S279" s="24"/>
      <c r="T279" s="24"/>
      <c r="U279" s="24"/>
      <c r="V279" s="24"/>
      <c r="W279" s="24"/>
      <c r="X279" s="24"/>
      <c r="Y279" s="24"/>
      <c r="Z279" s="24"/>
    </row>
    <row r="280" spans="1:26" ht="13.5" customHeight="1" x14ac:dyDescent="0.3">
      <c r="A280" s="24"/>
      <c r="B280" s="84">
        <v>1</v>
      </c>
      <c r="C280" s="47">
        <v>204</v>
      </c>
      <c r="D280" s="47" t="s">
        <v>2265</v>
      </c>
      <c r="E280" s="47">
        <v>130812</v>
      </c>
      <c r="F280" s="53" t="s">
        <v>1867</v>
      </c>
      <c r="G280" s="54" t="s">
        <v>1160</v>
      </c>
      <c r="H280" s="65">
        <v>1</v>
      </c>
      <c r="I280" s="66">
        <f>+ROUND($H280*I$279,1)</f>
        <v>51.8</v>
      </c>
      <c r="J280" s="125">
        <f>+ROUND($H280*0.4783091787*L$279,1)</f>
        <v>29</v>
      </c>
      <c r="K280" s="126">
        <f>+L280-J280</f>
        <v>31.6</v>
      </c>
      <c r="L280" s="66">
        <f>+ROUND($H280*L$279,1)</f>
        <v>60.6</v>
      </c>
      <c r="M280" s="66">
        <f>+ROUND($H280*M$279,1)</f>
        <v>60.5</v>
      </c>
      <c r="N280" s="66">
        <f>+ROUND($H280*N$279,1)</f>
        <v>55.7</v>
      </c>
      <c r="O280" s="66">
        <f>+ROUND($H280*O$279,1)</f>
        <v>51.1</v>
      </c>
      <c r="P280" s="66">
        <f>+ROUND($H280*P$279,1)</f>
        <v>56.7</v>
      </c>
      <c r="Q280" s="24"/>
      <c r="R280" s="24"/>
      <c r="S280" s="24"/>
      <c r="T280" s="24"/>
      <c r="U280" s="24"/>
      <c r="V280" s="24"/>
      <c r="W280" s="24"/>
      <c r="X280" s="24"/>
      <c r="Y280" s="24"/>
      <c r="Z280" s="24"/>
    </row>
    <row r="281" spans="1:26" ht="13.5" customHeight="1" x14ac:dyDescent="0.3">
      <c r="A281" s="24"/>
      <c r="B281" s="86"/>
      <c r="C281" s="47"/>
      <c r="D281" s="46"/>
      <c r="E281" s="47">
        <v>130813</v>
      </c>
      <c r="F281" s="48" t="s">
        <v>2266</v>
      </c>
      <c r="G281" s="82"/>
      <c r="H281" s="83"/>
      <c r="I281" s="51">
        <v>51.765000000000001</v>
      </c>
      <c r="J281" s="52">
        <v>29.760433237675716</v>
      </c>
      <c r="K281" s="52">
        <v>31.811678051954765</v>
      </c>
      <c r="L281" s="52">
        <f>J281+K281</f>
        <v>61.572111289630485</v>
      </c>
      <c r="M281" s="52">
        <v>61.433043844594607</v>
      </c>
      <c r="N281" s="52">
        <v>56.625454867252429</v>
      </c>
      <c r="O281" s="52">
        <v>51.941690720896631</v>
      </c>
      <c r="P281" s="52">
        <v>57.64345596736721</v>
      </c>
      <c r="Q281" s="24"/>
      <c r="R281" s="24"/>
      <c r="S281" s="24"/>
      <c r="T281" s="24"/>
      <c r="U281" s="24"/>
      <c r="V281" s="24"/>
      <c r="W281" s="24"/>
      <c r="X281" s="24"/>
      <c r="Y281" s="24"/>
      <c r="Z281" s="24"/>
    </row>
    <row r="282" spans="1:26" ht="13.5" customHeight="1" x14ac:dyDescent="0.3">
      <c r="A282" s="24"/>
      <c r="B282" s="84">
        <v>1</v>
      </c>
      <c r="C282" s="47">
        <v>205</v>
      </c>
      <c r="D282" s="47" t="s">
        <v>2267</v>
      </c>
      <c r="E282" s="47">
        <v>130813</v>
      </c>
      <c r="F282" s="53" t="s">
        <v>1867</v>
      </c>
      <c r="G282" s="54" t="s">
        <v>1162</v>
      </c>
      <c r="H282" s="65">
        <v>0.52545850000000005</v>
      </c>
      <c r="I282" s="66">
        <f>+ROUND($H282*I$281,1)</f>
        <v>27.2</v>
      </c>
      <c r="J282" s="125">
        <f>+ROUND($H282*0.4783091787*L$281,1)</f>
        <v>15.5</v>
      </c>
      <c r="K282" s="126">
        <f>+L282-J282</f>
        <v>16.899999999999999</v>
      </c>
      <c r="L282" s="66">
        <f t="shared" ref="L282:P283" si="74">+ROUND($H282*L$281,1)</f>
        <v>32.4</v>
      </c>
      <c r="M282" s="66">
        <f t="shared" si="74"/>
        <v>32.299999999999997</v>
      </c>
      <c r="N282" s="66">
        <f t="shared" si="74"/>
        <v>29.8</v>
      </c>
      <c r="O282" s="66">
        <f t="shared" si="74"/>
        <v>27.3</v>
      </c>
      <c r="P282" s="66">
        <f t="shared" si="74"/>
        <v>30.3</v>
      </c>
      <c r="Q282" s="24"/>
      <c r="R282" s="24"/>
      <c r="S282" s="24"/>
      <c r="T282" s="24"/>
      <c r="U282" s="24"/>
      <c r="V282" s="24"/>
      <c r="W282" s="24"/>
      <c r="X282" s="24"/>
      <c r="Y282" s="24"/>
      <c r="Z282" s="24"/>
    </row>
    <row r="283" spans="1:26" ht="13.5" customHeight="1" x14ac:dyDescent="0.3">
      <c r="A283" s="24"/>
      <c r="B283" s="84">
        <v>2</v>
      </c>
      <c r="C283" s="47">
        <v>206</v>
      </c>
      <c r="D283" s="46" t="s">
        <v>2268</v>
      </c>
      <c r="E283" s="47">
        <v>130813</v>
      </c>
      <c r="F283" s="53" t="s">
        <v>1867</v>
      </c>
      <c r="G283" s="54" t="s">
        <v>2269</v>
      </c>
      <c r="H283" s="65">
        <v>0.4745415</v>
      </c>
      <c r="I283" s="66">
        <f>+ROUND($H283*I$281,1)</f>
        <v>24.6</v>
      </c>
      <c r="J283" s="125">
        <f>+ROUND($H283*0.4783091787*L$281,1)</f>
        <v>14</v>
      </c>
      <c r="K283" s="126">
        <f>+L283-J283</f>
        <v>15.2</v>
      </c>
      <c r="L283" s="66">
        <f t="shared" si="74"/>
        <v>29.2</v>
      </c>
      <c r="M283" s="66">
        <f t="shared" si="74"/>
        <v>29.2</v>
      </c>
      <c r="N283" s="66">
        <f t="shared" si="74"/>
        <v>26.9</v>
      </c>
      <c r="O283" s="66">
        <f t="shared" si="74"/>
        <v>24.6</v>
      </c>
      <c r="P283" s="66">
        <f t="shared" si="74"/>
        <v>27.4</v>
      </c>
      <c r="Q283" s="24"/>
      <c r="R283" s="24"/>
      <c r="S283" s="24"/>
      <c r="T283" s="24"/>
      <c r="U283" s="24"/>
      <c r="V283" s="24"/>
      <c r="W283" s="24"/>
      <c r="X283" s="24"/>
      <c r="Y283" s="24"/>
      <c r="Z283" s="24"/>
    </row>
    <row r="284" spans="1:26" ht="21.75" customHeight="1" x14ac:dyDescent="0.3">
      <c r="A284" s="30"/>
      <c r="B284" s="88"/>
      <c r="C284" s="40"/>
      <c r="D284" s="99"/>
      <c r="E284" s="100">
        <v>130900</v>
      </c>
      <c r="F284" s="35" t="s">
        <v>2270</v>
      </c>
      <c r="G284" s="41" t="s">
        <v>2271</v>
      </c>
      <c r="H284" s="42"/>
      <c r="I284" s="81">
        <v>3953.041249251698</v>
      </c>
      <c r="J284" s="44">
        <v>2054.7747063775596</v>
      </c>
      <c r="K284" s="44">
        <v>2196.7489630046111</v>
      </c>
      <c r="L284" s="44">
        <f>J284+K284</f>
        <v>4251.5236693821707</v>
      </c>
      <c r="M284" s="44">
        <v>3896.0377399981589</v>
      </c>
      <c r="N284" s="44">
        <v>3703.4424258186273</v>
      </c>
      <c r="O284" s="44">
        <v>2872.5024015240656</v>
      </c>
      <c r="P284" s="44">
        <v>2951.7438470833508</v>
      </c>
      <c r="Q284" s="30"/>
      <c r="R284" s="30"/>
      <c r="S284" s="30"/>
      <c r="T284" s="30"/>
      <c r="U284" s="30"/>
      <c r="V284" s="30"/>
      <c r="W284" s="30"/>
      <c r="X284" s="30"/>
      <c r="Y284" s="30"/>
      <c r="Z284" s="30"/>
    </row>
    <row r="285" spans="1:26" ht="13.5" customHeight="1" x14ac:dyDescent="0.3">
      <c r="A285" s="24"/>
      <c r="B285" s="86"/>
      <c r="C285" s="47"/>
      <c r="D285" s="46"/>
      <c r="E285" s="47">
        <v>130901</v>
      </c>
      <c r="F285" s="48" t="s">
        <v>2272</v>
      </c>
      <c r="G285" s="82"/>
      <c r="H285" s="83"/>
      <c r="I285" s="51">
        <v>1926.8197365424458</v>
      </c>
      <c r="J285" s="52">
        <v>1001.3200797476037</v>
      </c>
      <c r="K285" s="52">
        <v>1070.5060948988844</v>
      </c>
      <c r="L285" s="52">
        <f>J285+K285</f>
        <v>2071.8261746464882</v>
      </c>
      <c r="M285" s="52">
        <v>1898.5929739188632</v>
      </c>
      <c r="N285" s="52">
        <v>1804.7386186191309</v>
      </c>
      <c r="O285" s="52">
        <v>1399.8100739910262</v>
      </c>
      <c r="P285" s="52">
        <v>1438.4255243080199</v>
      </c>
      <c r="Q285" s="24"/>
      <c r="R285" s="24"/>
      <c r="S285" s="24"/>
      <c r="T285" s="24"/>
      <c r="U285" s="24"/>
      <c r="V285" s="24"/>
      <c r="W285" s="24"/>
      <c r="X285" s="24"/>
      <c r="Y285" s="24"/>
      <c r="Z285" s="24"/>
    </row>
    <row r="286" spans="1:26" ht="13.5" customHeight="1" x14ac:dyDescent="0.3">
      <c r="A286" s="24"/>
      <c r="B286" s="84">
        <v>1</v>
      </c>
      <c r="C286" s="47">
        <v>207</v>
      </c>
      <c r="D286" s="47" t="s">
        <v>2273</v>
      </c>
      <c r="E286" s="47">
        <v>130901</v>
      </c>
      <c r="F286" s="53" t="s">
        <v>2029</v>
      </c>
      <c r="G286" s="54" t="s">
        <v>508</v>
      </c>
      <c r="H286" s="65">
        <v>0.69256930000000005</v>
      </c>
      <c r="I286" s="66">
        <f t="shared" ref="I286:I292" si="75">+ROUND($H286*I$285,1)</f>
        <v>1334.5</v>
      </c>
      <c r="J286" s="125">
        <f t="shared" ref="J286:J292" si="76">+ROUND($H286*0.4783091787*L$285,1)</f>
        <v>686.3</v>
      </c>
      <c r="K286" s="126">
        <f t="shared" ref="K286:K292" si="77">+L286-J286</f>
        <v>748.60000000000014</v>
      </c>
      <c r="L286" s="66">
        <f t="shared" ref="L286:P292" si="78">+ROUND($H286*L$285,1)</f>
        <v>1434.9</v>
      </c>
      <c r="M286" s="66">
        <f t="shared" si="78"/>
        <v>1314.9</v>
      </c>
      <c r="N286" s="66">
        <f t="shared" si="78"/>
        <v>1249.9000000000001</v>
      </c>
      <c r="O286" s="66">
        <f t="shared" si="78"/>
        <v>969.5</v>
      </c>
      <c r="P286" s="66">
        <f t="shared" si="78"/>
        <v>996.2</v>
      </c>
      <c r="Q286" s="24"/>
      <c r="R286" s="24"/>
      <c r="S286" s="24"/>
      <c r="T286" s="24"/>
      <c r="U286" s="24"/>
      <c r="V286" s="24"/>
      <c r="W286" s="24"/>
      <c r="X286" s="24"/>
      <c r="Y286" s="24"/>
      <c r="Z286" s="24"/>
    </row>
    <row r="287" spans="1:26" ht="13.5" customHeight="1" x14ac:dyDescent="0.3">
      <c r="A287" s="24"/>
      <c r="B287" s="84">
        <v>2</v>
      </c>
      <c r="C287" s="47">
        <f t="shared" ref="C287:C292" si="79">+C286+1</f>
        <v>208</v>
      </c>
      <c r="D287" s="47" t="s">
        <v>2274</v>
      </c>
      <c r="E287" s="47">
        <v>130901</v>
      </c>
      <c r="F287" s="53" t="s">
        <v>1840</v>
      </c>
      <c r="G287" s="54" t="s">
        <v>2275</v>
      </c>
      <c r="H287" s="65">
        <v>1.41861E-2</v>
      </c>
      <c r="I287" s="66">
        <f t="shared" si="75"/>
        <v>27.3</v>
      </c>
      <c r="J287" s="125">
        <f t="shared" si="76"/>
        <v>14.1</v>
      </c>
      <c r="K287" s="126">
        <f t="shared" si="77"/>
        <v>15.299999999999999</v>
      </c>
      <c r="L287" s="66">
        <f t="shared" si="78"/>
        <v>29.4</v>
      </c>
      <c r="M287" s="66">
        <f t="shared" si="78"/>
        <v>26.9</v>
      </c>
      <c r="N287" s="66">
        <f t="shared" si="78"/>
        <v>25.6</v>
      </c>
      <c r="O287" s="66">
        <f t="shared" si="78"/>
        <v>19.899999999999999</v>
      </c>
      <c r="P287" s="66">
        <f t="shared" si="78"/>
        <v>20.399999999999999</v>
      </c>
      <c r="Q287" s="24"/>
      <c r="R287" s="24"/>
      <c r="S287" s="24"/>
      <c r="T287" s="24"/>
      <c r="U287" s="24"/>
      <c r="V287" s="24"/>
      <c r="W287" s="24"/>
      <c r="X287" s="24"/>
      <c r="Y287" s="24"/>
      <c r="Z287" s="24"/>
    </row>
    <row r="288" spans="1:26" ht="13.5" customHeight="1" x14ac:dyDescent="0.3">
      <c r="A288" s="24"/>
      <c r="B288" s="84">
        <v>3</v>
      </c>
      <c r="C288" s="47">
        <f t="shared" si="79"/>
        <v>209</v>
      </c>
      <c r="D288" s="105" t="s">
        <v>2276</v>
      </c>
      <c r="E288" s="47">
        <v>130901</v>
      </c>
      <c r="F288" s="53" t="s">
        <v>1867</v>
      </c>
      <c r="G288" s="54" t="s">
        <v>2277</v>
      </c>
      <c r="H288" s="65">
        <v>6.5459000000000003E-3</v>
      </c>
      <c r="I288" s="66">
        <f t="shared" si="75"/>
        <v>12.6</v>
      </c>
      <c r="J288" s="125">
        <f t="shared" si="76"/>
        <v>6.5</v>
      </c>
      <c r="K288" s="126">
        <f t="shared" si="77"/>
        <v>7.1</v>
      </c>
      <c r="L288" s="66">
        <f t="shared" si="78"/>
        <v>13.6</v>
      </c>
      <c r="M288" s="66">
        <f t="shared" si="78"/>
        <v>12.4</v>
      </c>
      <c r="N288" s="66">
        <f t="shared" si="78"/>
        <v>11.8</v>
      </c>
      <c r="O288" s="66">
        <f t="shared" si="78"/>
        <v>9.1999999999999993</v>
      </c>
      <c r="P288" s="66">
        <f t="shared" si="78"/>
        <v>9.4</v>
      </c>
      <c r="Q288" s="24"/>
      <c r="R288" s="24"/>
      <c r="S288" s="24"/>
      <c r="T288" s="24"/>
      <c r="U288" s="24"/>
      <c r="V288" s="24"/>
      <c r="W288" s="24"/>
      <c r="X288" s="24"/>
      <c r="Y288" s="24"/>
      <c r="Z288" s="24"/>
    </row>
    <row r="289" spans="1:26" ht="13.5" customHeight="1" x14ac:dyDescent="0.3">
      <c r="A289" s="24"/>
      <c r="B289" s="84">
        <v>4</v>
      </c>
      <c r="C289" s="47">
        <f t="shared" si="79"/>
        <v>210</v>
      </c>
      <c r="D289" s="47" t="s">
        <v>2278</v>
      </c>
      <c r="E289" s="47">
        <v>130901</v>
      </c>
      <c r="F289" s="53" t="s">
        <v>1867</v>
      </c>
      <c r="G289" s="54" t="s">
        <v>2279</v>
      </c>
      <c r="H289" s="65">
        <v>4.8831199999999998E-2</v>
      </c>
      <c r="I289" s="66">
        <f t="shared" si="75"/>
        <v>94.1</v>
      </c>
      <c r="J289" s="125">
        <f t="shared" si="76"/>
        <v>48.4</v>
      </c>
      <c r="K289" s="126">
        <f t="shared" si="77"/>
        <v>52.800000000000004</v>
      </c>
      <c r="L289" s="66">
        <f t="shared" si="78"/>
        <v>101.2</v>
      </c>
      <c r="M289" s="66">
        <f t="shared" si="78"/>
        <v>92.7</v>
      </c>
      <c r="N289" s="66">
        <f t="shared" si="78"/>
        <v>88.1</v>
      </c>
      <c r="O289" s="66">
        <f t="shared" si="78"/>
        <v>68.400000000000006</v>
      </c>
      <c r="P289" s="66">
        <f t="shared" si="78"/>
        <v>70.2</v>
      </c>
      <c r="Q289" s="24"/>
      <c r="R289" s="24"/>
      <c r="S289" s="24"/>
      <c r="T289" s="24"/>
      <c r="U289" s="24"/>
      <c r="V289" s="24"/>
      <c r="W289" s="24"/>
      <c r="X289" s="24"/>
      <c r="Y289" s="24"/>
      <c r="Z289" s="24"/>
    </row>
    <row r="290" spans="1:26" ht="13.5" customHeight="1" x14ac:dyDescent="0.3">
      <c r="A290" s="24"/>
      <c r="B290" s="84">
        <v>5</v>
      </c>
      <c r="C290" s="47">
        <f t="shared" si="79"/>
        <v>211</v>
      </c>
      <c r="D290" s="47" t="s">
        <v>2280</v>
      </c>
      <c r="E290" s="47">
        <v>130901</v>
      </c>
      <c r="F290" s="53" t="s">
        <v>1867</v>
      </c>
      <c r="G290" s="54" t="s">
        <v>2281</v>
      </c>
      <c r="H290" s="65">
        <v>4.5853699999999997E-2</v>
      </c>
      <c r="I290" s="66">
        <f t="shared" si="75"/>
        <v>88.4</v>
      </c>
      <c r="J290" s="125">
        <f t="shared" si="76"/>
        <v>45.4</v>
      </c>
      <c r="K290" s="126">
        <f t="shared" si="77"/>
        <v>49.6</v>
      </c>
      <c r="L290" s="66">
        <f t="shared" si="78"/>
        <v>95</v>
      </c>
      <c r="M290" s="66">
        <f t="shared" si="78"/>
        <v>87.1</v>
      </c>
      <c r="N290" s="66">
        <f t="shared" si="78"/>
        <v>82.8</v>
      </c>
      <c r="O290" s="66">
        <f t="shared" si="78"/>
        <v>64.2</v>
      </c>
      <c r="P290" s="66">
        <f t="shared" si="78"/>
        <v>66</v>
      </c>
      <c r="Q290" s="24"/>
      <c r="R290" s="24"/>
      <c r="S290" s="24"/>
      <c r="T290" s="24"/>
      <c r="U290" s="24"/>
      <c r="V290" s="24"/>
      <c r="W290" s="24"/>
      <c r="X290" s="24"/>
      <c r="Y290" s="24"/>
      <c r="Z290" s="24"/>
    </row>
    <row r="291" spans="1:26" ht="13.5" customHeight="1" x14ac:dyDescent="0.3">
      <c r="A291" s="24"/>
      <c r="B291" s="84">
        <v>6</v>
      </c>
      <c r="C291" s="47">
        <f t="shared" si="79"/>
        <v>212</v>
      </c>
      <c r="D291" s="47" t="s">
        <v>2282</v>
      </c>
      <c r="E291" s="47">
        <v>130901</v>
      </c>
      <c r="F291" s="53" t="s">
        <v>1867</v>
      </c>
      <c r="G291" s="54" t="s">
        <v>2283</v>
      </c>
      <c r="H291" s="65">
        <v>0.18844079999999999</v>
      </c>
      <c r="I291" s="66">
        <f t="shared" si="75"/>
        <v>363.1</v>
      </c>
      <c r="J291" s="125">
        <f t="shared" si="76"/>
        <v>186.7</v>
      </c>
      <c r="K291" s="126">
        <f t="shared" si="77"/>
        <v>203.7</v>
      </c>
      <c r="L291" s="66">
        <f t="shared" si="78"/>
        <v>390.4</v>
      </c>
      <c r="M291" s="66">
        <f t="shared" si="78"/>
        <v>357.8</v>
      </c>
      <c r="N291" s="66">
        <f t="shared" si="78"/>
        <v>340.1</v>
      </c>
      <c r="O291" s="66">
        <f t="shared" si="78"/>
        <v>263.8</v>
      </c>
      <c r="P291" s="66">
        <f t="shared" si="78"/>
        <v>271.10000000000002</v>
      </c>
      <c r="Q291" s="24"/>
      <c r="R291" s="24"/>
      <c r="S291" s="24"/>
      <c r="T291" s="24"/>
      <c r="U291" s="24"/>
      <c r="V291" s="24"/>
      <c r="W291" s="24"/>
      <c r="X291" s="24"/>
      <c r="Y291" s="24"/>
      <c r="Z291" s="24"/>
    </row>
    <row r="292" spans="1:26" ht="13.5" customHeight="1" x14ac:dyDescent="0.3">
      <c r="A292" s="24"/>
      <c r="B292" s="84">
        <v>7</v>
      </c>
      <c r="C292" s="47">
        <f t="shared" si="79"/>
        <v>213</v>
      </c>
      <c r="D292" s="47" t="s">
        <v>2284</v>
      </c>
      <c r="E292" s="47">
        <v>130901</v>
      </c>
      <c r="F292" s="53" t="s">
        <v>1867</v>
      </c>
      <c r="G292" s="54" t="s">
        <v>2285</v>
      </c>
      <c r="H292" s="65">
        <v>3.5729999999999998E-3</v>
      </c>
      <c r="I292" s="66">
        <f t="shared" si="75"/>
        <v>6.9</v>
      </c>
      <c r="J292" s="125">
        <f t="shared" si="76"/>
        <v>3.5</v>
      </c>
      <c r="K292" s="126">
        <f t="shared" si="77"/>
        <v>3.9000000000000004</v>
      </c>
      <c r="L292" s="66">
        <f t="shared" si="78"/>
        <v>7.4</v>
      </c>
      <c r="M292" s="66">
        <f t="shared" si="78"/>
        <v>6.8</v>
      </c>
      <c r="N292" s="66">
        <f t="shared" si="78"/>
        <v>6.4</v>
      </c>
      <c r="O292" s="66">
        <f t="shared" si="78"/>
        <v>5</v>
      </c>
      <c r="P292" s="66">
        <f t="shared" si="78"/>
        <v>5.0999999999999996</v>
      </c>
      <c r="Q292" s="24"/>
      <c r="R292" s="24"/>
      <c r="S292" s="24"/>
      <c r="T292" s="24"/>
      <c r="U292" s="24"/>
      <c r="V292" s="24"/>
      <c r="W292" s="24"/>
      <c r="X292" s="24"/>
      <c r="Y292" s="24"/>
      <c r="Z292" s="24"/>
    </row>
    <row r="293" spans="1:26" ht="13.5" customHeight="1" x14ac:dyDescent="0.3">
      <c r="A293" s="24"/>
      <c r="B293" s="86"/>
      <c r="C293" s="47"/>
      <c r="D293" s="46"/>
      <c r="E293" s="47">
        <v>130902</v>
      </c>
      <c r="F293" s="48" t="s">
        <v>2286</v>
      </c>
      <c r="G293" s="82"/>
      <c r="H293" s="83"/>
      <c r="I293" s="51">
        <v>414.81958539647593</v>
      </c>
      <c r="J293" s="52">
        <v>215.66921914096918</v>
      </c>
      <c r="K293" s="52">
        <v>230.5708416740089</v>
      </c>
      <c r="L293" s="52">
        <f>J293+K293</f>
        <v>446.24006081497805</v>
      </c>
      <c r="M293" s="52">
        <v>408.92824625550674</v>
      </c>
      <c r="N293" s="52">
        <v>388.71343589679054</v>
      </c>
      <c r="O293" s="52">
        <v>301.49794427312781</v>
      </c>
      <c r="P293" s="52">
        <v>309.81512894273135</v>
      </c>
      <c r="Q293" s="24"/>
      <c r="R293" s="24"/>
      <c r="S293" s="24"/>
      <c r="T293" s="24"/>
      <c r="U293" s="24"/>
      <c r="V293" s="24"/>
      <c r="W293" s="24"/>
      <c r="X293" s="24"/>
      <c r="Y293" s="24"/>
      <c r="Z293" s="24"/>
    </row>
    <row r="294" spans="1:26" ht="13.5" customHeight="1" x14ac:dyDescent="0.3">
      <c r="A294" s="24"/>
      <c r="B294" s="84">
        <v>1</v>
      </c>
      <c r="C294" s="47">
        <v>214</v>
      </c>
      <c r="D294" s="46" t="s">
        <v>2287</v>
      </c>
      <c r="E294" s="47">
        <v>130902</v>
      </c>
      <c r="F294" s="53" t="s">
        <v>1867</v>
      </c>
      <c r="G294" s="54" t="s">
        <v>1164</v>
      </c>
      <c r="H294" s="65">
        <v>0.1943636</v>
      </c>
      <c r="I294" s="66">
        <f t="shared" ref="I294:I302" si="80">+ROUND($H294*I$293,1)</f>
        <v>80.599999999999994</v>
      </c>
      <c r="J294" s="125">
        <f t="shared" ref="J294:J302" si="81">+ROUND($H294*0.4783091787*L$293,1)</f>
        <v>41.5</v>
      </c>
      <c r="K294" s="126">
        <f t="shared" ref="K294:K302" si="82">+L294-J294</f>
        <v>45.2</v>
      </c>
      <c r="L294" s="66">
        <f t="shared" ref="L294:P302" si="83">+ROUND($H294*L$293,1)</f>
        <v>86.7</v>
      </c>
      <c r="M294" s="66">
        <f t="shared" si="83"/>
        <v>79.5</v>
      </c>
      <c r="N294" s="66">
        <f t="shared" si="83"/>
        <v>75.599999999999994</v>
      </c>
      <c r="O294" s="66">
        <f t="shared" si="83"/>
        <v>58.6</v>
      </c>
      <c r="P294" s="66">
        <f t="shared" si="83"/>
        <v>60.2</v>
      </c>
      <c r="Q294" s="65">
        <f t="shared" ref="Q294:Q302" si="84">ROUND(M294/SUM($M$294:$M$301)*100,2)</f>
        <v>20.03</v>
      </c>
      <c r="R294" s="24"/>
      <c r="S294" s="24"/>
      <c r="T294" s="24"/>
      <c r="U294" s="24"/>
      <c r="V294" s="24"/>
      <c r="W294" s="24"/>
      <c r="X294" s="24"/>
      <c r="Y294" s="24"/>
      <c r="Z294" s="24"/>
    </row>
    <row r="295" spans="1:26" ht="13.5" customHeight="1" x14ac:dyDescent="0.3">
      <c r="A295" s="24"/>
      <c r="B295" s="84">
        <v>2</v>
      </c>
      <c r="C295" s="47">
        <f t="shared" ref="C295:C301" si="85">+C294+1</f>
        <v>215</v>
      </c>
      <c r="D295" s="46" t="s">
        <v>2288</v>
      </c>
      <c r="E295" s="47">
        <v>130902</v>
      </c>
      <c r="F295" s="53" t="s">
        <v>1867</v>
      </c>
      <c r="G295" s="54" t="s">
        <v>149</v>
      </c>
      <c r="H295" s="65">
        <v>0.27000960000000002</v>
      </c>
      <c r="I295" s="66">
        <f t="shared" si="80"/>
        <v>112</v>
      </c>
      <c r="J295" s="125">
        <f t="shared" si="81"/>
        <v>57.6</v>
      </c>
      <c r="K295" s="126">
        <f t="shared" si="82"/>
        <v>62.9</v>
      </c>
      <c r="L295" s="66">
        <f t="shared" si="83"/>
        <v>120.5</v>
      </c>
      <c r="M295" s="66">
        <f t="shared" si="83"/>
        <v>110.4</v>
      </c>
      <c r="N295" s="66">
        <f t="shared" si="83"/>
        <v>105</v>
      </c>
      <c r="O295" s="66">
        <f t="shared" si="83"/>
        <v>81.400000000000006</v>
      </c>
      <c r="P295" s="66">
        <f t="shared" si="83"/>
        <v>83.7</v>
      </c>
      <c r="Q295" s="65">
        <f t="shared" si="84"/>
        <v>27.82</v>
      </c>
      <c r="R295" s="24"/>
      <c r="S295" s="24"/>
      <c r="T295" s="24"/>
      <c r="U295" s="24"/>
      <c r="V295" s="24"/>
      <c r="W295" s="24"/>
      <c r="X295" s="24"/>
      <c r="Y295" s="24"/>
      <c r="Z295" s="24"/>
    </row>
    <row r="296" spans="1:26" ht="13.5" customHeight="1" x14ac:dyDescent="0.3">
      <c r="A296" s="24"/>
      <c r="B296" s="84">
        <v>3</v>
      </c>
      <c r="C296" s="47">
        <f t="shared" si="85"/>
        <v>216</v>
      </c>
      <c r="D296" s="46" t="s">
        <v>2289</v>
      </c>
      <c r="E296" s="47">
        <v>130902</v>
      </c>
      <c r="F296" s="53" t="s">
        <v>1867</v>
      </c>
      <c r="G296" s="54" t="s">
        <v>2290</v>
      </c>
      <c r="H296" s="65">
        <v>6.11446E-2</v>
      </c>
      <c r="I296" s="66">
        <f t="shared" si="80"/>
        <v>25.4</v>
      </c>
      <c r="J296" s="125">
        <f t="shared" si="81"/>
        <v>13.1</v>
      </c>
      <c r="K296" s="126">
        <f t="shared" si="82"/>
        <v>14.200000000000001</v>
      </c>
      <c r="L296" s="66">
        <f t="shared" si="83"/>
        <v>27.3</v>
      </c>
      <c r="M296" s="66">
        <f t="shared" si="83"/>
        <v>25</v>
      </c>
      <c r="N296" s="66">
        <f t="shared" si="83"/>
        <v>23.8</v>
      </c>
      <c r="O296" s="66">
        <f t="shared" si="83"/>
        <v>18.399999999999999</v>
      </c>
      <c r="P296" s="66">
        <f t="shared" si="83"/>
        <v>18.899999999999999</v>
      </c>
      <c r="Q296" s="65">
        <f t="shared" si="84"/>
        <v>6.3</v>
      </c>
      <c r="R296" s="24"/>
      <c r="S296" s="24"/>
      <c r="T296" s="24"/>
      <c r="U296" s="24"/>
      <c r="V296" s="24"/>
      <c r="W296" s="24"/>
      <c r="X296" s="24"/>
      <c r="Y296" s="24"/>
      <c r="Z296" s="24"/>
    </row>
    <row r="297" spans="1:26" ht="13.5" customHeight="1" x14ac:dyDescent="0.3">
      <c r="A297" s="24"/>
      <c r="B297" s="84">
        <v>4</v>
      </c>
      <c r="C297" s="47">
        <f t="shared" si="85"/>
        <v>217</v>
      </c>
      <c r="D297" s="46" t="s">
        <v>2291</v>
      </c>
      <c r="E297" s="47">
        <v>130902</v>
      </c>
      <c r="F297" s="53" t="s">
        <v>1867</v>
      </c>
      <c r="G297" s="54" t="s">
        <v>2292</v>
      </c>
      <c r="H297" s="65">
        <v>0.1614218</v>
      </c>
      <c r="I297" s="66">
        <f t="shared" si="80"/>
        <v>67</v>
      </c>
      <c r="J297" s="125">
        <f t="shared" si="81"/>
        <v>34.5</v>
      </c>
      <c r="K297" s="126">
        <f t="shared" si="82"/>
        <v>37.5</v>
      </c>
      <c r="L297" s="66">
        <f t="shared" si="83"/>
        <v>72</v>
      </c>
      <c r="M297" s="66">
        <f t="shared" si="83"/>
        <v>66</v>
      </c>
      <c r="N297" s="66">
        <f t="shared" si="83"/>
        <v>62.7</v>
      </c>
      <c r="O297" s="66">
        <f t="shared" si="83"/>
        <v>48.7</v>
      </c>
      <c r="P297" s="66">
        <f t="shared" si="83"/>
        <v>50</v>
      </c>
      <c r="Q297" s="65">
        <f t="shared" si="84"/>
        <v>16.63</v>
      </c>
      <c r="R297" s="24"/>
      <c r="S297" s="24"/>
      <c r="T297" s="24"/>
      <c r="U297" s="24"/>
      <c r="V297" s="24"/>
      <c r="W297" s="24"/>
      <c r="X297" s="24"/>
      <c r="Y297" s="24"/>
      <c r="Z297" s="24"/>
    </row>
    <row r="298" spans="1:26" ht="13.5" customHeight="1" x14ac:dyDescent="0.3">
      <c r="A298" s="24"/>
      <c r="B298" s="84">
        <v>5</v>
      </c>
      <c r="C298" s="47">
        <f t="shared" si="85"/>
        <v>218</v>
      </c>
      <c r="D298" s="46" t="s">
        <v>2293</v>
      </c>
      <c r="E298" s="47">
        <v>130902</v>
      </c>
      <c r="F298" s="53" t="s">
        <v>1867</v>
      </c>
      <c r="G298" s="54" t="s">
        <v>2294</v>
      </c>
      <c r="H298" s="65">
        <v>0.1222892</v>
      </c>
      <c r="I298" s="66">
        <f t="shared" si="80"/>
        <v>50.7</v>
      </c>
      <c r="J298" s="125">
        <f t="shared" si="81"/>
        <v>26.1</v>
      </c>
      <c r="K298" s="126">
        <f t="shared" si="82"/>
        <v>28.5</v>
      </c>
      <c r="L298" s="66">
        <f t="shared" si="83"/>
        <v>54.6</v>
      </c>
      <c r="M298" s="66">
        <f t="shared" si="83"/>
        <v>50</v>
      </c>
      <c r="N298" s="66">
        <f t="shared" si="83"/>
        <v>47.5</v>
      </c>
      <c r="O298" s="66">
        <f t="shared" si="83"/>
        <v>36.9</v>
      </c>
      <c r="P298" s="66">
        <f t="shared" si="83"/>
        <v>37.9</v>
      </c>
      <c r="Q298" s="65">
        <f t="shared" si="84"/>
        <v>12.6</v>
      </c>
      <c r="R298" s="24"/>
      <c r="S298" s="24"/>
      <c r="T298" s="24"/>
      <c r="U298" s="24"/>
      <c r="V298" s="24"/>
      <c r="W298" s="24"/>
      <c r="X298" s="24"/>
      <c r="Y298" s="24"/>
      <c r="Z298" s="24"/>
    </row>
    <row r="299" spans="1:26" ht="13.5" customHeight="1" x14ac:dyDescent="0.3">
      <c r="A299" s="24"/>
      <c r="B299" s="84">
        <v>6</v>
      </c>
      <c r="C299" s="47">
        <f t="shared" si="85"/>
        <v>219</v>
      </c>
      <c r="D299" s="46" t="s">
        <v>2295</v>
      </c>
      <c r="E299" s="47">
        <v>130902</v>
      </c>
      <c r="F299" s="53" t="s">
        <v>1867</v>
      </c>
      <c r="G299" s="54" t="s">
        <v>2296</v>
      </c>
      <c r="H299" s="65">
        <v>4.8915699999999999E-2</v>
      </c>
      <c r="I299" s="66">
        <f t="shared" si="80"/>
        <v>20.3</v>
      </c>
      <c r="J299" s="125">
        <f t="shared" si="81"/>
        <v>10.4</v>
      </c>
      <c r="K299" s="126">
        <f t="shared" si="82"/>
        <v>11.4</v>
      </c>
      <c r="L299" s="66">
        <f t="shared" si="83"/>
        <v>21.8</v>
      </c>
      <c r="M299" s="66">
        <f t="shared" si="83"/>
        <v>20</v>
      </c>
      <c r="N299" s="66">
        <f t="shared" si="83"/>
        <v>19</v>
      </c>
      <c r="O299" s="66">
        <f t="shared" si="83"/>
        <v>14.7</v>
      </c>
      <c r="P299" s="66">
        <f t="shared" si="83"/>
        <v>15.2</v>
      </c>
      <c r="Q299" s="65">
        <f t="shared" si="84"/>
        <v>5.04</v>
      </c>
      <c r="R299" s="24"/>
      <c r="S299" s="24"/>
      <c r="T299" s="24"/>
      <c r="U299" s="24"/>
      <c r="V299" s="24"/>
      <c r="W299" s="24"/>
      <c r="X299" s="24"/>
      <c r="Y299" s="24"/>
      <c r="Z299" s="24"/>
    </row>
    <row r="300" spans="1:26" ht="13.5" customHeight="1" x14ac:dyDescent="0.3">
      <c r="A300" s="24"/>
      <c r="B300" s="84">
        <v>7</v>
      </c>
      <c r="C300" s="47">
        <f t="shared" si="85"/>
        <v>220</v>
      </c>
      <c r="D300" s="46" t="s">
        <v>2297</v>
      </c>
      <c r="E300" s="47">
        <v>130902</v>
      </c>
      <c r="F300" s="53" t="s">
        <v>1867</v>
      </c>
      <c r="G300" s="54" t="s">
        <v>2298</v>
      </c>
      <c r="H300" s="65">
        <v>1.71205E-2</v>
      </c>
      <c r="I300" s="66">
        <f t="shared" si="80"/>
        <v>7.1</v>
      </c>
      <c r="J300" s="125">
        <f t="shared" si="81"/>
        <v>3.7</v>
      </c>
      <c r="K300" s="126">
        <f t="shared" si="82"/>
        <v>3.8999999999999995</v>
      </c>
      <c r="L300" s="66">
        <f t="shared" si="83"/>
        <v>7.6</v>
      </c>
      <c r="M300" s="66">
        <f t="shared" si="83"/>
        <v>7</v>
      </c>
      <c r="N300" s="66">
        <f t="shared" si="83"/>
        <v>6.7</v>
      </c>
      <c r="O300" s="66">
        <f t="shared" si="83"/>
        <v>5.2</v>
      </c>
      <c r="P300" s="66">
        <f t="shared" si="83"/>
        <v>5.3</v>
      </c>
      <c r="Q300" s="65">
        <f t="shared" si="84"/>
        <v>1.76</v>
      </c>
      <c r="R300" s="24"/>
      <c r="S300" s="24"/>
      <c r="T300" s="24"/>
      <c r="U300" s="24"/>
      <c r="V300" s="24"/>
      <c r="W300" s="24"/>
      <c r="X300" s="24"/>
      <c r="Y300" s="24"/>
      <c r="Z300" s="24"/>
    </row>
    <row r="301" spans="1:26" ht="13.5" customHeight="1" x14ac:dyDescent="0.3">
      <c r="A301" s="24"/>
      <c r="B301" s="84">
        <v>8</v>
      </c>
      <c r="C301" s="47">
        <f t="shared" si="85"/>
        <v>221</v>
      </c>
      <c r="D301" s="46" t="s">
        <v>2299</v>
      </c>
      <c r="E301" s="47">
        <v>130902</v>
      </c>
      <c r="F301" s="53" t="s">
        <v>1867</v>
      </c>
      <c r="G301" s="54" t="s">
        <v>2300</v>
      </c>
      <c r="H301" s="65">
        <v>9.5385600000000001E-2</v>
      </c>
      <c r="I301" s="66">
        <f t="shared" si="80"/>
        <v>39.6</v>
      </c>
      <c r="J301" s="125">
        <f t="shared" si="81"/>
        <v>20.399999999999999</v>
      </c>
      <c r="K301" s="126">
        <f t="shared" si="82"/>
        <v>22.200000000000003</v>
      </c>
      <c r="L301" s="66">
        <f t="shared" si="83"/>
        <v>42.6</v>
      </c>
      <c r="M301" s="66">
        <f t="shared" si="83"/>
        <v>39</v>
      </c>
      <c r="N301" s="66">
        <f t="shared" si="83"/>
        <v>37.1</v>
      </c>
      <c r="O301" s="66">
        <f t="shared" si="83"/>
        <v>28.8</v>
      </c>
      <c r="P301" s="66">
        <f t="shared" si="83"/>
        <v>29.6</v>
      </c>
      <c r="Q301" s="65">
        <f t="shared" si="84"/>
        <v>9.83</v>
      </c>
      <c r="R301" s="24"/>
      <c r="S301" s="24"/>
      <c r="T301" s="24"/>
      <c r="U301" s="24"/>
      <c r="V301" s="24"/>
      <c r="W301" s="24"/>
      <c r="X301" s="24"/>
      <c r="Y301" s="24"/>
      <c r="Z301" s="24"/>
    </row>
    <row r="302" spans="1:26" ht="13.5" customHeight="1" x14ac:dyDescent="0.3">
      <c r="A302" s="24"/>
      <c r="B302" s="86"/>
      <c r="C302" s="47"/>
      <c r="D302" s="46"/>
      <c r="E302" s="47"/>
      <c r="F302" s="53" t="s">
        <v>1867</v>
      </c>
      <c r="G302" s="106" t="s">
        <v>2301</v>
      </c>
      <c r="H302" s="65">
        <v>2.9349400000000001E-2</v>
      </c>
      <c r="I302" s="66">
        <f t="shared" si="80"/>
        <v>12.2</v>
      </c>
      <c r="J302" s="125">
        <f t="shared" si="81"/>
        <v>6.3</v>
      </c>
      <c r="K302" s="126">
        <f t="shared" si="82"/>
        <v>6.8</v>
      </c>
      <c r="L302" s="66">
        <f t="shared" si="83"/>
        <v>13.1</v>
      </c>
      <c r="M302" s="66">
        <f t="shared" si="83"/>
        <v>12</v>
      </c>
      <c r="N302" s="66">
        <f t="shared" si="83"/>
        <v>11.4</v>
      </c>
      <c r="O302" s="66">
        <f t="shared" si="83"/>
        <v>8.8000000000000007</v>
      </c>
      <c r="P302" s="66">
        <f t="shared" si="83"/>
        <v>9.1</v>
      </c>
      <c r="Q302" s="65">
        <f t="shared" si="84"/>
        <v>3.02</v>
      </c>
      <c r="R302" s="24"/>
      <c r="S302" s="24"/>
      <c r="T302" s="24"/>
      <c r="U302" s="24"/>
      <c r="V302" s="24"/>
      <c r="W302" s="24"/>
      <c r="X302" s="24"/>
      <c r="Y302" s="24"/>
      <c r="Z302" s="24"/>
    </row>
    <row r="303" spans="1:26" ht="13.5" customHeight="1" x14ac:dyDescent="0.3">
      <c r="A303" s="24"/>
      <c r="B303" s="86"/>
      <c r="C303" s="47"/>
      <c r="D303" s="46"/>
      <c r="E303" s="47">
        <v>130903</v>
      </c>
      <c r="F303" s="48" t="s">
        <v>2302</v>
      </c>
      <c r="G303" s="82"/>
      <c r="H303" s="65"/>
      <c r="I303" s="51">
        <v>244.29082599118945</v>
      </c>
      <c r="J303" s="52">
        <v>127.00946035242291</v>
      </c>
      <c r="K303" s="52">
        <v>135.78515418502204</v>
      </c>
      <c r="L303" s="52">
        <f>J303+K303</f>
        <v>262.79461453744494</v>
      </c>
      <c r="M303" s="52">
        <v>240.82136563876657</v>
      </c>
      <c r="N303" s="52">
        <v>228.91668974197611</v>
      </c>
      <c r="O303" s="52">
        <v>177.5547356828194</v>
      </c>
      <c r="P303" s="52">
        <v>182.45279735682817</v>
      </c>
      <c r="Q303" s="24"/>
      <c r="R303" s="24"/>
      <c r="S303" s="24"/>
      <c r="T303" s="24"/>
      <c r="U303" s="24"/>
      <c r="V303" s="24"/>
      <c r="W303" s="24"/>
      <c r="X303" s="24"/>
      <c r="Y303" s="24"/>
      <c r="Z303" s="24"/>
    </row>
    <row r="304" spans="1:26" ht="13.5" customHeight="1" x14ac:dyDescent="0.3">
      <c r="A304" s="24"/>
      <c r="B304" s="84">
        <v>1</v>
      </c>
      <c r="C304" s="47">
        <v>222</v>
      </c>
      <c r="D304" s="47" t="s">
        <v>2303</v>
      </c>
      <c r="E304" s="47">
        <v>130903</v>
      </c>
      <c r="F304" s="53" t="s">
        <v>1867</v>
      </c>
      <c r="G304" s="54" t="s">
        <v>2304</v>
      </c>
      <c r="H304" s="65">
        <v>0.51173709999999994</v>
      </c>
      <c r="I304" s="66">
        <f>+ROUND($H304*I$303,1)</f>
        <v>125</v>
      </c>
      <c r="J304" s="125">
        <f>+ROUND($H304*0.4783091787*L$303,1)</f>
        <v>64.3</v>
      </c>
      <c r="K304" s="126">
        <f>+L304-J304</f>
        <v>70.2</v>
      </c>
      <c r="L304" s="66">
        <f t="shared" ref="L304:P308" si="86">+ROUND($H304*L$303,1)</f>
        <v>134.5</v>
      </c>
      <c r="M304" s="66">
        <f t="shared" si="86"/>
        <v>123.2</v>
      </c>
      <c r="N304" s="66">
        <f t="shared" si="86"/>
        <v>117.1</v>
      </c>
      <c r="O304" s="66">
        <f t="shared" si="86"/>
        <v>90.9</v>
      </c>
      <c r="P304" s="66">
        <f t="shared" si="86"/>
        <v>93.4</v>
      </c>
      <c r="Q304" s="24"/>
      <c r="R304" s="24"/>
      <c r="S304" s="24"/>
      <c r="T304" s="24"/>
      <c r="U304" s="24"/>
      <c r="V304" s="24"/>
      <c r="W304" s="24"/>
      <c r="X304" s="24"/>
      <c r="Y304" s="24"/>
      <c r="Z304" s="24"/>
    </row>
    <row r="305" spans="1:26" ht="13.5" customHeight="1" x14ac:dyDescent="0.3">
      <c r="A305" s="24"/>
      <c r="B305" s="84">
        <v>2</v>
      </c>
      <c r="C305" s="47">
        <f>+C304+1</f>
        <v>223</v>
      </c>
      <c r="D305" s="89" t="s">
        <v>2305</v>
      </c>
      <c r="E305" s="47">
        <v>130903</v>
      </c>
      <c r="F305" s="53" t="s">
        <v>1867</v>
      </c>
      <c r="G305" s="54" t="s">
        <v>2306</v>
      </c>
      <c r="H305" s="65">
        <v>0.1267606</v>
      </c>
      <c r="I305" s="66">
        <f>+ROUND($H305*I$303,1)</f>
        <v>31</v>
      </c>
      <c r="J305" s="125">
        <f>+ROUND($H305*0.4783091787*L$303,1)</f>
        <v>15.9</v>
      </c>
      <c r="K305" s="126">
        <f>+L305-J305</f>
        <v>17.399999999999999</v>
      </c>
      <c r="L305" s="66">
        <f t="shared" si="86"/>
        <v>33.299999999999997</v>
      </c>
      <c r="M305" s="66">
        <f t="shared" si="86"/>
        <v>30.5</v>
      </c>
      <c r="N305" s="66">
        <f t="shared" si="86"/>
        <v>29</v>
      </c>
      <c r="O305" s="66">
        <f t="shared" si="86"/>
        <v>22.5</v>
      </c>
      <c r="P305" s="66">
        <f t="shared" si="86"/>
        <v>23.1</v>
      </c>
      <c r="Q305" s="24"/>
      <c r="R305" s="24"/>
      <c r="S305" s="24"/>
      <c r="T305" s="24"/>
      <c r="U305" s="24"/>
      <c r="V305" s="24"/>
      <c r="W305" s="24"/>
      <c r="X305" s="24"/>
      <c r="Y305" s="24"/>
      <c r="Z305" s="24"/>
    </row>
    <row r="306" spans="1:26" ht="13.5" customHeight="1" x14ac:dyDescent="0.3">
      <c r="A306" s="24"/>
      <c r="B306" s="84">
        <v>3</v>
      </c>
      <c r="C306" s="47">
        <f>+C305+1</f>
        <v>224</v>
      </c>
      <c r="D306" s="89" t="s">
        <v>2307</v>
      </c>
      <c r="E306" s="47">
        <v>130903</v>
      </c>
      <c r="F306" s="53" t="s">
        <v>1867</v>
      </c>
      <c r="G306" s="54" t="s">
        <v>2308</v>
      </c>
      <c r="H306" s="65">
        <v>0.1455399</v>
      </c>
      <c r="I306" s="66">
        <f>+ROUND($H306*I$303,1)</f>
        <v>35.6</v>
      </c>
      <c r="J306" s="125">
        <f>+ROUND($H306*0.4783091787*L$303,1)</f>
        <v>18.3</v>
      </c>
      <c r="K306" s="126">
        <f>+L306-J306</f>
        <v>19.900000000000002</v>
      </c>
      <c r="L306" s="66">
        <f t="shared" si="86"/>
        <v>38.200000000000003</v>
      </c>
      <c r="M306" s="66">
        <f t="shared" si="86"/>
        <v>35</v>
      </c>
      <c r="N306" s="66">
        <f t="shared" si="86"/>
        <v>33.299999999999997</v>
      </c>
      <c r="O306" s="66">
        <f t="shared" si="86"/>
        <v>25.8</v>
      </c>
      <c r="P306" s="66">
        <f t="shared" si="86"/>
        <v>26.6</v>
      </c>
      <c r="Q306" s="24"/>
      <c r="R306" s="24"/>
      <c r="S306" s="24"/>
      <c r="T306" s="24"/>
      <c r="U306" s="24"/>
      <c r="V306" s="24"/>
      <c r="W306" s="24"/>
      <c r="X306" s="24"/>
      <c r="Y306" s="24"/>
      <c r="Z306" s="24"/>
    </row>
    <row r="307" spans="1:26" ht="13.5" customHeight="1" x14ac:dyDescent="0.3">
      <c r="A307" s="24"/>
      <c r="B307" s="84">
        <v>4</v>
      </c>
      <c r="C307" s="47">
        <f>+C306+1</f>
        <v>225</v>
      </c>
      <c r="D307" s="89" t="s">
        <v>2309</v>
      </c>
      <c r="E307" s="47">
        <v>130903</v>
      </c>
      <c r="F307" s="53" t="s">
        <v>1867</v>
      </c>
      <c r="G307" s="54" t="s">
        <v>2310</v>
      </c>
      <c r="H307" s="65">
        <v>0.1126761</v>
      </c>
      <c r="I307" s="66">
        <f>+ROUND($H307*I$303,1)</f>
        <v>27.5</v>
      </c>
      <c r="J307" s="125">
        <f>+ROUND($H307*0.4783091787*L$303,1)</f>
        <v>14.2</v>
      </c>
      <c r="K307" s="126">
        <f>+L307-J307</f>
        <v>15.400000000000002</v>
      </c>
      <c r="L307" s="66">
        <f t="shared" si="86"/>
        <v>29.6</v>
      </c>
      <c r="M307" s="66">
        <f t="shared" si="86"/>
        <v>27.1</v>
      </c>
      <c r="N307" s="66">
        <f t="shared" si="86"/>
        <v>25.8</v>
      </c>
      <c r="O307" s="66">
        <f t="shared" si="86"/>
        <v>20</v>
      </c>
      <c r="P307" s="66">
        <f t="shared" si="86"/>
        <v>20.6</v>
      </c>
      <c r="Q307" s="24"/>
      <c r="R307" s="24"/>
      <c r="S307" s="24"/>
      <c r="T307" s="24"/>
      <c r="U307" s="24"/>
      <c r="V307" s="24"/>
      <c r="W307" s="24"/>
      <c r="X307" s="24"/>
      <c r="Y307" s="24"/>
      <c r="Z307" s="24"/>
    </row>
    <row r="308" spans="1:26" ht="13.5" customHeight="1" x14ac:dyDescent="0.3">
      <c r="A308" s="24"/>
      <c r="B308" s="84">
        <v>5</v>
      </c>
      <c r="C308" s="47">
        <f>+C307+1</f>
        <v>226</v>
      </c>
      <c r="D308" s="89" t="s">
        <v>2311</v>
      </c>
      <c r="E308" s="47">
        <v>130903</v>
      </c>
      <c r="F308" s="53" t="s">
        <v>1867</v>
      </c>
      <c r="G308" s="54" t="s">
        <v>2312</v>
      </c>
      <c r="H308" s="65">
        <v>0.1032864</v>
      </c>
      <c r="I308" s="66">
        <f>+ROUND($H308*I$303,1)</f>
        <v>25.2</v>
      </c>
      <c r="J308" s="125">
        <f>+ROUND($H308*0.4783091787*L$303,1)</f>
        <v>13</v>
      </c>
      <c r="K308" s="126">
        <f>+L308-J308</f>
        <v>14.100000000000001</v>
      </c>
      <c r="L308" s="66">
        <f t="shared" si="86"/>
        <v>27.1</v>
      </c>
      <c r="M308" s="66">
        <f t="shared" si="86"/>
        <v>24.9</v>
      </c>
      <c r="N308" s="66">
        <f t="shared" si="86"/>
        <v>23.6</v>
      </c>
      <c r="O308" s="66">
        <f t="shared" si="86"/>
        <v>18.3</v>
      </c>
      <c r="P308" s="66">
        <f t="shared" si="86"/>
        <v>18.8</v>
      </c>
      <c r="Q308" s="24"/>
      <c r="R308" s="24"/>
      <c r="S308" s="24"/>
      <c r="T308" s="24"/>
      <c r="U308" s="24"/>
      <c r="V308" s="24"/>
      <c r="W308" s="24"/>
      <c r="X308" s="24"/>
      <c r="Y308" s="24"/>
      <c r="Z308" s="24"/>
    </row>
    <row r="309" spans="1:26" ht="13.5" customHeight="1" x14ac:dyDescent="0.3">
      <c r="A309" s="24"/>
      <c r="B309" s="86"/>
      <c r="C309" s="47"/>
      <c r="D309" s="46"/>
      <c r="E309" s="47">
        <v>130904</v>
      </c>
      <c r="F309" s="48" t="s">
        <v>2313</v>
      </c>
      <c r="G309" s="109"/>
      <c r="H309" s="110"/>
      <c r="I309" s="51">
        <v>182.35794052863437</v>
      </c>
      <c r="J309" s="52">
        <v>94.809878854625552</v>
      </c>
      <c r="K309" s="52">
        <v>101.36074889867842</v>
      </c>
      <c r="L309" s="52">
        <f>J309+K309</f>
        <v>196.17062775330396</v>
      </c>
      <c r="M309" s="52">
        <v>179.76806167400881</v>
      </c>
      <c r="N309" s="52">
        <v>170.88147262429203</v>
      </c>
      <c r="O309" s="52">
        <v>132.540859030837</v>
      </c>
      <c r="P309" s="52">
        <v>136.19715859030839</v>
      </c>
      <c r="Q309" s="24"/>
      <c r="R309" s="24"/>
      <c r="S309" s="24"/>
      <c r="T309" s="24"/>
      <c r="U309" s="24"/>
      <c r="V309" s="24"/>
      <c r="W309" s="24"/>
      <c r="X309" s="24"/>
      <c r="Y309" s="24"/>
      <c r="Z309" s="24"/>
    </row>
    <row r="310" spans="1:26" ht="13.5" customHeight="1" x14ac:dyDescent="0.3">
      <c r="A310" s="24"/>
      <c r="B310" s="84">
        <v>1</v>
      </c>
      <c r="C310" s="47">
        <v>227</v>
      </c>
      <c r="D310" s="47" t="s">
        <v>2314</v>
      </c>
      <c r="E310" s="47">
        <v>130904</v>
      </c>
      <c r="F310" s="53" t="s">
        <v>1840</v>
      </c>
      <c r="G310" s="54" t="s">
        <v>2315</v>
      </c>
      <c r="H310" s="65">
        <v>0.73584910000000003</v>
      </c>
      <c r="I310" s="66">
        <f>+ROUND($H310*I$309,1)</f>
        <v>134.19999999999999</v>
      </c>
      <c r="J310" s="125">
        <f>+ROUND($H310*0.4783091787*L$309,1)</f>
        <v>69</v>
      </c>
      <c r="K310" s="126">
        <f>+L310-J310</f>
        <v>75.400000000000006</v>
      </c>
      <c r="L310" s="66">
        <f t="shared" ref="L310:P312" si="87">+ROUND($H310*L$309,1)</f>
        <v>144.4</v>
      </c>
      <c r="M310" s="66">
        <f t="shared" si="87"/>
        <v>132.30000000000001</v>
      </c>
      <c r="N310" s="66">
        <f t="shared" si="87"/>
        <v>125.7</v>
      </c>
      <c r="O310" s="66">
        <f t="shared" si="87"/>
        <v>97.5</v>
      </c>
      <c r="P310" s="66">
        <f t="shared" si="87"/>
        <v>100.2</v>
      </c>
      <c r="Q310" s="24"/>
      <c r="R310" s="24"/>
      <c r="S310" s="24"/>
      <c r="T310" s="24"/>
      <c r="U310" s="24"/>
      <c r="V310" s="24"/>
      <c r="W310" s="24"/>
      <c r="X310" s="24"/>
      <c r="Y310" s="24"/>
      <c r="Z310" s="24"/>
    </row>
    <row r="311" spans="1:26" ht="13.5" customHeight="1" x14ac:dyDescent="0.3">
      <c r="A311" s="24"/>
      <c r="B311" s="84">
        <v>2</v>
      </c>
      <c r="C311" s="47">
        <f>+C310+1</f>
        <v>228</v>
      </c>
      <c r="D311" s="89" t="s">
        <v>2316</v>
      </c>
      <c r="E311" s="47">
        <v>130904</v>
      </c>
      <c r="F311" s="53" t="s">
        <v>1867</v>
      </c>
      <c r="G311" s="54" t="s">
        <v>2317</v>
      </c>
      <c r="H311" s="65">
        <v>0.1698113</v>
      </c>
      <c r="I311" s="66">
        <f>+ROUND($H311*I$309,1)</f>
        <v>31</v>
      </c>
      <c r="J311" s="125">
        <f>+ROUND($H311*0.4783091787*L$309,1)</f>
        <v>15.9</v>
      </c>
      <c r="K311" s="126">
        <f>+L311-J311</f>
        <v>17.399999999999999</v>
      </c>
      <c r="L311" s="66">
        <f t="shared" si="87"/>
        <v>33.299999999999997</v>
      </c>
      <c r="M311" s="66">
        <f t="shared" si="87"/>
        <v>30.5</v>
      </c>
      <c r="N311" s="66">
        <f t="shared" si="87"/>
        <v>29</v>
      </c>
      <c r="O311" s="66">
        <f t="shared" si="87"/>
        <v>22.5</v>
      </c>
      <c r="P311" s="66">
        <f t="shared" si="87"/>
        <v>23.1</v>
      </c>
      <c r="Q311" s="24"/>
      <c r="R311" s="24"/>
      <c r="S311" s="24"/>
      <c r="T311" s="24"/>
      <c r="U311" s="24"/>
      <c r="V311" s="24"/>
      <c r="W311" s="24"/>
      <c r="X311" s="24"/>
      <c r="Y311" s="24"/>
      <c r="Z311" s="24"/>
    </row>
    <row r="312" spans="1:26" ht="13.5" customHeight="1" x14ac:dyDescent="0.3">
      <c r="A312" s="24"/>
      <c r="B312" s="84">
        <v>3</v>
      </c>
      <c r="C312" s="47">
        <f>+C311+1</f>
        <v>229</v>
      </c>
      <c r="D312" s="89" t="s">
        <v>2318</v>
      </c>
      <c r="E312" s="47">
        <v>130904</v>
      </c>
      <c r="F312" s="53" t="s">
        <v>1867</v>
      </c>
      <c r="G312" s="111" t="s">
        <v>2319</v>
      </c>
      <c r="H312" s="65">
        <v>9.4339599999999996E-2</v>
      </c>
      <c r="I312" s="66">
        <f>+ROUND($H312*I$309,1)</f>
        <v>17.2</v>
      </c>
      <c r="J312" s="125">
        <f>+ROUND($H312*0.4783091787*L$309,1)</f>
        <v>8.9</v>
      </c>
      <c r="K312" s="126">
        <f>+L312-J312</f>
        <v>9.6</v>
      </c>
      <c r="L312" s="66">
        <f t="shared" si="87"/>
        <v>18.5</v>
      </c>
      <c r="M312" s="66">
        <f t="shared" si="87"/>
        <v>17</v>
      </c>
      <c r="N312" s="66">
        <f t="shared" si="87"/>
        <v>16.100000000000001</v>
      </c>
      <c r="O312" s="66">
        <f t="shared" si="87"/>
        <v>12.5</v>
      </c>
      <c r="P312" s="66">
        <f t="shared" si="87"/>
        <v>12.8</v>
      </c>
      <c r="Q312" s="24"/>
      <c r="R312" s="24"/>
      <c r="S312" s="24"/>
      <c r="T312" s="24"/>
      <c r="U312" s="24"/>
      <c r="V312" s="24"/>
      <c r="W312" s="24"/>
      <c r="X312" s="24"/>
      <c r="Y312" s="24"/>
      <c r="Z312" s="24"/>
    </row>
    <row r="313" spans="1:26" ht="13.5" customHeight="1" x14ac:dyDescent="0.3">
      <c r="A313" s="24"/>
      <c r="B313" s="86"/>
      <c r="C313" s="47"/>
      <c r="D313" s="46"/>
      <c r="E313" s="47">
        <v>130905</v>
      </c>
      <c r="F313" s="48" t="s">
        <v>2320</v>
      </c>
      <c r="G313" s="82"/>
      <c r="H313" s="83"/>
      <c r="I313" s="51">
        <v>250.02535242290753</v>
      </c>
      <c r="J313" s="52">
        <v>129.99090308370043</v>
      </c>
      <c r="K313" s="52">
        <v>138.97259911894272</v>
      </c>
      <c r="L313" s="52">
        <f>J313+K313</f>
        <v>268.96350220264316</v>
      </c>
      <c r="M313" s="52">
        <v>246.47444933920704</v>
      </c>
      <c r="N313" s="52">
        <v>234.29032095657644</v>
      </c>
      <c r="O313" s="52">
        <v>181.72268722466964</v>
      </c>
      <c r="P313" s="52">
        <v>186.73572687224669</v>
      </c>
      <c r="Q313" s="24"/>
      <c r="R313" s="24"/>
      <c r="S313" s="24"/>
      <c r="T313" s="24"/>
      <c r="U313" s="24"/>
      <c r="V313" s="24"/>
      <c r="W313" s="24"/>
      <c r="X313" s="24"/>
      <c r="Y313" s="24"/>
      <c r="Z313" s="24"/>
    </row>
    <row r="314" spans="1:26" ht="13.5" customHeight="1" x14ac:dyDescent="0.3">
      <c r="A314" s="24"/>
      <c r="B314" s="84">
        <v>1</v>
      </c>
      <c r="C314" s="47">
        <v>230</v>
      </c>
      <c r="D314" s="47" t="s">
        <v>2321</v>
      </c>
      <c r="E314" s="47">
        <v>130905</v>
      </c>
      <c r="F314" s="53" t="s">
        <v>1837</v>
      </c>
      <c r="G314" s="54" t="s">
        <v>2322</v>
      </c>
      <c r="H314" s="65">
        <v>0.3119266</v>
      </c>
      <c r="I314" s="66">
        <f t="shared" ref="I314:I319" si="88">+ROUND($H314*I$313,1)</f>
        <v>78</v>
      </c>
      <c r="J314" s="125">
        <f t="shared" ref="J314:J319" si="89">+ROUND($H314*0.4783091787*L$313,1)</f>
        <v>40.1</v>
      </c>
      <c r="K314" s="126">
        <f t="shared" ref="K314:K319" si="90">+L314-J314</f>
        <v>43.800000000000004</v>
      </c>
      <c r="L314" s="66">
        <f t="shared" ref="L314:P319" si="91">+ROUND($H314*L$313,1)</f>
        <v>83.9</v>
      </c>
      <c r="M314" s="66">
        <f t="shared" si="91"/>
        <v>76.900000000000006</v>
      </c>
      <c r="N314" s="66">
        <f t="shared" si="91"/>
        <v>73.099999999999994</v>
      </c>
      <c r="O314" s="66">
        <f t="shared" si="91"/>
        <v>56.7</v>
      </c>
      <c r="P314" s="66">
        <f t="shared" si="91"/>
        <v>58.2</v>
      </c>
      <c r="Q314" s="24"/>
      <c r="R314" s="24"/>
      <c r="S314" s="24"/>
      <c r="T314" s="24"/>
      <c r="U314" s="24"/>
      <c r="V314" s="24"/>
      <c r="W314" s="24"/>
      <c r="X314" s="24"/>
      <c r="Y314" s="24"/>
      <c r="Z314" s="24"/>
    </row>
    <row r="315" spans="1:26" ht="13.5" customHeight="1" x14ac:dyDescent="0.3">
      <c r="A315" s="24"/>
      <c r="B315" s="84">
        <v>2</v>
      </c>
      <c r="C315" s="47">
        <f>+C314+1</f>
        <v>231</v>
      </c>
      <c r="D315" s="47" t="s">
        <v>2323</v>
      </c>
      <c r="E315" s="47">
        <v>130905</v>
      </c>
      <c r="F315" s="53" t="s">
        <v>1867</v>
      </c>
      <c r="G315" s="54" t="s">
        <v>2324</v>
      </c>
      <c r="H315" s="65">
        <v>0.1880734</v>
      </c>
      <c r="I315" s="66">
        <f t="shared" si="88"/>
        <v>47</v>
      </c>
      <c r="J315" s="125">
        <f t="shared" si="89"/>
        <v>24.2</v>
      </c>
      <c r="K315" s="126">
        <f t="shared" si="90"/>
        <v>26.400000000000002</v>
      </c>
      <c r="L315" s="66">
        <f t="shared" si="91"/>
        <v>50.6</v>
      </c>
      <c r="M315" s="66">
        <f t="shared" si="91"/>
        <v>46.4</v>
      </c>
      <c r="N315" s="66">
        <f t="shared" si="91"/>
        <v>44.1</v>
      </c>
      <c r="O315" s="66">
        <f t="shared" si="91"/>
        <v>34.200000000000003</v>
      </c>
      <c r="P315" s="66">
        <f t="shared" si="91"/>
        <v>35.1</v>
      </c>
      <c r="Q315" s="24"/>
      <c r="R315" s="24"/>
      <c r="S315" s="24"/>
      <c r="T315" s="24"/>
      <c r="U315" s="24"/>
      <c r="V315" s="24"/>
      <c r="W315" s="24"/>
      <c r="X315" s="24"/>
      <c r="Y315" s="24"/>
      <c r="Z315" s="24"/>
    </row>
    <row r="316" spans="1:26" ht="13.5" customHeight="1" x14ac:dyDescent="0.3">
      <c r="A316" s="24"/>
      <c r="B316" s="84">
        <v>3</v>
      </c>
      <c r="C316" s="47">
        <f>+C315+1</f>
        <v>232</v>
      </c>
      <c r="D316" s="47" t="s">
        <v>2325</v>
      </c>
      <c r="E316" s="47">
        <v>130905</v>
      </c>
      <c r="F316" s="53" t="s">
        <v>1867</v>
      </c>
      <c r="G316" s="54" t="s">
        <v>2223</v>
      </c>
      <c r="H316" s="65">
        <v>0.1651376</v>
      </c>
      <c r="I316" s="66">
        <f t="shared" si="88"/>
        <v>41.3</v>
      </c>
      <c r="J316" s="125">
        <f t="shared" si="89"/>
        <v>21.2</v>
      </c>
      <c r="K316" s="126">
        <f t="shared" si="90"/>
        <v>23.2</v>
      </c>
      <c r="L316" s="66">
        <f t="shared" si="91"/>
        <v>44.4</v>
      </c>
      <c r="M316" s="66">
        <f t="shared" si="91"/>
        <v>40.700000000000003</v>
      </c>
      <c r="N316" s="66">
        <f t="shared" si="91"/>
        <v>38.700000000000003</v>
      </c>
      <c r="O316" s="66">
        <f t="shared" si="91"/>
        <v>30</v>
      </c>
      <c r="P316" s="66">
        <f t="shared" si="91"/>
        <v>30.8</v>
      </c>
      <c r="Q316" s="24"/>
      <c r="R316" s="24"/>
      <c r="S316" s="24"/>
      <c r="T316" s="24"/>
      <c r="U316" s="24"/>
      <c r="V316" s="24"/>
      <c r="W316" s="24"/>
      <c r="X316" s="24"/>
      <c r="Y316" s="24"/>
      <c r="Z316" s="24"/>
    </row>
    <row r="317" spans="1:26" ht="13.5" customHeight="1" x14ac:dyDescent="0.3">
      <c r="A317" s="24"/>
      <c r="B317" s="84">
        <v>4</v>
      </c>
      <c r="C317" s="47">
        <f>+C316+1</f>
        <v>233</v>
      </c>
      <c r="D317" s="47" t="s">
        <v>2326</v>
      </c>
      <c r="E317" s="47">
        <v>130905</v>
      </c>
      <c r="F317" s="53" t="s">
        <v>1867</v>
      </c>
      <c r="G317" s="54" t="s">
        <v>2327</v>
      </c>
      <c r="H317" s="65">
        <v>0.20183490000000001</v>
      </c>
      <c r="I317" s="66">
        <f t="shared" si="88"/>
        <v>50.5</v>
      </c>
      <c r="J317" s="125">
        <f t="shared" si="89"/>
        <v>26</v>
      </c>
      <c r="K317" s="126">
        <f t="shared" si="90"/>
        <v>28.299999999999997</v>
      </c>
      <c r="L317" s="66">
        <f t="shared" si="91"/>
        <v>54.3</v>
      </c>
      <c r="M317" s="66">
        <f t="shared" si="91"/>
        <v>49.7</v>
      </c>
      <c r="N317" s="66">
        <f t="shared" si="91"/>
        <v>47.3</v>
      </c>
      <c r="O317" s="66">
        <f t="shared" si="91"/>
        <v>36.700000000000003</v>
      </c>
      <c r="P317" s="66">
        <f t="shared" si="91"/>
        <v>37.700000000000003</v>
      </c>
      <c r="Q317" s="24"/>
      <c r="R317" s="24"/>
      <c r="S317" s="24"/>
      <c r="T317" s="24"/>
      <c r="U317" s="24"/>
      <c r="V317" s="24"/>
      <c r="W317" s="24"/>
      <c r="X317" s="24"/>
      <c r="Y317" s="24"/>
      <c r="Z317" s="24"/>
    </row>
    <row r="318" spans="1:26" ht="13.5" customHeight="1" x14ac:dyDescent="0.3">
      <c r="A318" s="24"/>
      <c r="B318" s="84">
        <v>5</v>
      </c>
      <c r="C318" s="47">
        <f>+C317+1</f>
        <v>234</v>
      </c>
      <c r="D318" s="89" t="s">
        <v>2328</v>
      </c>
      <c r="E318" s="47">
        <v>130905</v>
      </c>
      <c r="F318" s="53" t="s">
        <v>1867</v>
      </c>
      <c r="G318" s="54" t="s">
        <v>2329</v>
      </c>
      <c r="H318" s="65">
        <v>8.7155999999999997E-2</v>
      </c>
      <c r="I318" s="66">
        <f t="shared" si="88"/>
        <v>21.8</v>
      </c>
      <c r="J318" s="125">
        <f t="shared" si="89"/>
        <v>11.2</v>
      </c>
      <c r="K318" s="126">
        <f t="shared" si="90"/>
        <v>12.2</v>
      </c>
      <c r="L318" s="66">
        <f t="shared" si="91"/>
        <v>23.4</v>
      </c>
      <c r="M318" s="66">
        <f t="shared" si="91"/>
        <v>21.5</v>
      </c>
      <c r="N318" s="66">
        <f t="shared" si="91"/>
        <v>20.399999999999999</v>
      </c>
      <c r="O318" s="66">
        <f t="shared" si="91"/>
        <v>15.8</v>
      </c>
      <c r="P318" s="66">
        <f t="shared" si="91"/>
        <v>16.3</v>
      </c>
      <c r="Q318" s="24"/>
      <c r="R318" s="24"/>
      <c r="S318" s="24"/>
      <c r="T318" s="24"/>
      <c r="U318" s="24"/>
      <c r="V318" s="24"/>
      <c r="W318" s="24"/>
      <c r="X318" s="24"/>
      <c r="Y318" s="24"/>
      <c r="Z318" s="24"/>
    </row>
    <row r="319" spans="1:26" ht="13.5" customHeight="1" x14ac:dyDescent="0.3">
      <c r="A319" s="24"/>
      <c r="B319" s="84">
        <v>6</v>
      </c>
      <c r="C319" s="47">
        <f>+C318+1</f>
        <v>235</v>
      </c>
      <c r="D319" s="89" t="s">
        <v>2330</v>
      </c>
      <c r="E319" s="47">
        <v>130905</v>
      </c>
      <c r="F319" s="53" t="s">
        <v>1867</v>
      </c>
      <c r="G319" s="54" t="s">
        <v>2331</v>
      </c>
      <c r="H319" s="65">
        <v>4.5871599999999998E-2</v>
      </c>
      <c r="I319" s="66">
        <f t="shared" si="88"/>
        <v>11.5</v>
      </c>
      <c r="J319" s="125">
        <f t="shared" si="89"/>
        <v>5.9</v>
      </c>
      <c r="K319" s="126">
        <f t="shared" si="90"/>
        <v>6.4</v>
      </c>
      <c r="L319" s="66">
        <f t="shared" si="91"/>
        <v>12.3</v>
      </c>
      <c r="M319" s="66">
        <f t="shared" si="91"/>
        <v>11.3</v>
      </c>
      <c r="N319" s="66">
        <f t="shared" si="91"/>
        <v>10.7</v>
      </c>
      <c r="O319" s="66">
        <f t="shared" si="91"/>
        <v>8.3000000000000007</v>
      </c>
      <c r="P319" s="66">
        <f t="shared" si="91"/>
        <v>8.6</v>
      </c>
      <c r="Q319" s="24"/>
      <c r="R319" s="24"/>
      <c r="S319" s="24"/>
      <c r="T319" s="24"/>
      <c r="U319" s="24"/>
      <c r="V319" s="24"/>
      <c r="W319" s="24"/>
      <c r="X319" s="24"/>
      <c r="Y319" s="24"/>
      <c r="Z319" s="24"/>
    </row>
    <row r="320" spans="1:26" ht="13.5" customHeight="1" x14ac:dyDescent="0.3">
      <c r="A320" s="24"/>
      <c r="B320" s="86"/>
      <c r="C320" s="47"/>
      <c r="D320" s="46"/>
      <c r="E320" s="47">
        <v>130906</v>
      </c>
      <c r="F320" s="48" t="s">
        <v>2332</v>
      </c>
      <c r="G320" s="82"/>
      <c r="H320" s="83"/>
      <c r="I320" s="51">
        <v>305.07680616740089</v>
      </c>
      <c r="J320" s="52">
        <v>158.61275330396475</v>
      </c>
      <c r="K320" s="52">
        <v>169.5720704845815</v>
      </c>
      <c r="L320" s="52">
        <f>J320+K320</f>
        <v>328.18482378854628</v>
      </c>
      <c r="M320" s="52">
        <v>300.7440528634362</v>
      </c>
      <c r="N320" s="52">
        <v>285.87718061674013</v>
      </c>
      <c r="O320" s="52">
        <v>221.73502202643172</v>
      </c>
      <c r="P320" s="52">
        <v>227.85185022026434</v>
      </c>
      <c r="Q320" s="24"/>
      <c r="R320" s="24"/>
      <c r="S320" s="24"/>
      <c r="T320" s="24"/>
      <c r="U320" s="24"/>
      <c r="V320" s="24"/>
      <c r="W320" s="24"/>
      <c r="X320" s="24"/>
      <c r="Y320" s="24"/>
      <c r="Z320" s="24"/>
    </row>
    <row r="321" spans="1:26" ht="13.5" customHeight="1" x14ac:dyDescent="0.3">
      <c r="A321" s="24"/>
      <c r="B321" s="84">
        <v>1</v>
      </c>
      <c r="C321" s="47">
        <v>236</v>
      </c>
      <c r="D321" s="47" t="s">
        <v>2333</v>
      </c>
      <c r="E321" s="47">
        <v>130906</v>
      </c>
      <c r="F321" s="53" t="s">
        <v>1867</v>
      </c>
      <c r="G321" s="54" t="s">
        <v>1169</v>
      </c>
      <c r="H321" s="65">
        <v>0.37593979999999999</v>
      </c>
      <c r="I321" s="66">
        <f>+ROUND($H321*I$320,1)</f>
        <v>114.7</v>
      </c>
      <c r="J321" s="125">
        <f>+ROUND($H321*0.4783091787*L$320,1)</f>
        <v>59</v>
      </c>
      <c r="K321" s="126">
        <f>+L321-J321</f>
        <v>64.400000000000006</v>
      </c>
      <c r="L321" s="66">
        <f t="shared" ref="L321:P325" si="92">+ROUND($H321*L$320,1)</f>
        <v>123.4</v>
      </c>
      <c r="M321" s="66">
        <f t="shared" si="92"/>
        <v>113.1</v>
      </c>
      <c r="N321" s="66">
        <f t="shared" si="92"/>
        <v>107.5</v>
      </c>
      <c r="O321" s="66">
        <f t="shared" si="92"/>
        <v>83.4</v>
      </c>
      <c r="P321" s="66">
        <f t="shared" si="92"/>
        <v>85.7</v>
      </c>
      <c r="Q321" s="24"/>
      <c r="R321" s="24"/>
      <c r="S321" s="24"/>
      <c r="T321" s="24"/>
      <c r="U321" s="24"/>
      <c r="V321" s="24"/>
      <c r="W321" s="24"/>
      <c r="X321" s="24"/>
      <c r="Y321" s="24"/>
      <c r="Z321" s="24"/>
    </row>
    <row r="322" spans="1:26" ht="13.5" customHeight="1" x14ac:dyDescent="0.3">
      <c r="A322" s="24"/>
      <c r="B322" s="84">
        <v>2</v>
      </c>
      <c r="C322" s="47">
        <f>+C321+1</f>
        <v>237</v>
      </c>
      <c r="D322" s="47" t="s">
        <v>2334</v>
      </c>
      <c r="E322" s="47">
        <v>130906</v>
      </c>
      <c r="F322" s="53" t="s">
        <v>1867</v>
      </c>
      <c r="G322" s="54" t="s">
        <v>2335</v>
      </c>
      <c r="H322" s="65">
        <v>0.21804509999999999</v>
      </c>
      <c r="I322" s="66">
        <f>+ROUND($H322*I$320,1)</f>
        <v>66.5</v>
      </c>
      <c r="J322" s="125">
        <f>+ROUND($H322*0.4783091787*L$320,1)</f>
        <v>34.200000000000003</v>
      </c>
      <c r="K322" s="126">
        <f>+L322-J322</f>
        <v>37.399999999999991</v>
      </c>
      <c r="L322" s="66">
        <f t="shared" si="92"/>
        <v>71.599999999999994</v>
      </c>
      <c r="M322" s="66">
        <f t="shared" si="92"/>
        <v>65.599999999999994</v>
      </c>
      <c r="N322" s="66">
        <f t="shared" si="92"/>
        <v>62.3</v>
      </c>
      <c r="O322" s="66">
        <f t="shared" si="92"/>
        <v>48.3</v>
      </c>
      <c r="P322" s="66">
        <f t="shared" si="92"/>
        <v>49.7</v>
      </c>
      <c r="Q322" s="24"/>
      <c r="R322" s="24"/>
      <c r="S322" s="24"/>
      <c r="T322" s="24"/>
      <c r="U322" s="24"/>
      <c r="V322" s="24"/>
      <c r="W322" s="24"/>
      <c r="X322" s="24"/>
      <c r="Y322" s="24"/>
      <c r="Z322" s="24"/>
    </row>
    <row r="323" spans="1:26" ht="13.5" customHeight="1" x14ac:dyDescent="0.3">
      <c r="A323" s="24"/>
      <c r="B323" s="84">
        <v>3</v>
      </c>
      <c r="C323" s="47">
        <f>+C322+1</f>
        <v>238</v>
      </c>
      <c r="D323" s="105" t="s">
        <v>2336</v>
      </c>
      <c r="E323" s="47">
        <v>130906</v>
      </c>
      <c r="F323" s="53" t="s">
        <v>1867</v>
      </c>
      <c r="G323" s="54" t="s">
        <v>2337</v>
      </c>
      <c r="H323" s="65">
        <v>4.1353399999999998E-2</v>
      </c>
      <c r="I323" s="66">
        <f>+ROUND($H323*I$320,1)</f>
        <v>12.6</v>
      </c>
      <c r="J323" s="125">
        <f>+ROUND($H323*0.4783091787*L$320,1)</f>
        <v>6.5</v>
      </c>
      <c r="K323" s="126">
        <f>+L323-J323</f>
        <v>7.1</v>
      </c>
      <c r="L323" s="66">
        <f t="shared" si="92"/>
        <v>13.6</v>
      </c>
      <c r="M323" s="66">
        <f t="shared" si="92"/>
        <v>12.4</v>
      </c>
      <c r="N323" s="66">
        <f t="shared" si="92"/>
        <v>11.8</v>
      </c>
      <c r="O323" s="66">
        <f t="shared" si="92"/>
        <v>9.1999999999999993</v>
      </c>
      <c r="P323" s="66">
        <f t="shared" si="92"/>
        <v>9.4</v>
      </c>
      <c r="Q323" s="24"/>
      <c r="R323" s="24"/>
      <c r="S323" s="24"/>
      <c r="T323" s="24"/>
      <c r="U323" s="24"/>
      <c r="V323" s="24"/>
      <c r="W323" s="24"/>
      <c r="X323" s="24"/>
      <c r="Y323" s="24"/>
      <c r="Z323" s="24"/>
    </row>
    <row r="324" spans="1:26" ht="13.5" customHeight="1" x14ac:dyDescent="0.3">
      <c r="A324" s="24"/>
      <c r="B324" s="84">
        <v>4</v>
      </c>
      <c r="C324" s="47">
        <f>+C323+1</f>
        <v>239</v>
      </c>
      <c r="D324" s="47" t="s">
        <v>2338</v>
      </c>
      <c r="E324" s="47">
        <v>130906</v>
      </c>
      <c r="F324" s="53" t="s">
        <v>1867</v>
      </c>
      <c r="G324" s="54" t="s">
        <v>2339</v>
      </c>
      <c r="H324" s="65">
        <v>0.2067669</v>
      </c>
      <c r="I324" s="66">
        <f>+ROUND($H324*I$320,1)</f>
        <v>63.1</v>
      </c>
      <c r="J324" s="125">
        <f>+ROUND($H324*0.4783091787*L$320,1)</f>
        <v>32.5</v>
      </c>
      <c r="K324" s="126">
        <f>+L324-J324</f>
        <v>35.400000000000006</v>
      </c>
      <c r="L324" s="66">
        <f t="shared" si="92"/>
        <v>67.900000000000006</v>
      </c>
      <c r="M324" s="66">
        <f t="shared" si="92"/>
        <v>62.2</v>
      </c>
      <c r="N324" s="66">
        <f t="shared" si="92"/>
        <v>59.1</v>
      </c>
      <c r="O324" s="66">
        <f t="shared" si="92"/>
        <v>45.8</v>
      </c>
      <c r="P324" s="66">
        <f t="shared" si="92"/>
        <v>47.1</v>
      </c>
      <c r="Q324" s="24"/>
      <c r="R324" s="24"/>
      <c r="S324" s="24"/>
      <c r="T324" s="24"/>
      <c r="U324" s="24"/>
      <c r="V324" s="24"/>
      <c r="W324" s="24"/>
      <c r="X324" s="24"/>
      <c r="Y324" s="24"/>
      <c r="Z324" s="24"/>
    </row>
    <row r="325" spans="1:26" ht="13.5" customHeight="1" x14ac:dyDescent="0.3">
      <c r="A325" s="24"/>
      <c r="B325" s="84">
        <v>5</v>
      </c>
      <c r="C325" s="47">
        <f>+C324+1</f>
        <v>240</v>
      </c>
      <c r="D325" s="47" t="s">
        <v>2340</v>
      </c>
      <c r="E325" s="47">
        <v>130906</v>
      </c>
      <c r="F325" s="53" t="s">
        <v>1867</v>
      </c>
      <c r="G325" s="54" t="s">
        <v>2341</v>
      </c>
      <c r="H325" s="65">
        <v>0.1578947</v>
      </c>
      <c r="I325" s="66">
        <f>+ROUND($H325*I$320,1)</f>
        <v>48.2</v>
      </c>
      <c r="J325" s="125">
        <f>+ROUND($H325*0.4783091787*L$320,1)</f>
        <v>24.8</v>
      </c>
      <c r="K325" s="126">
        <f>+L325-J325</f>
        <v>26.999999999999996</v>
      </c>
      <c r="L325" s="66">
        <f t="shared" si="92"/>
        <v>51.8</v>
      </c>
      <c r="M325" s="66">
        <f t="shared" si="92"/>
        <v>47.5</v>
      </c>
      <c r="N325" s="66">
        <f t="shared" si="92"/>
        <v>45.1</v>
      </c>
      <c r="O325" s="66">
        <f t="shared" si="92"/>
        <v>35</v>
      </c>
      <c r="P325" s="66">
        <f t="shared" si="92"/>
        <v>36</v>
      </c>
      <c r="Q325" s="24"/>
      <c r="R325" s="24"/>
      <c r="S325" s="24"/>
      <c r="T325" s="24"/>
      <c r="U325" s="24"/>
      <c r="V325" s="24"/>
      <c r="W325" s="24"/>
      <c r="X325" s="24"/>
      <c r="Y325" s="24"/>
      <c r="Z325" s="24"/>
    </row>
    <row r="326" spans="1:26" ht="13.5" customHeight="1" x14ac:dyDescent="0.3">
      <c r="A326" s="24"/>
      <c r="B326" s="86"/>
      <c r="C326" s="47"/>
      <c r="D326" s="46"/>
      <c r="E326" s="47">
        <v>130907</v>
      </c>
      <c r="F326" s="48" t="s">
        <v>2342</v>
      </c>
      <c r="G326" s="82"/>
      <c r="H326" s="83"/>
      <c r="I326" s="51">
        <v>275.25726872246702</v>
      </c>
      <c r="J326" s="52">
        <v>143.10925110132158</v>
      </c>
      <c r="K326" s="52">
        <v>152.99735682819383</v>
      </c>
      <c r="L326" s="52">
        <f>J326+K326</f>
        <v>296.10660792951541</v>
      </c>
      <c r="M326" s="52">
        <v>271.3480176211454</v>
      </c>
      <c r="N326" s="52">
        <v>257.93429830081811</v>
      </c>
      <c r="O326" s="52">
        <v>200.06167400881057</v>
      </c>
      <c r="P326" s="52">
        <v>205.58061674008812</v>
      </c>
      <c r="Q326" s="24"/>
      <c r="R326" s="24"/>
      <c r="S326" s="24"/>
      <c r="T326" s="24"/>
      <c r="U326" s="24"/>
      <c r="V326" s="24"/>
      <c r="W326" s="24"/>
      <c r="X326" s="24"/>
      <c r="Y326" s="24"/>
      <c r="Z326" s="24"/>
    </row>
    <row r="327" spans="1:26" ht="13.5" customHeight="1" x14ac:dyDescent="0.3">
      <c r="A327" s="24"/>
      <c r="B327" s="84">
        <v>1</v>
      </c>
      <c r="C327" s="47">
        <f>+C325+1</f>
        <v>241</v>
      </c>
      <c r="D327" s="47" t="s">
        <v>2343</v>
      </c>
      <c r="E327" s="47">
        <v>130907</v>
      </c>
      <c r="F327" s="53" t="s">
        <v>1840</v>
      </c>
      <c r="G327" s="54" t="s">
        <v>1170</v>
      </c>
      <c r="H327" s="65">
        <v>0.30416670000000001</v>
      </c>
      <c r="I327" s="66">
        <f>+ROUND($H327*I$326,1)</f>
        <v>83.7</v>
      </c>
      <c r="J327" s="125">
        <f>+ROUND($H327*0.4783091787*L$326,1)</f>
        <v>43.1</v>
      </c>
      <c r="K327" s="126">
        <f>+L327-J327</f>
        <v>46.999999999999993</v>
      </c>
      <c r="L327" s="66">
        <f t="shared" ref="L327:P331" si="93">+ROUND($H327*L$326,1)</f>
        <v>90.1</v>
      </c>
      <c r="M327" s="66">
        <f t="shared" si="93"/>
        <v>82.5</v>
      </c>
      <c r="N327" s="66">
        <f t="shared" si="93"/>
        <v>78.5</v>
      </c>
      <c r="O327" s="66">
        <f t="shared" si="93"/>
        <v>60.9</v>
      </c>
      <c r="P327" s="66">
        <f t="shared" si="93"/>
        <v>62.5</v>
      </c>
      <c r="Q327" s="24"/>
      <c r="R327" s="24"/>
      <c r="S327" s="24"/>
      <c r="T327" s="24"/>
      <c r="U327" s="24"/>
      <c r="V327" s="24"/>
      <c r="W327" s="24"/>
      <c r="X327" s="24"/>
      <c r="Y327" s="24"/>
      <c r="Z327" s="24"/>
    </row>
    <row r="328" spans="1:26" ht="13.5" customHeight="1" x14ac:dyDescent="0.3">
      <c r="A328" s="24"/>
      <c r="B328" s="84">
        <v>2</v>
      </c>
      <c r="C328" s="47">
        <f>+C327+1</f>
        <v>242</v>
      </c>
      <c r="D328" s="47" t="s">
        <v>2344</v>
      </c>
      <c r="E328" s="47">
        <v>130907</v>
      </c>
      <c r="F328" s="53" t="s">
        <v>1867</v>
      </c>
      <c r="G328" s="54" t="s">
        <v>2345</v>
      </c>
      <c r="H328" s="65">
        <v>0.28749999999999998</v>
      </c>
      <c r="I328" s="66">
        <f>+ROUND($H328*I$326,1)</f>
        <v>79.099999999999994</v>
      </c>
      <c r="J328" s="125">
        <f>+ROUND($H328*0.4783091787*L$326,1)</f>
        <v>40.700000000000003</v>
      </c>
      <c r="K328" s="126">
        <f>+L328-J328</f>
        <v>44.399999999999991</v>
      </c>
      <c r="L328" s="66">
        <f t="shared" si="93"/>
        <v>85.1</v>
      </c>
      <c r="M328" s="66">
        <f t="shared" si="93"/>
        <v>78</v>
      </c>
      <c r="N328" s="66">
        <f t="shared" si="93"/>
        <v>74.2</v>
      </c>
      <c r="O328" s="66">
        <f t="shared" si="93"/>
        <v>57.5</v>
      </c>
      <c r="P328" s="66">
        <f t="shared" si="93"/>
        <v>59.1</v>
      </c>
      <c r="Q328" s="24"/>
      <c r="R328" s="24"/>
      <c r="S328" s="24"/>
      <c r="T328" s="24"/>
      <c r="U328" s="24"/>
      <c r="V328" s="24"/>
      <c r="W328" s="24"/>
      <c r="X328" s="24"/>
      <c r="Y328" s="24"/>
      <c r="Z328" s="24"/>
    </row>
    <row r="329" spans="1:26" ht="13.5" customHeight="1" x14ac:dyDescent="0.3">
      <c r="A329" s="24"/>
      <c r="B329" s="84">
        <v>3</v>
      </c>
      <c r="C329" s="47">
        <f>+C328+1</f>
        <v>243</v>
      </c>
      <c r="D329" s="47" t="s">
        <v>2346</v>
      </c>
      <c r="E329" s="47">
        <v>130907</v>
      </c>
      <c r="F329" s="53" t="s">
        <v>1867</v>
      </c>
      <c r="G329" s="54" t="s">
        <v>2347</v>
      </c>
      <c r="H329" s="65">
        <v>0.17083329999999999</v>
      </c>
      <c r="I329" s="66">
        <f>+ROUND($H329*I$326,1)</f>
        <v>47</v>
      </c>
      <c r="J329" s="125">
        <f>+ROUND($H329*0.4783091787*L$326,1)</f>
        <v>24.2</v>
      </c>
      <c r="K329" s="126">
        <f>+L329-J329</f>
        <v>26.400000000000002</v>
      </c>
      <c r="L329" s="66">
        <f t="shared" si="93"/>
        <v>50.6</v>
      </c>
      <c r="M329" s="66">
        <f t="shared" si="93"/>
        <v>46.4</v>
      </c>
      <c r="N329" s="66">
        <f t="shared" si="93"/>
        <v>44.1</v>
      </c>
      <c r="O329" s="66">
        <f t="shared" si="93"/>
        <v>34.200000000000003</v>
      </c>
      <c r="P329" s="66">
        <f t="shared" si="93"/>
        <v>35.1</v>
      </c>
      <c r="Q329" s="24"/>
      <c r="R329" s="24"/>
      <c r="S329" s="24"/>
      <c r="T329" s="24"/>
      <c r="U329" s="24"/>
      <c r="V329" s="24"/>
      <c r="W329" s="24"/>
      <c r="X329" s="24"/>
      <c r="Y329" s="24"/>
      <c r="Z329" s="24"/>
    </row>
    <row r="330" spans="1:26" ht="13.5" customHeight="1" x14ac:dyDescent="0.3">
      <c r="A330" s="24"/>
      <c r="B330" s="84">
        <v>4</v>
      </c>
      <c r="C330" s="47">
        <f>+C329+1</f>
        <v>244</v>
      </c>
      <c r="D330" s="47" t="s">
        <v>2348</v>
      </c>
      <c r="E330" s="47">
        <v>130907</v>
      </c>
      <c r="F330" s="53" t="s">
        <v>1867</v>
      </c>
      <c r="G330" s="54" t="s">
        <v>2349</v>
      </c>
      <c r="H330" s="65">
        <v>0.1291667</v>
      </c>
      <c r="I330" s="66">
        <f>+ROUND($H330*I$326,1)</f>
        <v>35.6</v>
      </c>
      <c r="J330" s="125">
        <f>+ROUND($H330*0.4783091787*L$326,1)</f>
        <v>18.3</v>
      </c>
      <c r="K330" s="126">
        <f>+L330-J330</f>
        <v>19.900000000000002</v>
      </c>
      <c r="L330" s="66">
        <f t="shared" si="93"/>
        <v>38.200000000000003</v>
      </c>
      <c r="M330" s="66">
        <f t="shared" si="93"/>
        <v>35</v>
      </c>
      <c r="N330" s="66">
        <f t="shared" si="93"/>
        <v>33.299999999999997</v>
      </c>
      <c r="O330" s="66">
        <f t="shared" si="93"/>
        <v>25.8</v>
      </c>
      <c r="P330" s="66">
        <f t="shared" si="93"/>
        <v>26.6</v>
      </c>
      <c r="Q330" s="24"/>
      <c r="R330" s="24"/>
      <c r="S330" s="24"/>
      <c r="T330" s="24"/>
      <c r="U330" s="24"/>
      <c r="V330" s="24"/>
      <c r="W330" s="24"/>
      <c r="X330" s="24"/>
      <c r="Y330" s="24"/>
      <c r="Z330" s="24"/>
    </row>
    <row r="331" spans="1:26" ht="13.5" customHeight="1" x14ac:dyDescent="0.3">
      <c r="A331" s="24"/>
      <c r="B331" s="84">
        <v>5</v>
      </c>
      <c r="C331" s="47">
        <f>+C330+1</f>
        <v>245</v>
      </c>
      <c r="D331" s="47" t="s">
        <v>2350</v>
      </c>
      <c r="E331" s="47">
        <v>130907</v>
      </c>
      <c r="F331" s="53" t="s">
        <v>1867</v>
      </c>
      <c r="G331" s="54" t="s">
        <v>2351</v>
      </c>
      <c r="H331" s="65">
        <v>0.10833329999999999</v>
      </c>
      <c r="I331" s="66">
        <f>+ROUND($H331*I$326,1)</f>
        <v>29.8</v>
      </c>
      <c r="J331" s="125">
        <f>+ROUND($H331*0.4783091787*L$326,1)</f>
        <v>15.3</v>
      </c>
      <c r="K331" s="126">
        <f>+L331-J331</f>
        <v>16.8</v>
      </c>
      <c r="L331" s="66">
        <f t="shared" si="93"/>
        <v>32.1</v>
      </c>
      <c r="M331" s="66">
        <f t="shared" si="93"/>
        <v>29.4</v>
      </c>
      <c r="N331" s="66">
        <f t="shared" si="93"/>
        <v>27.9</v>
      </c>
      <c r="O331" s="66">
        <f t="shared" si="93"/>
        <v>21.7</v>
      </c>
      <c r="P331" s="66">
        <f t="shared" si="93"/>
        <v>22.3</v>
      </c>
      <c r="Q331" s="24"/>
      <c r="R331" s="24"/>
      <c r="S331" s="24"/>
      <c r="T331" s="24"/>
      <c r="U331" s="24"/>
      <c r="V331" s="24"/>
      <c r="W331" s="24"/>
      <c r="X331" s="24"/>
      <c r="Y331" s="24"/>
      <c r="Z331" s="24"/>
    </row>
    <row r="332" spans="1:26" ht="13.5" customHeight="1" x14ac:dyDescent="0.3">
      <c r="A332" s="24"/>
      <c r="B332" s="86"/>
      <c r="C332" s="47"/>
      <c r="D332" s="46"/>
      <c r="E332" s="47">
        <v>130908</v>
      </c>
      <c r="F332" s="48" t="s">
        <v>2352</v>
      </c>
      <c r="G332" s="82"/>
      <c r="H332" s="83"/>
      <c r="I332" s="51">
        <v>354.39373348017625</v>
      </c>
      <c r="J332" s="52">
        <v>184.25316079295152</v>
      </c>
      <c r="K332" s="52">
        <v>196.98409691629956</v>
      </c>
      <c r="L332" s="52">
        <f>J332+K332</f>
        <v>381.23725770925108</v>
      </c>
      <c r="M332" s="52">
        <v>349.3605726872247</v>
      </c>
      <c r="N332" s="52">
        <v>332.09040906230331</v>
      </c>
      <c r="O332" s="52">
        <v>257.57940528634361</v>
      </c>
      <c r="P332" s="52">
        <v>264.68504405286342</v>
      </c>
      <c r="Q332" s="24"/>
      <c r="R332" s="24"/>
      <c r="S332" s="24"/>
      <c r="T332" s="24"/>
      <c r="U332" s="24"/>
      <c r="V332" s="24"/>
      <c r="W332" s="24"/>
      <c r="X332" s="24"/>
      <c r="Y332" s="24"/>
      <c r="Z332" s="24"/>
    </row>
    <row r="333" spans="1:26" ht="13.5" customHeight="1" x14ac:dyDescent="0.3">
      <c r="A333" s="24"/>
      <c r="B333" s="84">
        <v>1</v>
      </c>
      <c r="C333" s="47">
        <f>+C331+1</f>
        <v>246</v>
      </c>
      <c r="D333" s="47" t="s">
        <v>2353</v>
      </c>
      <c r="E333" s="47">
        <v>130908</v>
      </c>
      <c r="F333" s="53" t="s">
        <v>1837</v>
      </c>
      <c r="G333" s="54" t="s">
        <v>1171</v>
      </c>
      <c r="H333" s="65">
        <v>0.34627829999999998</v>
      </c>
      <c r="I333" s="66">
        <f>+ROUND($H333*I$332,1)</f>
        <v>122.7</v>
      </c>
      <c r="J333" s="125">
        <f>+ROUND($H333*0.4783091787*L$332,1)</f>
        <v>63.1</v>
      </c>
      <c r="K333" s="126">
        <f>+L333-J333</f>
        <v>68.900000000000006</v>
      </c>
      <c r="L333" s="66">
        <f t="shared" ref="L333:P336" si="94">+ROUND($H333*L$332,1)</f>
        <v>132</v>
      </c>
      <c r="M333" s="66">
        <f t="shared" si="94"/>
        <v>121</v>
      </c>
      <c r="N333" s="66">
        <f t="shared" si="94"/>
        <v>115</v>
      </c>
      <c r="O333" s="66">
        <f t="shared" si="94"/>
        <v>89.2</v>
      </c>
      <c r="P333" s="66">
        <f t="shared" si="94"/>
        <v>91.7</v>
      </c>
      <c r="Q333" s="24"/>
      <c r="R333" s="24"/>
      <c r="S333" s="24"/>
      <c r="T333" s="24"/>
      <c r="U333" s="24"/>
      <c r="V333" s="24"/>
      <c r="W333" s="24"/>
      <c r="X333" s="24"/>
      <c r="Y333" s="24"/>
      <c r="Z333" s="24"/>
    </row>
    <row r="334" spans="1:26" ht="13.5" customHeight="1" x14ac:dyDescent="0.3">
      <c r="A334" s="24"/>
      <c r="B334" s="84">
        <v>2</v>
      </c>
      <c r="C334" s="47">
        <f>+C333+1</f>
        <v>247</v>
      </c>
      <c r="D334" s="47" t="s">
        <v>2354</v>
      </c>
      <c r="E334" s="47">
        <v>130908</v>
      </c>
      <c r="F334" s="53" t="s">
        <v>1867</v>
      </c>
      <c r="G334" s="54" t="s">
        <v>2355</v>
      </c>
      <c r="H334" s="65">
        <v>0.34304210000000002</v>
      </c>
      <c r="I334" s="66">
        <f>+ROUND($H334*I$332,1)</f>
        <v>121.6</v>
      </c>
      <c r="J334" s="125">
        <f>+ROUND($H334*0.4783091787*L$332,1)</f>
        <v>62.6</v>
      </c>
      <c r="K334" s="126">
        <f>+L334-J334</f>
        <v>68.200000000000017</v>
      </c>
      <c r="L334" s="66">
        <f t="shared" si="94"/>
        <v>130.80000000000001</v>
      </c>
      <c r="M334" s="66">
        <f t="shared" si="94"/>
        <v>119.8</v>
      </c>
      <c r="N334" s="66">
        <f t="shared" si="94"/>
        <v>113.9</v>
      </c>
      <c r="O334" s="66">
        <f t="shared" si="94"/>
        <v>88.4</v>
      </c>
      <c r="P334" s="66">
        <f t="shared" si="94"/>
        <v>90.8</v>
      </c>
      <c r="Q334" s="24"/>
      <c r="R334" s="24"/>
      <c r="S334" s="24"/>
      <c r="T334" s="24"/>
      <c r="U334" s="24"/>
      <c r="V334" s="24"/>
      <c r="W334" s="24"/>
      <c r="X334" s="24"/>
      <c r="Y334" s="24"/>
      <c r="Z334" s="24"/>
    </row>
    <row r="335" spans="1:26" ht="13.5" customHeight="1" x14ac:dyDescent="0.3">
      <c r="A335" s="24"/>
      <c r="B335" s="84">
        <v>3</v>
      </c>
      <c r="C335" s="47">
        <f>+C334+1</f>
        <v>248</v>
      </c>
      <c r="D335" s="46" t="s">
        <v>2356</v>
      </c>
      <c r="E335" s="47">
        <v>130908</v>
      </c>
      <c r="F335" s="53" t="s">
        <v>1867</v>
      </c>
      <c r="G335" s="54" t="s">
        <v>2357</v>
      </c>
      <c r="H335" s="65">
        <v>0.16828480000000001</v>
      </c>
      <c r="I335" s="66">
        <f>+ROUND($H335*I$332,1)</f>
        <v>59.6</v>
      </c>
      <c r="J335" s="125">
        <f>+ROUND($H335*0.4783091787*L$332,1)</f>
        <v>30.7</v>
      </c>
      <c r="K335" s="126">
        <f>+L335-J335</f>
        <v>33.5</v>
      </c>
      <c r="L335" s="66">
        <f t="shared" si="94"/>
        <v>64.2</v>
      </c>
      <c r="M335" s="66">
        <f t="shared" si="94"/>
        <v>58.8</v>
      </c>
      <c r="N335" s="66">
        <f t="shared" si="94"/>
        <v>55.9</v>
      </c>
      <c r="O335" s="66">
        <f t="shared" si="94"/>
        <v>43.3</v>
      </c>
      <c r="P335" s="66">
        <f t="shared" si="94"/>
        <v>44.5</v>
      </c>
      <c r="Q335" s="24"/>
      <c r="R335" s="24"/>
      <c r="S335" s="24"/>
      <c r="T335" s="24"/>
      <c r="U335" s="24"/>
      <c r="V335" s="24"/>
      <c r="W335" s="24"/>
      <c r="X335" s="24"/>
      <c r="Y335" s="24"/>
      <c r="Z335" s="24"/>
    </row>
    <row r="336" spans="1:26" ht="13.5" customHeight="1" x14ac:dyDescent="0.3">
      <c r="A336" s="24"/>
      <c r="B336" s="84">
        <v>4</v>
      </c>
      <c r="C336" s="47">
        <f>+C335+1</f>
        <v>249</v>
      </c>
      <c r="D336" s="90" t="s">
        <v>2358</v>
      </c>
      <c r="E336" s="47">
        <v>130908</v>
      </c>
      <c r="F336" s="53" t="s">
        <v>1867</v>
      </c>
      <c r="G336" s="54" t="s">
        <v>1198</v>
      </c>
      <c r="H336" s="65">
        <v>0.14239479999999999</v>
      </c>
      <c r="I336" s="66">
        <f>+ROUND($H336*I$332,1)</f>
        <v>50.5</v>
      </c>
      <c r="J336" s="125">
        <f>+ROUND($H336*0.4783091787*L$332,1)</f>
        <v>26</v>
      </c>
      <c r="K336" s="126">
        <f>+L336-J336</f>
        <v>28.299999999999997</v>
      </c>
      <c r="L336" s="66">
        <f t="shared" si="94"/>
        <v>54.3</v>
      </c>
      <c r="M336" s="66">
        <f t="shared" si="94"/>
        <v>49.7</v>
      </c>
      <c r="N336" s="66">
        <f t="shared" si="94"/>
        <v>47.3</v>
      </c>
      <c r="O336" s="66">
        <f t="shared" si="94"/>
        <v>36.700000000000003</v>
      </c>
      <c r="P336" s="66">
        <f t="shared" si="94"/>
        <v>37.700000000000003</v>
      </c>
      <c r="Q336" s="24"/>
      <c r="R336" s="24"/>
      <c r="S336" s="24"/>
      <c r="T336" s="24"/>
      <c r="U336" s="24"/>
      <c r="V336" s="24"/>
      <c r="W336" s="24"/>
      <c r="X336" s="24"/>
      <c r="Y336" s="24"/>
      <c r="Z336" s="24"/>
    </row>
    <row r="337" spans="1:26" ht="20.25" customHeight="1" x14ac:dyDescent="0.3">
      <c r="A337" s="30"/>
      <c r="B337" s="88"/>
      <c r="C337" s="40"/>
      <c r="D337" s="46"/>
      <c r="E337" s="47">
        <v>131000</v>
      </c>
      <c r="F337" s="35" t="s">
        <v>2359</v>
      </c>
      <c r="G337" s="41" t="s">
        <v>2360</v>
      </c>
      <c r="H337" s="42"/>
      <c r="I337" s="81">
        <v>1208.3080616302184</v>
      </c>
      <c r="J337" s="37">
        <v>443.02025925646132</v>
      </c>
      <c r="K337" s="37">
        <v>492.59447780815117</v>
      </c>
      <c r="L337" s="44">
        <f>J337+K337</f>
        <v>935.61473706461243</v>
      </c>
      <c r="M337" s="44">
        <v>951.07411711133193</v>
      </c>
      <c r="N337" s="44">
        <v>914.36560800000007</v>
      </c>
      <c r="O337" s="44">
        <v>807.69761800000003</v>
      </c>
      <c r="P337" s="44">
        <v>879.74099850000005</v>
      </c>
      <c r="Q337" s="30"/>
      <c r="R337" s="30"/>
      <c r="S337" s="30"/>
      <c r="T337" s="30"/>
      <c r="U337" s="30"/>
      <c r="V337" s="30"/>
      <c r="W337" s="30"/>
      <c r="X337" s="30"/>
      <c r="Y337" s="30"/>
      <c r="Z337" s="30"/>
    </row>
    <row r="338" spans="1:26" ht="13.5" customHeight="1" x14ac:dyDescent="0.3">
      <c r="A338" s="24"/>
      <c r="B338" s="86"/>
      <c r="C338" s="47"/>
      <c r="D338" s="46"/>
      <c r="E338" s="47">
        <v>131001</v>
      </c>
      <c r="F338" s="48" t="s">
        <v>2361</v>
      </c>
      <c r="G338" s="82"/>
      <c r="H338" s="83"/>
      <c r="I338" s="51">
        <v>466.24014910536778</v>
      </c>
      <c r="J338" s="52">
        <v>165.86068588469183</v>
      </c>
      <c r="K338" s="52">
        <v>196.08367296222664</v>
      </c>
      <c r="L338" s="52">
        <f>J338+K338</f>
        <v>361.94435884691848</v>
      </c>
      <c r="M338" s="52">
        <v>378.02797216699798</v>
      </c>
      <c r="N338" s="52">
        <v>351.85455268389666</v>
      </c>
      <c r="O338" s="52">
        <v>310.80793240556665</v>
      </c>
      <c r="P338" s="52">
        <v>338.53075049701789</v>
      </c>
      <c r="Q338" s="24"/>
      <c r="R338" s="24"/>
      <c r="S338" s="24"/>
      <c r="T338" s="24"/>
      <c r="U338" s="24"/>
      <c r="V338" s="24"/>
      <c r="W338" s="24"/>
      <c r="X338" s="24"/>
      <c r="Y338" s="24"/>
      <c r="Z338" s="24"/>
    </row>
    <row r="339" spans="1:26" ht="13.5" customHeight="1" x14ac:dyDescent="0.3">
      <c r="A339" s="24"/>
      <c r="B339" s="84">
        <v>1</v>
      </c>
      <c r="C339" s="47">
        <v>250</v>
      </c>
      <c r="D339" s="90" t="s">
        <v>2362</v>
      </c>
      <c r="E339" s="47">
        <v>131001</v>
      </c>
      <c r="F339" s="53" t="s">
        <v>1829</v>
      </c>
      <c r="G339" s="54" t="s">
        <v>2363</v>
      </c>
      <c r="H339" s="65">
        <v>0.62023189999999995</v>
      </c>
      <c r="I339" s="66">
        <f t="shared" ref="I339:I347" si="95">+ROUND($H339*I$338,1)</f>
        <v>289.2</v>
      </c>
      <c r="J339" s="125">
        <f t="shared" ref="J339:J347" si="96">+ROUND($H339*0.4783091787*L$338,1)</f>
        <v>107.4</v>
      </c>
      <c r="K339" s="126">
        <f t="shared" ref="K339:K347" si="97">+L339-J339</f>
        <v>117.1</v>
      </c>
      <c r="L339" s="66">
        <f t="shared" ref="L339:P347" si="98">+ROUND($H339*L$338,1)</f>
        <v>224.5</v>
      </c>
      <c r="M339" s="66">
        <f t="shared" si="98"/>
        <v>234.5</v>
      </c>
      <c r="N339" s="66">
        <f t="shared" si="98"/>
        <v>218.2</v>
      </c>
      <c r="O339" s="66">
        <f t="shared" si="98"/>
        <v>192.8</v>
      </c>
      <c r="P339" s="66">
        <f t="shared" si="98"/>
        <v>210</v>
      </c>
      <c r="Q339" s="24"/>
      <c r="R339" s="24"/>
      <c r="S339" s="24"/>
      <c r="T339" s="24"/>
      <c r="U339" s="24"/>
      <c r="V339" s="24"/>
      <c r="W339" s="24"/>
      <c r="X339" s="24"/>
      <c r="Y339" s="24"/>
      <c r="Z339" s="24"/>
    </row>
    <row r="340" spans="1:26" ht="13.5" customHeight="1" x14ac:dyDescent="0.3">
      <c r="A340" s="24"/>
      <c r="B340" s="84">
        <v>2</v>
      </c>
      <c r="C340" s="47">
        <f t="shared" ref="C340:C347" si="99">+C339+1</f>
        <v>251</v>
      </c>
      <c r="D340" s="90" t="s">
        <v>2364</v>
      </c>
      <c r="E340" s="47">
        <v>131001</v>
      </c>
      <c r="F340" s="53" t="s">
        <v>1840</v>
      </c>
      <c r="G340" s="54" t="s">
        <v>2365</v>
      </c>
      <c r="H340" s="65">
        <v>6.8603300000000006E-2</v>
      </c>
      <c r="I340" s="66">
        <f t="shared" si="95"/>
        <v>32</v>
      </c>
      <c r="J340" s="125">
        <f t="shared" si="96"/>
        <v>11.9</v>
      </c>
      <c r="K340" s="126">
        <f t="shared" si="97"/>
        <v>12.9</v>
      </c>
      <c r="L340" s="66">
        <f t="shared" si="98"/>
        <v>24.8</v>
      </c>
      <c r="M340" s="66">
        <f t="shared" si="98"/>
        <v>25.9</v>
      </c>
      <c r="N340" s="66">
        <f t="shared" si="98"/>
        <v>24.1</v>
      </c>
      <c r="O340" s="66">
        <f t="shared" si="98"/>
        <v>21.3</v>
      </c>
      <c r="P340" s="66">
        <f t="shared" si="98"/>
        <v>23.2</v>
      </c>
      <c r="Q340" s="24"/>
      <c r="R340" s="24"/>
      <c r="S340" s="24"/>
      <c r="T340" s="24"/>
      <c r="U340" s="24"/>
      <c r="V340" s="24"/>
      <c r="W340" s="24"/>
      <c r="X340" s="24"/>
      <c r="Y340" s="24"/>
      <c r="Z340" s="24"/>
    </row>
    <row r="341" spans="1:26" ht="13.5" customHeight="1" x14ac:dyDescent="0.3">
      <c r="A341" s="24"/>
      <c r="B341" s="84">
        <v>3</v>
      </c>
      <c r="C341" s="47">
        <f t="shared" si="99"/>
        <v>252</v>
      </c>
      <c r="D341" s="90" t="s">
        <v>2366</v>
      </c>
      <c r="E341" s="47">
        <v>131001</v>
      </c>
      <c r="F341" s="53" t="s">
        <v>1867</v>
      </c>
      <c r="G341" s="54" t="s">
        <v>1341</v>
      </c>
      <c r="H341" s="65">
        <v>3.1851499999999998E-2</v>
      </c>
      <c r="I341" s="66">
        <f t="shared" si="95"/>
        <v>14.9</v>
      </c>
      <c r="J341" s="125">
        <f t="shared" si="96"/>
        <v>5.5</v>
      </c>
      <c r="K341" s="126">
        <f t="shared" si="97"/>
        <v>6</v>
      </c>
      <c r="L341" s="66">
        <f t="shared" si="98"/>
        <v>11.5</v>
      </c>
      <c r="M341" s="66">
        <f t="shared" si="98"/>
        <v>12</v>
      </c>
      <c r="N341" s="66">
        <f t="shared" si="98"/>
        <v>11.2</v>
      </c>
      <c r="O341" s="66">
        <f t="shared" si="98"/>
        <v>9.9</v>
      </c>
      <c r="P341" s="66">
        <f t="shared" si="98"/>
        <v>10.8</v>
      </c>
      <c r="Q341" s="24"/>
      <c r="R341" s="24"/>
      <c r="S341" s="24"/>
      <c r="T341" s="24"/>
      <c r="U341" s="24"/>
      <c r="V341" s="24"/>
      <c r="W341" s="24"/>
      <c r="X341" s="24"/>
      <c r="Y341" s="24"/>
      <c r="Z341" s="24"/>
    </row>
    <row r="342" spans="1:26" ht="13.5" customHeight="1" x14ac:dyDescent="0.3">
      <c r="A342" s="24"/>
      <c r="B342" s="84">
        <v>4</v>
      </c>
      <c r="C342" s="47">
        <f t="shared" si="99"/>
        <v>253</v>
      </c>
      <c r="D342" s="90" t="s">
        <v>2367</v>
      </c>
      <c r="E342" s="47">
        <v>131001</v>
      </c>
      <c r="F342" s="53" t="s">
        <v>1867</v>
      </c>
      <c r="G342" s="54" t="s">
        <v>2368</v>
      </c>
      <c r="H342" s="65">
        <v>3.9201899999999998E-2</v>
      </c>
      <c r="I342" s="66">
        <f t="shared" si="95"/>
        <v>18.3</v>
      </c>
      <c r="J342" s="125">
        <f t="shared" si="96"/>
        <v>6.8</v>
      </c>
      <c r="K342" s="126">
        <f t="shared" si="97"/>
        <v>7.3999999999999995</v>
      </c>
      <c r="L342" s="66">
        <f t="shared" si="98"/>
        <v>14.2</v>
      </c>
      <c r="M342" s="66">
        <f t="shared" si="98"/>
        <v>14.8</v>
      </c>
      <c r="N342" s="66">
        <f t="shared" si="98"/>
        <v>13.8</v>
      </c>
      <c r="O342" s="66">
        <f t="shared" si="98"/>
        <v>12.2</v>
      </c>
      <c r="P342" s="66">
        <f t="shared" si="98"/>
        <v>13.3</v>
      </c>
      <c r="Q342" s="24"/>
      <c r="R342" s="24"/>
      <c r="S342" s="24"/>
      <c r="T342" s="24"/>
      <c r="U342" s="24"/>
      <c r="V342" s="24"/>
      <c r="W342" s="24"/>
      <c r="X342" s="24"/>
      <c r="Y342" s="24"/>
      <c r="Z342" s="24"/>
    </row>
    <row r="343" spans="1:26" ht="13.5" customHeight="1" x14ac:dyDescent="0.3">
      <c r="A343" s="24"/>
      <c r="B343" s="84">
        <v>5</v>
      </c>
      <c r="C343" s="47">
        <f t="shared" si="99"/>
        <v>254</v>
      </c>
      <c r="D343" s="90" t="s">
        <v>2369</v>
      </c>
      <c r="E343" s="47">
        <v>131001</v>
      </c>
      <c r="F343" s="53" t="s">
        <v>1867</v>
      </c>
      <c r="G343" s="54" t="s">
        <v>2370</v>
      </c>
      <c r="H343" s="65">
        <v>6.8603300000000006E-2</v>
      </c>
      <c r="I343" s="66">
        <f t="shared" si="95"/>
        <v>32</v>
      </c>
      <c r="J343" s="125">
        <f t="shared" si="96"/>
        <v>11.9</v>
      </c>
      <c r="K343" s="126">
        <f t="shared" si="97"/>
        <v>12.9</v>
      </c>
      <c r="L343" s="66">
        <f t="shared" si="98"/>
        <v>24.8</v>
      </c>
      <c r="M343" s="66">
        <f t="shared" si="98"/>
        <v>25.9</v>
      </c>
      <c r="N343" s="66">
        <f t="shared" si="98"/>
        <v>24.1</v>
      </c>
      <c r="O343" s="66">
        <f t="shared" si="98"/>
        <v>21.3</v>
      </c>
      <c r="P343" s="66">
        <f t="shared" si="98"/>
        <v>23.2</v>
      </c>
      <c r="Q343" s="24"/>
      <c r="R343" s="24"/>
      <c r="S343" s="24"/>
      <c r="T343" s="24"/>
      <c r="U343" s="24"/>
      <c r="V343" s="24"/>
      <c r="W343" s="24"/>
      <c r="X343" s="24"/>
      <c r="Y343" s="24"/>
      <c r="Z343" s="24"/>
    </row>
    <row r="344" spans="1:26" ht="13.5" customHeight="1" x14ac:dyDescent="0.3">
      <c r="A344" s="24"/>
      <c r="B344" s="84">
        <v>6</v>
      </c>
      <c r="C344" s="47">
        <f t="shared" si="99"/>
        <v>255</v>
      </c>
      <c r="D344" s="90" t="s">
        <v>2371</v>
      </c>
      <c r="E344" s="47">
        <v>131001</v>
      </c>
      <c r="F344" s="53" t="s">
        <v>1867</v>
      </c>
      <c r="G344" s="54" t="s">
        <v>2372</v>
      </c>
      <c r="H344" s="65">
        <v>6.6153199999999995E-2</v>
      </c>
      <c r="I344" s="66">
        <f t="shared" si="95"/>
        <v>30.8</v>
      </c>
      <c r="J344" s="125">
        <f t="shared" si="96"/>
        <v>11.5</v>
      </c>
      <c r="K344" s="126">
        <f t="shared" si="97"/>
        <v>12.399999999999999</v>
      </c>
      <c r="L344" s="66">
        <f t="shared" si="98"/>
        <v>23.9</v>
      </c>
      <c r="M344" s="66">
        <f t="shared" si="98"/>
        <v>25</v>
      </c>
      <c r="N344" s="66">
        <f t="shared" si="98"/>
        <v>23.3</v>
      </c>
      <c r="O344" s="66">
        <f t="shared" si="98"/>
        <v>20.6</v>
      </c>
      <c r="P344" s="66">
        <f t="shared" si="98"/>
        <v>22.4</v>
      </c>
      <c r="Q344" s="24"/>
      <c r="R344" s="24"/>
      <c r="S344" s="24"/>
      <c r="T344" s="24"/>
      <c r="U344" s="24"/>
      <c r="V344" s="24"/>
      <c r="W344" s="24"/>
      <c r="X344" s="24"/>
      <c r="Y344" s="24"/>
      <c r="Z344" s="24"/>
    </row>
    <row r="345" spans="1:26" ht="13.5" customHeight="1" x14ac:dyDescent="0.3">
      <c r="A345" s="24"/>
      <c r="B345" s="84">
        <v>7</v>
      </c>
      <c r="C345" s="47">
        <f t="shared" si="99"/>
        <v>256</v>
      </c>
      <c r="D345" s="90" t="s">
        <v>2373</v>
      </c>
      <c r="E345" s="47">
        <v>131001</v>
      </c>
      <c r="F345" s="53" t="s">
        <v>1867</v>
      </c>
      <c r="G345" s="54" t="s">
        <v>2374</v>
      </c>
      <c r="H345" s="65">
        <v>3.1851499999999998E-2</v>
      </c>
      <c r="I345" s="66">
        <f t="shared" si="95"/>
        <v>14.9</v>
      </c>
      <c r="J345" s="125">
        <f t="shared" si="96"/>
        <v>5.5</v>
      </c>
      <c r="K345" s="126">
        <f t="shared" si="97"/>
        <v>6</v>
      </c>
      <c r="L345" s="66">
        <f t="shared" si="98"/>
        <v>11.5</v>
      </c>
      <c r="M345" s="66">
        <f t="shared" si="98"/>
        <v>12</v>
      </c>
      <c r="N345" s="66">
        <f t="shared" si="98"/>
        <v>11.2</v>
      </c>
      <c r="O345" s="66">
        <f t="shared" si="98"/>
        <v>9.9</v>
      </c>
      <c r="P345" s="66">
        <f t="shared" si="98"/>
        <v>10.8</v>
      </c>
      <c r="Q345" s="24"/>
      <c r="R345" s="24"/>
      <c r="S345" s="24"/>
      <c r="T345" s="24"/>
      <c r="U345" s="24"/>
      <c r="V345" s="24"/>
      <c r="W345" s="24"/>
      <c r="X345" s="24"/>
      <c r="Y345" s="24"/>
      <c r="Z345" s="24"/>
    </row>
    <row r="346" spans="1:26" ht="13.5" customHeight="1" x14ac:dyDescent="0.3">
      <c r="A346" s="24"/>
      <c r="B346" s="84">
        <v>8</v>
      </c>
      <c r="C346" s="47">
        <f t="shared" si="99"/>
        <v>257</v>
      </c>
      <c r="D346" s="90" t="s">
        <v>2375</v>
      </c>
      <c r="E346" s="47">
        <v>131001</v>
      </c>
      <c r="F346" s="53" t="s">
        <v>1867</v>
      </c>
      <c r="G346" s="54" t="s">
        <v>2376</v>
      </c>
      <c r="H346" s="65">
        <v>2.9401400000000001E-2</v>
      </c>
      <c r="I346" s="66">
        <f t="shared" si="95"/>
        <v>13.7</v>
      </c>
      <c r="J346" s="125">
        <f t="shared" si="96"/>
        <v>5.0999999999999996</v>
      </c>
      <c r="K346" s="126">
        <f t="shared" si="97"/>
        <v>5.5</v>
      </c>
      <c r="L346" s="66">
        <f t="shared" si="98"/>
        <v>10.6</v>
      </c>
      <c r="M346" s="66">
        <f t="shared" si="98"/>
        <v>11.1</v>
      </c>
      <c r="N346" s="66">
        <f t="shared" si="98"/>
        <v>10.3</v>
      </c>
      <c r="O346" s="66">
        <f t="shared" si="98"/>
        <v>9.1</v>
      </c>
      <c r="P346" s="66">
        <f t="shared" si="98"/>
        <v>10</v>
      </c>
      <c r="Q346" s="24"/>
      <c r="R346" s="24"/>
      <c r="S346" s="24"/>
      <c r="T346" s="24"/>
      <c r="U346" s="24"/>
      <c r="V346" s="24"/>
      <c r="W346" s="24"/>
      <c r="X346" s="24"/>
      <c r="Y346" s="24"/>
      <c r="Z346" s="24"/>
    </row>
    <row r="347" spans="1:26" ht="13.5" customHeight="1" x14ac:dyDescent="0.3">
      <c r="A347" s="24"/>
      <c r="B347" s="84">
        <v>9</v>
      </c>
      <c r="C347" s="47">
        <f t="shared" si="99"/>
        <v>258</v>
      </c>
      <c r="D347" s="90" t="s">
        <v>2377</v>
      </c>
      <c r="E347" s="47">
        <v>131001</v>
      </c>
      <c r="F347" s="53" t="s">
        <v>1867</v>
      </c>
      <c r="G347" s="54" t="s">
        <v>2378</v>
      </c>
      <c r="H347" s="65">
        <v>4.4102099999999998E-2</v>
      </c>
      <c r="I347" s="66">
        <f t="shared" si="95"/>
        <v>20.6</v>
      </c>
      <c r="J347" s="125">
        <f t="shared" si="96"/>
        <v>7.6</v>
      </c>
      <c r="K347" s="126">
        <f t="shared" si="97"/>
        <v>8.4</v>
      </c>
      <c r="L347" s="66">
        <f t="shared" si="98"/>
        <v>16</v>
      </c>
      <c r="M347" s="66">
        <f t="shared" si="98"/>
        <v>16.7</v>
      </c>
      <c r="N347" s="66">
        <f t="shared" si="98"/>
        <v>15.5</v>
      </c>
      <c r="O347" s="66">
        <f t="shared" si="98"/>
        <v>13.7</v>
      </c>
      <c r="P347" s="66">
        <f t="shared" si="98"/>
        <v>14.9</v>
      </c>
      <c r="Q347" s="24"/>
      <c r="R347" s="24"/>
      <c r="S347" s="24"/>
      <c r="T347" s="24"/>
      <c r="U347" s="24"/>
      <c r="V347" s="24"/>
      <c r="W347" s="24"/>
      <c r="X347" s="24"/>
      <c r="Y347" s="24"/>
      <c r="Z347" s="24"/>
    </row>
    <row r="348" spans="1:26" ht="13.5" customHeight="1" x14ac:dyDescent="0.3">
      <c r="A348" s="24"/>
      <c r="B348" s="86"/>
      <c r="C348" s="47"/>
      <c r="D348" s="90"/>
      <c r="E348" s="47">
        <v>131002</v>
      </c>
      <c r="F348" s="48" t="s">
        <v>2379</v>
      </c>
      <c r="G348" s="112"/>
      <c r="H348" s="113"/>
      <c r="I348" s="51">
        <v>142.1</v>
      </c>
      <c r="J348" s="52">
        <v>52.860715705765408</v>
      </c>
      <c r="K348" s="52">
        <v>56.55144135188867</v>
      </c>
      <c r="L348" s="52">
        <f>J348+K348</f>
        <v>109.41215705765407</v>
      </c>
      <c r="M348" s="52">
        <v>109.2931013916501</v>
      </c>
      <c r="N348" s="52">
        <v>107.28381709741551</v>
      </c>
      <c r="O348" s="52">
        <v>94.76831013916501</v>
      </c>
      <c r="P348" s="52">
        <v>103.22126242544731</v>
      </c>
      <c r="Q348" s="24"/>
      <c r="R348" s="24"/>
      <c r="S348" s="24"/>
      <c r="T348" s="24"/>
      <c r="U348" s="24"/>
      <c r="V348" s="24"/>
      <c r="W348" s="24"/>
      <c r="X348" s="24"/>
      <c r="Y348" s="24"/>
      <c r="Z348" s="24"/>
    </row>
    <row r="349" spans="1:26" ht="13.5" customHeight="1" x14ac:dyDescent="0.3">
      <c r="A349" s="24"/>
      <c r="B349" s="84">
        <v>1</v>
      </c>
      <c r="C349" s="47">
        <v>259</v>
      </c>
      <c r="D349" s="90" t="s">
        <v>2380</v>
      </c>
      <c r="E349" s="47">
        <v>131002</v>
      </c>
      <c r="F349" s="53" t="s">
        <v>1837</v>
      </c>
      <c r="G349" s="54" t="s">
        <v>1173</v>
      </c>
      <c r="H349" s="65">
        <v>1</v>
      </c>
      <c r="I349" s="66">
        <f>+ROUND($H349*I$348,1)</f>
        <v>142.1</v>
      </c>
      <c r="J349" s="125">
        <f>+ROUND($H349*0.4783091787*L$348,1)</f>
        <v>52.3</v>
      </c>
      <c r="K349" s="126">
        <f>+L349-J349</f>
        <v>57.100000000000009</v>
      </c>
      <c r="L349" s="66">
        <f>+ROUND($H349*L$348,1)</f>
        <v>109.4</v>
      </c>
      <c r="M349" s="66">
        <f>+ROUND($H349*M$348,1)</f>
        <v>109.3</v>
      </c>
      <c r="N349" s="66">
        <f>+ROUND($H349*N$348,1)</f>
        <v>107.3</v>
      </c>
      <c r="O349" s="66">
        <f>+ROUND($H349*O$348,1)</f>
        <v>94.8</v>
      </c>
      <c r="P349" s="66">
        <f>+ROUND($H349*P$348,1)</f>
        <v>103.2</v>
      </c>
      <c r="Q349" s="24"/>
      <c r="R349" s="24"/>
      <c r="S349" s="24"/>
      <c r="T349" s="24"/>
      <c r="U349" s="24"/>
      <c r="V349" s="24"/>
      <c r="W349" s="24"/>
      <c r="X349" s="24"/>
      <c r="Y349" s="24"/>
      <c r="Z349" s="24"/>
    </row>
    <row r="350" spans="1:26" ht="13.5" customHeight="1" x14ac:dyDescent="0.3">
      <c r="A350" s="24"/>
      <c r="B350" s="86"/>
      <c r="C350" s="47"/>
      <c r="D350" s="90"/>
      <c r="E350" s="47">
        <v>131003</v>
      </c>
      <c r="F350" s="48" t="s">
        <v>2381</v>
      </c>
      <c r="G350" s="112"/>
      <c r="H350" s="113"/>
      <c r="I350" s="51">
        <v>124.845</v>
      </c>
      <c r="J350" s="52">
        <v>46.589105367793238</v>
      </c>
      <c r="K350" s="52">
        <v>49.841948310139166</v>
      </c>
      <c r="L350" s="52">
        <f>J350+K350</f>
        <v>96.431053677932397</v>
      </c>
      <c r="M350" s="52">
        <v>96.326123260437384</v>
      </c>
      <c r="N350" s="52">
        <v>94.555228628230608</v>
      </c>
      <c r="O350" s="52">
        <v>83.524612326043737</v>
      </c>
      <c r="P350" s="52">
        <v>90.974671968190862</v>
      </c>
      <c r="Q350" s="24"/>
      <c r="R350" s="24"/>
      <c r="S350" s="24"/>
      <c r="T350" s="24"/>
      <c r="U350" s="24"/>
      <c r="V350" s="24"/>
      <c r="W350" s="24"/>
      <c r="X350" s="24"/>
      <c r="Y350" s="24"/>
      <c r="Z350" s="24"/>
    </row>
    <row r="351" spans="1:26" ht="13.5" customHeight="1" x14ac:dyDescent="0.3">
      <c r="A351" s="24"/>
      <c r="B351" s="84">
        <v>1</v>
      </c>
      <c r="C351" s="47">
        <v>260</v>
      </c>
      <c r="D351" s="90" t="s">
        <v>2382</v>
      </c>
      <c r="E351" s="47">
        <v>131003</v>
      </c>
      <c r="F351" s="53" t="s">
        <v>1837</v>
      </c>
      <c r="G351" s="54" t="s">
        <v>1174</v>
      </c>
      <c r="H351" s="65">
        <v>1</v>
      </c>
      <c r="I351" s="66">
        <f>+ROUND($H351*I$350,1)</f>
        <v>124.8</v>
      </c>
      <c r="J351" s="125">
        <f>+ROUND($H351*0.4783091787*L$350,1)</f>
        <v>46.1</v>
      </c>
      <c r="K351" s="126">
        <f>+L351-J351</f>
        <v>50.300000000000004</v>
      </c>
      <c r="L351" s="66">
        <f>+ROUND($H351*L$350,1)</f>
        <v>96.4</v>
      </c>
      <c r="M351" s="66">
        <f>+ROUND($H351*M$350,1)</f>
        <v>96.3</v>
      </c>
      <c r="N351" s="66">
        <f>+ROUND($H351*N$350,1)</f>
        <v>94.6</v>
      </c>
      <c r="O351" s="66">
        <f>+ROUND($H351*O$350,1)</f>
        <v>83.5</v>
      </c>
      <c r="P351" s="66">
        <f>+ROUND($H351*P$350,1)</f>
        <v>91</v>
      </c>
      <c r="Q351" s="24"/>
      <c r="R351" s="24"/>
      <c r="S351" s="24"/>
      <c r="T351" s="24"/>
      <c r="U351" s="24"/>
      <c r="V351" s="24"/>
      <c r="W351" s="24"/>
      <c r="X351" s="24"/>
      <c r="Y351" s="24"/>
      <c r="Z351" s="24"/>
    </row>
    <row r="352" spans="1:26" ht="13.5" customHeight="1" x14ac:dyDescent="0.3">
      <c r="A352" s="24"/>
      <c r="B352" s="86"/>
      <c r="C352" s="47"/>
      <c r="D352" s="90"/>
      <c r="E352" s="47">
        <v>131004</v>
      </c>
      <c r="F352" s="48" t="s">
        <v>2383</v>
      </c>
      <c r="G352" s="112"/>
      <c r="H352" s="113"/>
      <c r="I352" s="51">
        <v>17.254999999999999</v>
      </c>
      <c r="J352" s="52">
        <v>6.5843845049701786</v>
      </c>
      <c r="K352" s="52">
        <v>7.0441050447316105</v>
      </c>
      <c r="L352" s="52">
        <f>J352+K352</f>
        <v>13.62848954970179</v>
      </c>
      <c r="M352" s="52">
        <v>13.613659854870773</v>
      </c>
      <c r="N352" s="52">
        <v>13.363381359840954</v>
      </c>
      <c r="O352" s="52">
        <v>11.804437085487077</v>
      </c>
      <c r="P352" s="52">
        <v>12.857345418489064</v>
      </c>
      <c r="Q352" s="24"/>
      <c r="R352" s="24"/>
      <c r="S352" s="24"/>
      <c r="T352" s="24"/>
      <c r="U352" s="24"/>
      <c r="V352" s="24"/>
      <c r="W352" s="24"/>
      <c r="X352" s="24"/>
      <c r="Y352" s="24"/>
      <c r="Z352" s="24"/>
    </row>
    <row r="353" spans="1:26" ht="13.5" customHeight="1" x14ac:dyDescent="0.3">
      <c r="A353" s="24"/>
      <c r="B353" s="84">
        <v>1</v>
      </c>
      <c r="C353" s="47">
        <v>261</v>
      </c>
      <c r="D353" s="90" t="s">
        <v>2384</v>
      </c>
      <c r="E353" s="47">
        <v>131004</v>
      </c>
      <c r="F353" s="53" t="s">
        <v>1867</v>
      </c>
      <c r="G353" s="54" t="s">
        <v>1175</v>
      </c>
      <c r="H353" s="65">
        <v>0.25160900000000003</v>
      </c>
      <c r="I353" s="66">
        <f>+ROUND($H353*I$352,1)</f>
        <v>4.3</v>
      </c>
      <c r="J353" s="125">
        <f>+ROUND($H353*0.4783091787*L$352,1)</f>
        <v>1.6</v>
      </c>
      <c r="K353" s="126">
        <f>+L353-J353</f>
        <v>1.7999999999999998</v>
      </c>
      <c r="L353" s="66">
        <f t="shared" ref="L353:P354" si="100">+ROUND($H353*L$352,1)</f>
        <v>3.4</v>
      </c>
      <c r="M353" s="66">
        <f t="shared" si="100"/>
        <v>3.4</v>
      </c>
      <c r="N353" s="66">
        <f t="shared" si="100"/>
        <v>3.4</v>
      </c>
      <c r="O353" s="66">
        <f t="shared" si="100"/>
        <v>3</v>
      </c>
      <c r="P353" s="66">
        <f t="shared" si="100"/>
        <v>3.2</v>
      </c>
      <c r="Q353" s="24"/>
      <c r="R353" s="24"/>
      <c r="S353" s="24"/>
      <c r="T353" s="24"/>
      <c r="U353" s="24"/>
      <c r="V353" s="24"/>
      <c r="W353" s="24"/>
      <c r="X353" s="24"/>
      <c r="Y353" s="24"/>
      <c r="Z353" s="24"/>
    </row>
    <row r="354" spans="1:26" ht="13.5" customHeight="1" x14ac:dyDescent="0.3">
      <c r="A354" s="24"/>
      <c r="B354" s="84">
        <v>2</v>
      </c>
      <c r="C354" s="47">
        <v>262</v>
      </c>
      <c r="D354" s="90" t="s">
        <v>2385</v>
      </c>
      <c r="E354" s="47">
        <v>131004</v>
      </c>
      <c r="F354" s="53" t="s">
        <v>1867</v>
      </c>
      <c r="G354" s="54" t="s">
        <v>2386</v>
      </c>
      <c r="H354" s="65">
        <v>0.74839100000000003</v>
      </c>
      <c r="I354" s="66">
        <f>+ROUND($H354*I$352,1)</f>
        <v>12.9</v>
      </c>
      <c r="J354" s="125">
        <f>+ROUND($H354*0.4783091787*L$352,1)</f>
        <v>4.9000000000000004</v>
      </c>
      <c r="K354" s="126">
        <f>+L354-J354</f>
        <v>5.2999999999999989</v>
      </c>
      <c r="L354" s="66">
        <f t="shared" si="100"/>
        <v>10.199999999999999</v>
      </c>
      <c r="M354" s="66">
        <f t="shared" si="100"/>
        <v>10.199999999999999</v>
      </c>
      <c r="N354" s="66">
        <f t="shared" si="100"/>
        <v>10</v>
      </c>
      <c r="O354" s="66">
        <f t="shared" si="100"/>
        <v>8.8000000000000007</v>
      </c>
      <c r="P354" s="66">
        <f t="shared" si="100"/>
        <v>9.6</v>
      </c>
      <c r="Q354" s="24"/>
      <c r="R354" s="24"/>
      <c r="S354" s="24"/>
      <c r="T354" s="24"/>
      <c r="U354" s="24"/>
      <c r="V354" s="24"/>
      <c r="W354" s="24"/>
      <c r="X354" s="24"/>
      <c r="Y354" s="24"/>
      <c r="Z354" s="24"/>
    </row>
    <row r="355" spans="1:26" ht="13.5" customHeight="1" x14ac:dyDescent="0.3">
      <c r="A355" s="24"/>
      <c r="B355" s="86"/>
      <c r="C355" s="47"/>
      <c r="D355" s="90"/>
      <c r="E355" s="47">
        <v>131005</v>
      </c>
      <c r="F355" s="48" t="s">
        <v>2387</v>
      </c>
      <c r="G355" s="112"/>
      <c r="H355" s="113"/>
      <c r="I355" s="51">
        <v>43.645000000000003</v>
      </c>
      <c r="J355" s="52">
        <v>16.574970178926442</v>
      </c>
      <c r="K355" s="52">
        <v>17.732231610337973</v>
      </c>
      <c r="L355" s="52">
        <f>J355+K355</f>
        <v>34.307201789264411</v>
      </c>
      <c r="M355" s="52">
        <v>34.269870775347911</v>
      </c>
      <c r="N355" s="52">
        <v>33.639840954274355</v>
      </c>
      <c r="O355" s="52">
        <v>29.715487077534792</v>
      </c>
      <c r="P355" s="52">
        <v>32.365989065606364</v>
      </c>
      <c r="Q355" s="24"/>
      <c r="R355" s="24"/>
      <c r="S355" s="24"/>
      <c r="T355" s="24"/>
      <c r="U355" s="24"/>
      <c r="V355" s="24"/>
      <c r="W355" s="24"/>
      <c r="X355" s="24"/>
      <c r="Y355" s="24"/>
      <c r="Z355" s="24"/>
    </row>
    <row r="356" spans="1:26" ht="13.5" customHeight="1" x14ac:dyDescent="0.3">
      <c r="A356" s="24"/>
      <c r="B356" s="84">
        <v>1</v>
      </c>
      <c r="C356" s="47">
        <v>263</v>
      </c>
      <c r="D356" s="90" t="s">
        <v>2388</v>
      </c>
      <c r="E356" s="47">
        <v>131005</v>
      </c>
      <c r="F356" s="53" t="s">
        <v>1867</v>
      </c>
      <c r="G356" s="54" t="s">
        <v>703</v>
      </c>
      <c r="H356" s="65">
        <v>0.64864860000000002</v>
      </c>
      <c r="I356" s="66">
        <f>+ROUND($H356*I$355,1)</f>
        <v>28.3</v>
      </c>
      <c r="J356" s="125">
        <f>+ROUND($H356*0.4783091787*L$355,1)</f>
        <v>10.6</v>
      </c>
      <c r="K356" s="126">
        <f>+L356-J356</f>
        <v>11.700000000000001</v>
      </c>
      <c r="L356" s="66">
        <f t="shared" ref="L356:P357" si="101">+ROUND($H356*L$355,1)</f>
        <v>22.3</v>
      </c>
      <c r="M356" s="66">
        <f t="shared" si="101"/>
        <v>22.2</v>
      </c>
      <c r="N356" s="66">
        <f t="shared" si="101"/>
        <v>21.8</v>
      </c>
      <c r="O356" s="66">
        <f t="shared" si="101"/>
        <v>19.3</v>
      </c>
      <c r="P356" s="66">
        <f t="shared" si="101"/>
        <v>21</v>
      </c>
      <c r="Q356" s="24"/>
      <c r="R356" s="24"/>
      <c r="S356" s="24"/>
      <c r="T356" s="24"/>
      <c r="U356" s="24"/>
      <c r="V356" s="24"/>
      <c r="W356" s="24"/>
      <c r="X356" s="24"/>
      <c r="Y356" s="24"/>
      <c r="Z356" s="24"/>
    </row>
    <row r="357" spans="1:26" ht="13.5" customHeight="1" x14ac:dyDescent="0.3">
      <c r="A357" s="24"/>
      <c r="B357" s="84">
        <v>2</v>
      </c>
      <c r="C357" s="47">
        <v>264</v>
      </c>
      <c r="D357" s="90" t="s">
        <v>2389</v>
      </c>
      <c r="E357" s="47">
        <v>131005</v>
      </c>
      <c r="F357" s="53" t="s">
        <v>1867</v>
      </c>
      <c r="G357" s="54" t="s">
        <v>2390</v>
      </c>
      <c r="H357" s="65">
        <v>0.35135139999999998</v>
      </c>
      <c r="I357" s="66">
        <f>+ROUND($H357*I$355,1)</f>
        <v>15.3</v>
      </c>
      <c r="J357" s="125">
        <f>+ROUND($H357*0.4783091787*L$355,1)</f>
        <v>5.8</v>
      </c>
      <c r="K357" s="126">
        <f>+L357-J357</f>
        <v>6.3</v>
      </c>
      <c r="L357" s="66">
        <f t="shared" si="101"/>
        <v>12.1</v>
      </c>
      <c r="M357" s="66">
        <f t="shared" si="101"/>
        <v>12</v>
      </c>
      <c r="N357" s="66">
        <f t="shared" si="101"/>
        <v>11.8</v>
      </c>
      <c r="O357" s="66">
        <f t="shared" si="101"/>
        <v>10.4</v>
      </c>
      <c r="P357" s="66">
        <f t="shared" si="101"/>
        <v>11.4</v>
      </c>
      <c r="Q357" s="24"/>
      <c r="R357" s="24"/>
      <c r="S357" s="24"/>
      <c r="T357" s="24"/>
      <c r="U357" s="24"/>
      <c r="V357" s="24"/>
      <c r="W357" s="24"/>
      <c r="X357" s="24"/>
      <c r="Y357" s="24"/>
      <c r="Z357" s="24"/>
    </row>
    <row r="358" spans="1:26" ht="13.5" customHeight="1" x14ac:dyDescent="0.3">
      <c r="A358" s="24"/>
      <c r="B358" s="86"/>
      <c r="C358" s="47"/>
      <c r="D358" s="90"/>
      <c r="E358" s="47">
        <v>131006</v>
      </c>
      <c r="F358" s="48" t="s">
        <v>2391</v>
      </c>
      <c r="G358" s="112"/>
      <c r="H358" s="113"/>
      <c r="I358" s="51">
        <v>273.74731610337972</v>
      </c>
      <c r="J358" s="52">
        <v>102.13765407554673</v>
      </c>
      <c r="K358" s="52">
        <v>109.26888667992048</v>
      </c>
      <c r="L358" s="52">
        <f>J358+K358</f>
        <v>211.40654075546723</v>
      </c>
      <c r="M358" s="52">
        <v>211.17650099403582</v>
      </c>
      <c r="N358" s="52">
        <v>207.29415506958253</v>
      </c>
      <c r="O358" s="52">
        <v>183.11165009940359</v>
      </c>
      <c r="P358" s="52">
        <v>199.44447316103378</v>
      </c>
      <c r="Q358" s="24"/>
      <c r="R358" s="24"/>
      <c r="S358" s="24"/>
      <c r="T358" s="24"/>
      <c r="U358" s="24"/>
      <c r="V358" s="24"/>
      <c r="W358" s="24"/>
      <c r="X358" s="24"/>
      <c r="Y358" s="24"/>
      <c r="Z358" s="24"/>
    </row>
    <row r="359" spans="1:26" ht="13.5" customHeight="1" x14ac:dyDescent="0.3">
      <c r="A359" s="24"/>
      <c r="B359" s="84">
        <v>1</v>
      </c>
      <c r="C359" s="47">
        <v>265</v>
      </c>
      <c r="D359" s="90" t="s">
        <v>2392</v>
      </c>
      <c r="E359" s="47">
        <v>131006</v>
      </c>
      <c r="F359" s="53" t="s">
        <v>1837</v>
      </c>
      <c r="G359" s="54" t="s">
        <v>1176</v>
      </c>
      <c r="H359" s="65">
        <v>0.53947369999999994</v>
      </c>
      <c r="I359" s="66">
        <f t="shared" ref="I359:I365" si="102">+ROUND($H359*I$358,1)</f>
        <v>147.69999999999999</v>
      </c>
      <c r="J359" s="125">
        <f t="shared" ref="J359:J365" si="103">+ROUND($H359*0.4783091787*L$358,1)</f>
        <v>54.6</v>
      </c>
      <c r="K359" s="126">
        <f t="shared" ref="K359:K365" si="104">+L359-J359</f>
        <v>59.4</v>
      </c>
      <c r="L359" s="66">
        <f t="shared" ref="L359:P365" si="105">+ROUND($H359*L$358,1)</f>
        <v>114</v>
      </c>
      <c r="M359" s="66">
        <f t="shared" si="105"/>
        <v>113.9</v>
      </c>
      <c r="N359" s="66">
        <f t="shared" si="105"/>
        <v>111.8</v>
      </c>
      <c r="O359" s="66">
        <f t="shared" si="105"/>
        <v>98.8</v>
      </c>
      <c r="P359" s="66">
        <f t="shared" si="105"/>
        <v>107.6</v>
      </c>
      <c r="Q359" s="24"/>
      <c r="R359" s="24"/>
      <c r="S359" s="24"/>
      <c r="T359" s="24"/>
      <c r="U359" s="24"/>
      <c r="V359" s="24"/>
      <c r="W359" s="24"/>
      <c r="X359" s="24"/>
      <c r="Y359" s="24"/>
      <c r="Z359" s="24"/>
    </row>
    <row r="360" spans="1:26" ht="13.5" customHeight="1" x14ac:dyDescent="0.3">
      <c r="A360" s="24"/>
      <c r="B360" s="84">
        <v>2</v>
      </c>
      <c r="C360" s="47">
        <f t="shared" ref="C360:C365" si="106">+C359+1</f>
        <v>266</v>
      </c>
      <c r="D360" s="90" t="s">
        <v>2393</v>
      </c>
      <c r="E360" s="47">
        <v>131006</v>
      </c>
      <c r="F360" s="53" t="s">
        <v>1867</v>
      </c>
      <c r="G360" s="54" t="s">
        <v>2394</v>
      </c>
      <c r="H360" s="65">
        <v>7.0175399999999999E-2</v>
      </c>
      <c r="I360" s="66">
        <f t="shared" si="102"/>
        <v>19.2</v>
      </c>
      <c r="J360" s="125">
        <f t="shared" si="103"/>
        <v>7.1</v>
      </c>
      <c r="K360" s="126">
        <f t="shared" si="104"/>
        <v>7.7000000000000011</v>
      </c>
      <c r="L360" s="66">
        <f t="shared" si="105"/>
        <v>14.8</v>
      </c>
      <c r="M360" s="66">
        <f t="shared" si="105"/>
        <v>14.8</v>
      </c>
      <c r="N360" s="66">
        <f t="shared" si="105"/>
        <v>14.5</v>
      </c>
      <c r="O360" s="66">
        <f t="shared" si="105"/>
        <v>12.8</v>
      </c>
      <c r="P360" s="66">
        <f t="shared" si="105"/>
        <v>14</v>
      </c>
      <c r="Q360" s="24"/>
      <c r="R360" s="24"/>
      <c r="S360" s="24"/>
      <c r="T360" s="24"/>
      <c r="U360" s="24"/>
      <c r="V360" s="24"/>
      <c r="W360" s="24"/>
      <c r="X360" s="24"/>
      <c r="Y360" s="24"/>
      <c r="Z360" s="24"/>
    </row>
    <row r="361" spans="1:26" ht="13.5" customHeight="1" x14ac:dyDescent="0.3">
      <c r="A361" s="24"/>
      <c r="B361" s="84">
        <v>3</v>
      </c>
      <c r="C361" s="47">
        <f t="shared" si="106"/>
        <v>267</v>
      </c>
      <c r="D361" s="90" t="s">
        <v>2395</v>
      </c>
      <c r="E361" s="47">
        <v>131006</v>
      </c>
      <c r="F361" s="53" t="s">
        <v>1867</v>
      </c>
      <c r="G361" s="54" t="s">
        <v>2396</v>
      </c>
      <c r="H361" s="65">
        <v>8.77193E-2</v>
      </c>
      <c r="I361" s="66">
        <f t="shared" si="102"/>
        <v>24</v>
      </c>
      <c r="J361" s="125">
        <f t="shared" si="103"/>
        <v>8.9</v>
      </c>
      <c r="K361" s="126">
        <f t="shared" si="104"/>
        <v>9.6</v>
      </c>
      <c r="L361" s="66">
        <f t="shared" si="105"/>
        <v>18.5</v>
      </c>
      <c r="M361" s="66">
        <f t="shared" si="105"/>
        <v>18.5</v>
      </c>
      <c r="N361" s="66">
        <f t="shared" si="105"/>
        <v>18.2</v>
      </c>
      <c r="O361" s="66">
        <f t="shared" si="105"/>
        <v>16.100000000000001</v>
      </c>
      <c r="P361" s="66">
        <f t="shared" si="105"/>
        <v>17.5</v>
      </c>
      <c r="Q361" s="24"/>
      <c r="R361" s="24"/>
      <c r="S361" s="24"/>
      <c r="T361" s="24"/>
      <c r="U361" s="24"/>
      <c r="V361" s="24"/>
      <c r="W361" s="24"/>
      <c r="X361" s="24"/>
      <c r="Y361" s="24"/>
      <c r="Z361" s="24"/>
    </row>
    <row r="362" spans="1:26" ht="13.5" customHeight="1" x14ac:dyDescent="0.3">
      <c r="A362" s="24"/>
      <c r="B362" s="84">
        <v>4</v>
      </c>
      <c r="C362" s="47">
        <f t="shared" si="106"/>
        <v>268</v>
      </c>
      <c r="D362" s="90" t="s">
        <v>2397</v>
      </c>
      <c r="E362" s="47">
        <v>131006</v>
      </c>
      <c r="F362" s="53" t="s">
        <v>1867</v>
      </c>
      <c r="G362" s="54" t="s">
        <v>2398</v>
      </c>
      <c r="H362" s="65">
        <v>8.77193E-2</v>
      </c>
      <c r="I362" s="66">
        <f t="shared" si="102"/>
        <v>24</v>
      </c>
      <c r="J362" s="125">
        <f t="shared" si="103"/>
        <v>8.9</v>
      </c>
      <c r="K362" s="126">
        <f t="shared" si="104"/>
        <v>9.6</v>
      </c>
      <c r="L362" s="66">
        <f t="shared" si="105"/>
        <v>18.5</v>
      </c>
      <c r="M362" s="66">
        <f t="shared" si="105"/>
        <v>18.5</v>
      </c>
      <c r="N362" s="66">
        <f t="shared" si="105"/>
        <v>18.2</v>
      </c>
      <c r="O362" s="66">
        <f t="shared" si="105"/>
        <v>16.100000000000001</v>
      </c>
      <c r="P362" s="66">
        <f t="shared" si="105"/>
        <v>17.5</v>
      </c>
      <c r="Q362" s="24"/>
      <c r="R362" s="24"/>
      <c r="S362" s="24"/>
      <c r="T362" s="24"/>
      <c r="U362" s="24"/>
      <c r="V362" s="24"/>
      <c r="W362" s="24"/>
      <c r="X362" s="24"/>
      <c r="Y362" s="24"/>
      <c r="Z362" s="24"/>
    </row>
    <row r="363" spans="1:26" ht="13.5" customHeight="1" x14ac:dyDescent="0.3">
      <c r="A363" s="24"/>
      <c r="B363" s="84">
        <v>5</v>
      </c>
      <c r="C363" s="47">
        <f t="shared" si="106"/>
        <v>269</v>
      </c>
      <c r="D363" s="90" t="s">
        <v>2399</v>
      </c>
      <c r="E363" s="47">
        <v>131006</v>
      </c>
      <c r="F363" s="53" t="s">
        <v>1867</v>
      </c>
      <c r="G363" s="54" t="s">
        <v>2400</v>
      </c>
      <c r="H363" s="65">
        <v>4.82456E-2</v>
      </c>
      <c r="I363" s="66">
        <f t="shared" si="102"/>
        <v>13.2</v>
      </c>
      <c r="J363" s="125">
        <f t="shared" si="103"/>
        <v>4.9000000000000004</v>
      </c>
      <c r="K363" s="126">
        <f t="shared" si="104"/>
        <v>5.2999999999999989</v>
      </c>
      <c r="L363" s="66">
        <f t="shared" si="105"/>
        <v>10.199999999999999</v>
      </c>
      <c r="M363" s="66">
        <f t="shared" si="105"/>
        <v>10.199999999999999</v>
      </c>
      <c r="N363" s="66">
        <f t="shared" si="105"/>
        <v>10</v>
      </c>
      <c r="O363" s="66">
        <f t="shared" si="105"/>
        <v>8.8000000000000007</v>
      </c>
      <c r="P363" s="66">
        <f t="shared" si="105"/>
        <v>9.6</v>
      </c>
      <c r="Q363" s="24"/>
      <c r="R363" s="24"/>
      <c r="S363" s="24"/>
      <c r="T363" s="24"/>
      <c r="U363" s="24"/>
      <c r="V363" s="24"/>
      <c r="W363" s="24"/>
      <c r="X363" s="24"/>
      <c r="Y363" s="24"/>
      <c r="Z363" s="24"/>
    </row>
    <row r="364" spans="1:26" ht="13.5" customHeight="1" x14ac:dyDescent="0.3">
      <c r="A364" s="24"/>
      <c r="B364" s="84">
        <v>6</v>
      </c>
      <c r="C364" s="47">
        <f t="shared" si="106"/>
        <v>270</v>
      </c>
      <c r="D364" s="90" t="s">
        <v>2401</v>
      </c>
      <c r="E364" s="47">
        <v>131006</v>
      </c>
      <c r="F364" s="53" t="s">
        <v>1867</v>
      </c>
      <c r="G364" s="54" t="s">
        <v>2402</v>
      </c>
      <c r="H364" s="65">
        <v>5.7017499999999999E-2</v>
      </c>
      <c r="I364" s="66">
        <f t="shared" si="102"/>
        <v>15.6</v>
      </c>
      <c r="J364" s="125">
        <f t="shared" si="103"/>
        <v>5.8</v>
      </c>
      <c r="K364" s="126">
        <f t="shared" si="104"/>
        <v>6.3</v>
      </c>
      <c r="L364" s="66">
        <f t="shared" si="105"/>
        <v>12.1</v>
      </c>
      <c r="M364" s="66">
        <f t="shared" si="105"/>
        <v>12</v>
      </c>
      <c r="N364" s="66">
        <f t="shared" si="105"/>
        <v>11.8</v>
      </c>
      <c r="O364" s="66">
        <f t="shared" si="105"/>
        <v>10.4</v>
      </c>
      <c r="P364" s="66">
        <f t="shared" si="105"/>
        <v>11.4</v>
      </c>
      <c r="Q364" s="24"/>
      <c r="R364" s="24"/>
      <c r="S364" s="24"/>
      <c r="T364" s="24"/>
      <c r="U364" s="24"/>
      <c r="V364" s="24"/>
      <c r="W364" s="24"/>
      <c r="X364" s="24"/>
      <c r="Y364" s="24"/>
      <c r="Z364" s="24"/>
    </row>
    <row r="365" spans="1:26" ht="13.5" customHeight="1" x14ac:dyDescent="0.3">
      <c r="A365" s="24"/>
      <c r="B365" s="84">
        <v>7</v>
      </c>
      <c r="C365" s="47">
        <f t="shared" si="106"/>
        <v>271</v>
      </c>
      <c r="D365" s="90" t="s">
        <v>2403</v>
      </c>
      <c r="E365" s="47">
        <v>131006</v>
      </c>
      <c r="F365" s="53" t="s">
        <v>1867</v>
      </c>
      <c r="G365" s="54" t="s">
        <v>2404</v>
      </c>
      <c r="H365" s="65">
        <v>0.1096491</v>
      </c>
      <c r="I365" s="66">
        <f t="shared" si="102"/>
        <v>30</v>
      </c>
      <c r="J365" s="125">
        <f t="shared" si="103"/>
        <v>11.1</v>
      </c>
      <c r="K365" s="126">
        <f t="shared" si="104"/>
        <v>12.1</v>
      </c>
      <c r="L365" s="66">
        <f t="shared" si="105"/>
        <v>23.2</v>
      </c>
      <c r="M365" s="66">
        <f t="shared" si="105"/>
        <v>23.2</v>
      </c>
      <c r="N365" s="66">
        <f t="shared" si="105"/>
        <v>22.7</v>
      </c>
      <c r="O365" s="66">
        <f t="shared" si="105"/>
        <v>20.100000000000001</v>
      </c>
      <c r="P365" s="66">
        <f t="shared" si="105"/>
        <v>21.9</v>
      </c>
      <c r="Q365" s="24"/>
      <c r="R365" s="24"/>
      <c r="S365" s="24"/>
      <c r="T365" s="24"/>
      <c r="U365" s="24"/>
      <c r="V365" s="24"/>
      <c r="W365" s="24"/>
      <c r="X365" s="24"/>
      <c r="Y365" s="24"/>
      <c r="Z365" s="24"/>
    </row>
    <row r="366" spans="1:26" ht="13.5" customHeight="1" x14ac:dyDescent="0.3">
      <c r="A366" s="24"/>
      <c r="B366" s="86"/>
      <c r="C366" s="47"/>
      <c r="D366" s="90"/>
      <c r="E366" s="47">
        <v>131007</v>
      </c>
      <c r="F366" s="48" t="s">
        <v>2405</v>
      </c>
      <c r="G366" s="112"/>
      <c r="H366" s="113"/>
      <c r="I366" s="51">
        <v>37.220029821073553</v>
      </c>
      <c r="J366" s="52">
        <v>13.887137176938369</v>
      </c>
      <c r="K366" s="52">
        <v>14.856734592445331</v>
      </c>
      <c r="L366" s="52">
        <f>J366+K366</f>
        <v>28.743871769383702</v>
      </c>
      <c r="M366" s="52">
        <v>28.712594433399605</v>
      </c>
      <c r="N366" s="52">
        <v>28.18473161033797</v>
      </c>
      <c r="O366" s="52">
        <v>24.89675944333996</v>
      </c>
      <c r="P366" s="52">
        <v>27.117450298210738</v>
      </c>
      <c r="Q366" s="24"/>
      <c r="R366" s="24"/>
      <c r="S366" s="24"/>
      <c r="T366" s="24"/>
      <c r="U366" s="24"/>
      <c r="V366" s="24"/>
      <c r="W366" s="24"/>
      <c r="X366" s="24"/>
      <c r="Y366" s="24"/>
      <c r="Z366" s="24"/>
    </row>
    <row r="367" spans="1:26" ht="13.5" customHeight="1" x14ac:dyDescent="0.3">
      <c r="A367" s="24"/>
      <c r="B367" s="84">
        <v>1</v>
      </c>
      <c r="C367" s="47">
        <v>272</v>
      </c>
      <c r="D367" s="90" t="s">
        <v>2406</v>
      </c>
      <c r="E367" s="47">
        <v>131007</v>
      </c>
      <c r="F367" s="53" t="s">
        <v>1867</v>
      </c>
      <c r="G367" s="112" t="s">
        <v>1177</v>
      </c>
      <c r="H367" s="65">
        <v>0.35483870000000001</v>
      </c>
      <c r="I367" s="66">
        <f>+ROUND($H367*I$366,1)</f>
        <v>13.2</v>
      </c>
      <c r="J367" s="125">
        <f>+ROUND($H367*0.4783091787*L$366,1)</f>
        <v>4.9000000000000004</v>
      </c>
      <c r="K367" s="126">
        <f>+L367-J367</f>
        <v>5.2999999999999989</v>
      </c>
      <c r="L367" s="66">
        <f t="shared" ref="L367:P369" si="107">+ROUND($H367*L$366,1)</f>
        <v>10.199999999999999</v>
      </c>
      <c r="M367" s="66">
        <f t="shared" si="107"/>
        <v>10.199999999999999</v>
      </c>
      <c r="N367" s="66">
        <f t="shared" si="107"/>
        <v>10</v>
      </c>
      <c r="O367" s="66">
        <f t="shared" si="107"/>
        <v>8.8000000000000007</v>
      </c>
      <c r="P367" s="66">
        <f t="shared" si="107"/>
        <v>9.6</v>
      </c>
      <c r="Q367" s="24"/>
      <c r="R367" s="24"/>
      <c r="S367" s="24"/>
      <c r="T367" s="24"/>
      <c r="U367" s="24"/>
      <c r="V367" s="24"/>
      <c r="W367" s="24"/>
      <c r="X367" s="24"/>
      <c r="Y367" s="24"/>
      <c r="Z367" s="24"/>
    </row>
    <row r="368" spans="1:26" ht="13.5" customHeight="1" x14ac:dyDescent="0.3">
      <c r="A368" s="24"/>
      <c r="B368" s="84">
        <v>2</v>
      </c>
      <c r="C368" s="47">
        <f>+C367+1</f>
        <v>273</v>
      </c>
      <c r="D368" s="90" t="s">
        <v>2407</v>
      </c>
      <c r="E368" s="47">
        <v>131007</v>
      </c>
      <c r="F368" s="53" t="s">
        <v>1867</v>
      </c>
      <c r="G368" s="112" t="s">
        <v>2408</v>
      </c>
      <c r="H368" s="65">
        <v>0.29032259999999999</v>
      </c>
      <c r="I368" s="66">
        <f>+ROUND($H368*I$366,1)</f>
        <v>10.8</v>
      </c>
      <c r="J368" s="125">
        <f>+ROUND($H368*0.4783091787*L$366,1)</f>
        <v>4</v>
      </c>
      <c r="K368" s="126">
        <f>+L368-J368</f>
        <v>4.3000000000000007</v>
      </c>
      <c r="L368" s="66">
        <f t="shared" si="107"/>
        <v>8.3000000000000007</v>
      </c>
      <c r="M368" s="66">
        <f t="shared" si="107"/>
        <v>8.3000000000000007</v>
      </c>
      <c r="N368" s="66">
        <f t="shared" si="107"/>
        <v>8.1999999999999993</v>
      </c>
      <c r="O368" s="66">
        <f t="shared" si="107"/>
        <v>7.2</v>
      </c>
      <c r="P368" s="66">
        <f t="shared" si="107"/>
        <v>7.9</v>
      </c>
      <c r="Q368" s="24"/>
      <c r="R368" s="24"/>
      <c r="S368" s="24"/>
      <c r="T368" s="24"/>
      <c r="U368" s="24"/>
      <c r="V368" s="24"/>
      <c r="W368" s="24"/>
      <c r="X368" s="24"/>
      <c r="Y368" s="24"/>
      <c r="Z368" s="24"/>
    </row>
    <row r="369" spans="1:26" ht="13.5" customHeight="1" x14ac:dyDescent="0.3">
      <c r="A369" s="24"/>
      <c r="B369" s="84">
        <v>3</v>
      </c>
      <c r="C369" s="47">
        <f>+C368+1</f>
        <v>274</v>
      </c>
      <c r="D369" s="90" t="s">
        <v>2409</v>
      </c>
      <c r="E369" s="47">
        <v>131007</v>
      </c>
      <c r="F369" s="53" t="s">
        <v>1867</v>
      </c>
      <c r="G369" s="112" t="s">
        <v>2410</v>
      </c>
      <c r="H369" s="65">
        <v>0.35483870000000001</v>
      </c>
      <c r="I369" s="66">
        <f>+ROUND($H369*I$366,1)</f>
        <v>13.2</v>
      </c>
      <c r="J369" s="125">
        <f>+ROUND($H369*0.4783091787*L$366,1)</f>
        <v>4.9000000000000004</v>
      </c>
      <c r="K369" s="126">
        <f>+L369-J369</f>
        <v>5.2999999999999989</v>
      </c>
      <c r="L369" s="66">
        <f t="shared" si="107"/>
        <v>10.199999999999999</v>
      </c>
      <c r="M369" s="66">
        <f t="shared" si="107"/>
        <v>10.199999999999999</v>
      </c>
      <c r="N369" s="66">
        <f t="shared" si="107"/>
        <v>10</v>
      </c>
      <c r="O369" s="66">
        <f t="shared" si="107"/>
        <v>8.8000000000000007</v>
      </c>
      <c r="P369" s="66">
        <f t="shared" si="107"/>
        <v>9.6</v>
      </c>
      <c r="Q369" s="24"/>
      <c r="R369" s="24"/>
      <c r="S369" s="24"/>
      <c r="T369" s="24"/>
      <c r="U369" s="24"/>
      <c r="V369" s="24"/>
      <c r="W369" s="24"/>
      <c r="X369" s="24"/>
      <c r="Y369" s="24"/>
      <c r="Z369" s="24"/>
    </row>
    <row r="370" spans="1:26" ht="13.5" customHeight="1" x14ac:dyDescent="0.3">
      <c r="A370" s="24"/>
      <c r="B370" s="86"/>
      <c r="C370" s="47"/>
      <c r="D370" s="90"/>
      <c r="E370" s="47">
        <v>131008</v>
      </c>
      <c r="F370" s="48" t="s">
        <v>2411</v>
      </c>
      <c r="G370" s="112"/>
      <c r="H370" s="113"/>
      <c r="I370" s="51">
        <v>103.25556660039761</v>
      </c>
      <c r="J370" s="52">
        <v>38.525606361829027</v>
      </c>
      <c r="K370" s="52">
        <v>41.215457256461228</v>
      </c>
      <c r="L370" s="52">
        <f>J370+K370</f>
        <v>79.741063618290255</v>
      </c>
      <c r="M370" s="52">
        <v>79.654294234592427</v>
      </c>
      <c r="N370" s="52">
        <v>78.189900596421467</v>
      </c>
      <c r="O370" s="52">
        <v>69.06842942345925</v>
      </c>
      <c r="P370" s="52">
        <v>75.229055666003973</v>
      </c>
      <c r="Q370" s="24"/>
      <c r="R370" s="24"/>
      <c r="S370" s="24"/>
      <c r="T370" s="24"/>
      <c r="U370" s="24"/>
      <c r="V370" s="24"/>
      <c r="W370" s="24"/>
      <c r="X370" s="24"/>
      <c r="Y370" s="24"/>
      <c r="Z370" s="24"/>
    </row>
    <row r="371" spans="1:26" ht="13.5" customHeight="1" x14ac:dyDescent="0.3">
      <c r="A371" s="24"/>
      <c r="B371" s="84">
        <v>1</v>
      </c>
      <c r="C371" s="47">
        <v>275</v>
      </c>
      <c r="D371" s="90" t="s">
        <v>2412</v>
      </c>
      <c r="E371" s="47">
        <v>131008</v>
      </c>
      <c r="F371" s="53" t="s">
        <v>1840</v>
      </c>
      <c r="G371" s="54" t="s">
        <v>1178</v>
      </c>
      <c r="H371" s="65">
        <v>0.3953488</v>
      </c>
      <c r="I371" s="66">
        <f>+ROUND($H371*I$370,1)</f>
        <v>40.799999999999997</v>
      </c>
      <c r="J371" s="125">
        <f>+ROUND($H371*0.4783091787*L$370,1)</f>
        <v>15.1</v>
      </c>
      <c r="K371" s="126">
        <f>+L371-J371</f>
        <v>16.399999999999999</v>
      </c>
      <c r="L371" s="66">
        <f t="shared" ref="L371:P374" si="108">+ROUND($H371*L$370,1)</f>
        <v>31.5</v>
      </c>
      <c r="M371" s="66">
        <f t="shared" si="108"/>
        <v>31.5</v>
      </c>
      <c r="N371" s="66">
        <f t="shared" si="108"/>
        <v>30.9</v>
      </c>
      <c r="O371" s="66">
        <f t="shared" si="108"/>
        <v>27.3</v>
      </c>
      <c r="P371" s="66">
        <f t="shared" si="108"/>
        <v>29.7</v>
      </c>
      <c r="Q371" s="24"/>
      <c r="R371" s="24"/>
      <c r="S371" s="24"/>
      <c r="T371" s="24"/>
      <c r="U371" s="24"/>
      <c r="V371" s="24"/>
      <c r="W371" s="24"/>
      <c r="X371" s="24"/>
      <c r="Y371" s="24"/>
      <c r="Z371" s="24"/>
    </row>
    <row r="372" spans="1:26" ht="13.5" customHeight="1" x14ac:dyDescent="0.3">
      <c r="A372" s="24"/>
      <c r="B372" s="84">
        <v>2</v>
      </c>
      <c r="C372" s="47">
        <f>+C371+1</f>
        <v>276</v>
      </c>
      <c r="D372" s="90" t="s">
        <v>2413</v>
      </c>
      <c r="E372" s="47">
        <v>131008</v>
      </c>
      <c r="F372" s="53" t="s">
        <v>1867</v>
      </c>
      <c r="G372" s="54" t="s">
        <v>2414</v>
      </c>
      <c r="H372" s="65">
        <v>0.13953489999999999</v>
      </c>
      <c r="I372" s="66">
        <f>+ROUND($H372*I$370,1)</f>
        <v>14.4</v>
      </c>
      <c r="J372" s="125">
        <f>+ROUND($H372*0.4783091787*L$370,1)</f>
        <v>5.3</v>
      </c>
      <c r="K372" s="126">
        <f>+L372-J372</f>
        <v>5.8</v>
      </c>
      <c r="L372" s="66">
        <f t="shared" si="108"/>
        <v>11.1</v>
      </c>
      <c r="M372" s="66">
        <f t="shared" si="108"/>
        <v>11.1</v>
      </c>
      <c r="N372" s="66">
        <f t="shared" si="108"/>
        <v>10.9</v>
      </c>
      <c r="O372" s="66">
        <f t="shared" si="108"/>
        <v>9.6</v>
      </c>
      <c r="P372" s="66">
        <f t="shared" si="108"/>
        <v>10.5</v>
      </c>
      <c r="Q372" s="24"/>
      <c r="R372" s="24"/>
      <c r="S372" s="24"/>
      <c r="T372" s="24"/>
      <c r="U372" s="24"/>
      <c r="V372" s="24"/>
      <c r="W372" s="24"/>
      <c r="X372" s="24"/>
      <c r="Y372" s="24"/>
      <c r="Z372" s="24"/>
    </row>
    <row r="373" spans="1:26" ht="13.5" customHeight="1" x14ac:dyDescent="0.3">
      <c r="A373" s="24"/>
      <c r="B373" s="84">
        <v>3</v>
      </c>
      <c r="C373" s="47">
        <f>+C372+1</f>
        <v>277</v>
      </c>
      <c r="D373" s="90" t="s">
        <v>2415</v>
      </c>
      <c r="E373" s="47">
        <v>131008</v>
      </c>
      <c r="F373" s="53" t="s">
        <v>1867</v>
      </c>
      <c r="G373" s="54" t="s">
        <v>2416</v>
      </c>
      <c r="H373" s="65">
        <v>0.22093019999999999</v>
      </c>
      <c r="I373" s="66">
        <f>+ROUND($H373*I$370,1)</f>
        <v>22.8</v>
      </c>
      <c r="J373" s="125">
        <f>+ROUND($H373*0.4783091787*L$370,1)</f>
        <v>8.4</v>
      </c>
      <c r="K373" s="126">
        <f>+L373-J373</f>
        <v>9.2000000000000011</v>
      </c>
      <c r="L373" s="66">
        <f t="shared" si="108"/>
        <v>17.600000000000001</v>
      </c>
      <c r="M373" s="66">
        <f t="shared" si="108"/>
        <v>17.600000000000001</v>
      </c>
      <c r="N373" s="66">
        <f t="shared" si="108"/>
        <v>17.3</v>
      </c>
      <c r="O373" s="66">
        <f t="shared" si="108"/>
        <v>15.3</v>
      </c>
      <c r="P373" s="66">
        <f t="shared" si="108"/>
        <v>16.600000000000001</v>
      </c>
      <c r="Q373" s="24"/>
      <c r="R373" s="24"/>
      <c r="S373" s="24"/>
      <c r="T373" s="24"/>
      <c r="U373" s="24"/>
      <c r="V373" s="24"/>
      <c r="W373" s="24"/>
      <c r="X373" s="24"/>
      <c r="Y373" s="24"/>
      <c r="Z373" s="24"/>
    </row>
    <row r="374" spans="1:26" ht="13.5" customHeight="1" x14ac:dyDescent="0.3">
      <c r="A374" s="24"/>
      <c r="B374" s="84">
        <v>4</v>
      </c>
      <c r="C374" s="47">
        <f>+C373+1</f>
        <v>278</v>
      </c>
      <c r="D374" s="90" t="s">
        <v>2417</v>
      </c>
      <c r="E374" s="47">
        <v>131008</v>
      </c>
      <c r="F374" s="53" t="s">
        <v>1867</v>
      </c>
      <c r="G374" s="54" t="s">
        <v>2418</v>
      </c>
      <c r="H374" s="65">
        <v>0.24418599999999999</v>
      </c>
      <c r="I374" s="66">
        <f>+ROUND($H374*I$370,1)</f>
        <v>25.2</v>
      </c>
      <c r="J374" s="125">
        <f>+ROUND($H374*0.4783091787*L$370,1)</f>
        <v>9.3000000000000007</v>
      </c>
      <c r="K374" s="126">
        <f>+L374-J374</f>
        <v>10.199999999999999</v>
      </c>
      <c r="L374" s="66">
        <f t="shared" si="108"/>
        <v>19.5</v>
      </c>
      <c r="M374" s="66">
        <f t="shared" si="108"/>
        <v>19.5</v>
      </c>
      <c r="N374" s="66">
        <f t="shared" si="108"/>
        <v>19.100000000000001</v>
      </c>
      <c r="O374" s="66">
        <f t="shared" si="108"/>
        <v>16.899999999999999</v>
      </c>
      <c r="P374" s="66">
        <f t="shared" si="108"/>
        <v>18.399999999999999</v>
      </c>
      <c r="Q374" s="24"/>
      <c r="R374" s="24"/>
      <c r="S374" s="24"/>
      <c r="T374" s="24"/>
      <c r="U374" s="24"/>
      <c r="V374" s="24"/>
      <c r="W374" s="24"/>
      <c r="X374" s="24"/>
      <c r="Y374" s="24"/>
      <c r="Z374" s="24"/>
    </row>
    <row r="375" spans="1:26" ht="13.5" customHeight="1" x14ac:dyDescent="0.3">
      <c r="A375" s="30"/>
      <c r="B375" s="88"/>
      <c r="C375" s="40"/>
      <c r="D375" s="46"/>
      <c r="E375" s="47">
        <v>131100</v>
      </c>
      <c r="F375" s="35" t="s">
        <v>2419</v>
      </c>
      <c r="G375" s="41" t="s">
        <v>2420</v>
      </c>
      <c r="H375" s="42"/>
      <c r="I375" s="81">
        <v>460.81</v>
      </c>
      <c r="J375" s="44">
        <v>226.345</v>
      </c>
      <c r="K375" s="44">
        <v>242.58500000000001</v>
      </c>
      <c r="L375" s="44">
        <f>J375+K375</f>
        <v>468.93</v>
      </c>
      <c r="M375" s="44">
        <v>402.95499999999998</v>
      </c>
      <c r="N375" s="44">
        <v>372.86</v>
      </c>
      <c r="O375" s="44">
        <v>355.25</v>
      </c>
      <c r="P375" s="44">
        <v>357.28</v>
      </c>
      <c r="Q375" s="30"/>
      <c r="R375" s="30"/>
      <c r="S375" s="30"/>
      <c r="T375" s="30"/>
      <c r="U375" s="30"/>
      <c r="V375" s="30"/>
      <c r="W375" s="30"/>
      <c r="X375" s="30"/>
      <c r="Y375" s="30"/>
      <c r="Z375" s="30"/>
    </row>
    <row r="376" spans="1:26" ht="13.5" customHeight="1" x14ac:dyDescent="0.3">
      <c r="A376" s="24"/>
      <c r="B376" s="86"/>
      <c r="C376" s="47"/>
      <c r="D376" s="46"/>
      <c r="E376" s="47">
        <v>131101</v>
      </c>
      <c r="F376" s="48" t="s">
        <v>2421</v>
      </c>
      <c r="G376" s="82"/>
      <c r="H376" s="83"/>
      <c r="I376" s="51">
        <v>190.45353919239903</v>
      </c>
      <c r="J376" s="52">
        <v>93.548764845605717</v>
      </c>
      <c r="K376" s="52">
        <v>100.26078384798099</v>
      </c>
      <c r="L376" s="52">
        <f>J376+K376</f>
        <v>193.80954869358669</v>
      </c>
      <c r="M376" s="52">
        <v>166.54197149643707</v>
      </c>
      <c r="N376" s="52">
        <v>154.10365795724465</v>
      </c>
      <c r="O376" s="52">
        <v>146.82541567695964</v>
      </c>
      <c r="P376" s="52">
        <v>147.66441805225654</v>
      </c>
      <c r="Q376" s="24"/>
      <c r="R376" s="24"/>
      <c r="S376" s="24"/>
      <c r="T376" s="24"/>
      <c r="U376" s="24"/>
      <c r="V376" s="24"/>
      <c r="W376" s="24"/>
      <c r="X376" s="24"/>
      <c r="Y376" s="24"/>
      <c r="Z376" s="24"/>
    </row>
    <row r="377" spans="1:26" ht="13.5" customHeight="1" x14ac:dyDescent="0.3">
      <c r="A377" s="24"/>
      <c r="B377" s="84">
        <v>1</v>
      </c>
      <c r="C377" s="47">
        <v>279</v>
      </c>
      <c r="D377" s="47" t="s">
        <v>2422</v>
      </c>
      <c r="E377" s="47">
        <v>131101</v>
      </c>
      <c r="F377" s="53" t="s">
        <v>1829</v>
      </c>
      <c r="G377" s="54" t="s">
        <v>1129</v>
      </c>
      <c r="H377" s="65">
        <v>0.58620689999999998</v>
      </c>
      <c r="I377" s="66">
        <f>+ROUND($H377*I$376,1)</f>
        <v>111.6</v>
      </c>
      <c r="J377" s="125">
        <f>+ROUND($H377*0.4783091787*L$376,1)</f>
        <v>54.3</v>
      </c>
      <c r="K377" s="126">
        <f>+L377-J377</f>
        <v>59.3</v>
      </c>
      <c r="L377" s="66">
        <f t="shared" ref="L377:P380" si="109">+ROUND($H377*L$376,1)</f>
        <v>113.6</v>
      </c>
      <c r="M377" s="66">
        <f t="shared" si="109"/>
        <v>97.6</v>
      </c>
      <c r="N377" s="66">
        <f t="shared" si="109"/>
        <v>90.3</v>
      </c>
      <c r="O377" s="66">
        <f t="shared" si="109"/>
        <v>86.1</v>
      </c>
      <c r="P377" s="66">
        <f t="shared" si="109"/>
        <v>86.6</v>
      </c>
      <c r="Q377" s="24"/>
      <c r="R377" s="24"/>
      <c r="S377" s="24"/>
      <c r="T377" s="24"/>
      <c r="U377" s="24"/>
      <c r="V377" s="24"/>
      <c r="W377" s="24"/>
      <c r="X377" s="24"/>
      <c r="Y377" s="24"/>
      <c r="Z377" s="24"/>
    </row>
    <row r="378" spans="1:26" ht="13.5" customHeight="1" x14ac:dyDescent="0.3">
      <c r="A378" s="24"/>
      <c r="B378" s="84">
        <v>2</v>
      </c>
      <c r="C378" s="47">
        <f>+C377+1</f>
        <v>280</v>
      </c>
      <c r="D378" s="47" t="s">
        <v>2423</v>
      </c>
      <c r="E378" s="47">
        <v>131101</v>
      </c>
      <c r="F378" s="53" t="s">
        <v>1840</v>
      </c>
      <c r="G378" s="54" t="s">
        <v>2424</v>
      </c>
      <c r="H378" s="65">
        <v>0.30459770000000003</v>
      </c>
      <c r="I378" s="66">
        <f>+ROUND($H378*I$376,1)</f>
        <v>58</v>
      </c>
      <c r="J378" s="125">
        <f>+ROUND($H378*0.4783091787*L$376,1)</f>
        <v>28.2</v>
      </c>
      <c r="K378" s="126">
        <f>+L378-J378</f>
        <v>30.8</v>
      </c>
      <c r="L378" s="66">
        <f t="shared" si="109"/>
        <v>59</v>
      </c>
      <c r="M378" s="66">
        <f t="shared" si="109"/>
        <v>50.7</v>
      </c>
      <c r="N378" s="66">
        <f t="shared" si="109"/>
        <v>46.9</v>
      </c>
      <c r="O378" s="66">
        <f t="shared" si="109"/>
        <v>44.7</v>
      </c>
      <c r="P378" s="66">
        <f t="shared" si="109"/>
        <v>45</v>
      </c>
      <c r="Q378" s="24"/>
      <c r="R378" s="24"/>
      <c r="S378" s="24"/>
      <c r="T378" s="24"/>
      <c r="U378" s="24"/>
      <c r="V378" s="24"/>
      <c r="W378" s="24"/>
      <c r="X378" s="24"/>
      <c r="Y378" s="24"/>
      <c r="Z378" s="24"/>
    </row>
    <row r="379" spans="1:26" ht="13.5" customHeight="1" x14ac:dyDescent="0.3">
      <c r="A379" s="24"/>
      <c r="B379" s="84">
        <v>3</v>
      </c>
      <c r="C379" s="47">
        <f>+C378+1</f>
        <v>281</v>
      </c>
      <c r="D379" s="47" t="s">
        <v>2425</v>
      </c>
      <c r="E379" s="47">
        <v>131101</v>
      </c>
      <c r="F379" s="53" t="s">
        <v>1867</v>
      </c>
      <c r="G379" s="54" t="s">
        <v>2426</v>
      </c>
      <c r="H379" s="65">
        <v>4.5976999999999997E-2</v>
      </c>
      <c r="I379" s="66">
        <f>+ROUND($H379*I$376,1)</f>
        <v>8.8000000000000007</v>
      </c>
      <c r="J379" s="125">
        <f>+ROUND($H379*0.4783091787*L$376,1)</f>
        <v>4.3</v>
      </c>
      <c r="K379" s="126">
        <f>+L379-J379</f>
        <v>4.6000000000000005</v>
      </c>
      <c r="L379" s="66">
        <f t="shared" si="109"/>
        <v>8.9</v>
      </c>
      <c r="M379" s="66">
        <f t="shared" si="109"/>
        <v>7.7</v>
      </c>
      <c r="N379" s="66">
        <f t="shared" si="109"/>
        <v>7.1</v>
      </c>
      <c r="O379" s="66">
        <f t="shared" si="109"/>
        <v>6.8</v>
      </c>
      <c r="P379" s="66">
        <f t="shared" si="109"/>
        <v>6.8</v>
      </c>
      <c r="Q379" s="24"/>
      <c r="R379" s="24"/>
      <c r="S379" s="24"/>
      <c r="T379" s="24"/>
      <c r="U379" s="24"/>
      <c r="V379" s="24"/>
      <c r="W379" s="24"/>
      <c r="X379" s="24"/>
      <c r="Y379" s="24"/>
      <c r="Z379" s="24"/>
    </row>
    <row r="380" spans="1:26" ht="13.5" customHeight="1" x14ac:dyDescent="0.3">
      <c r="A380" s="24"/>
      <c r="B380" s="84">
        <v>4</v>
      </c>
      <c r="C380" s="47">
        <f>+C379+1</f>
        <v>282</v>
      </c>
      <c r="D380" s="47" t="s">
        <v>2427</v>
      </c>
      <c r="E380" s="47">
        <v>131101</v>
      </c>
      <c r="F380" s="53" t="s">
        <v>1867</v>
      </c>
      <c r="G380" s="54" t="s">
        <v>643</v>
      </c>
      <c r="H380" s="65">
        <v>6.3218399999999994E-2</v>
      </c>
      <c r="I380" s="66">
        <f>+ROUND($H380*I$376,1)</f>
        <v>12</v>
      </c>
      <c r="J380" s="125">
        <f>+ROUND($H380*0.4783091787*L$376,1)</f>
        <v>5.9</v>
      </c>
      <c r="K380" s="126">
        <f>+L380-J380</f>
        <v>6.4</v>
      </c>
      <c r="L380" s="66">
        <f t="shared" si="109"/>
        <v>12.3</v>
      </c>
      <c r="M380" s="66">
        <f t="shared" si="109"/>
        <v>10.5</v>
      </c>
      <c r="N380" s="66">
        <f t="shared" si="109"/>
        <v>9.6999999999999993</v>
      </c>
      <c r="O380" s="66">
        <f t="shared" si="109"/>
        <v>9.3000000000000007</v>
      </c>
      <c r="P380" s="66">
        <f t="shared" si="109"/>
        <v>9.3000000000000007</v>
      </c>
      <c r="Q380" s="24"/>
      <c r="R380" s="24"/>
      <c r="S380" s="24"/>
      <c r="T380" s="24"/>
      <c r="U380" s="24"/>
      <c r="V380" s="24"/>
      <c r="W380" s="24"/>
      <c r="X380" s="24"/>
      <c r="Y380" s="24"/>
      <c r="Z380" s="24"/>
    </row>
    <row r="381" spans="1:26" ht="13.5" customHeight="1" x14ac:dyDescent="0.3">
      <c r="A381" s="24"/>
      <c r="B381" s="86"/>
      <c r="C381" s="47"/>
      <c r="D381" s="46"/>
      <c r="E381" s="47">
        <v>131102</v>
      </c>
      <c r="F381" s="48" t="s">
        <v>2428</v>
      </c>
      <c r="G381" s="82"/>
      <c r="H381" s="83"/>
      <c r="I381" s="51">
        <v>70.051876484560566</v>
      </c>
      <c r="J381" s="52">
        <v>34.408741092636582</v>
      </c>
      <c r="K381" s="52">
        <v>36.8775296912114</v>
      </c>
      <c r="L381" s="52">
        <f>J381+K381</f>
        <v>71.286270783847982</v>
      </c>
      <c r="M381" s="52">
        <v>61.256817102137767</v>
      </c>
      <c r="N381" s="52">
        <v>56.681805225653207</v>
      </c>
      <c r="O381" s="52">
        <v>54.004750593824227</v>
      </c>
      <c r="P381" s="52">
        <v>54.313349168646084</v>
      </c>
      <c r="Q381" s="24"/>
      <c r="R381" s="24"/>
      <c r="S381" s="24"/>
      <c r="T381" s="24"/>
      <c r="U381" s="24"/>
      <c r="V381" s="24"/>
      <c r="W381" s="24"/>
      <c r="X381" s="24"/>
      <c r="Y381" s="24"/>
      <c r="Z381" s="24"/>
    </row>
    <row r="382" spans="1:26" ht="13.5" customHeight="1" x14ac:dyDescent="0.3">
      <c r="A382" s="24"/>
      <c r="B382" s="84">
        <v>1</v>
      </c>
      <c r="C382" s="47">
        <v>283</v>
      </c>
      <c r="D382" s="47" t="s">
        <v>2429</v>
      </c>
      <c r="E382" s="47">
        <v>131102</v>
      </c>
      <c r="F382" s="53" t="s">
        <v>1840</v>
      </c>
      <c r="G382" s="54" t="s">
        <v>195</v>
      </c>
      <c r="H382" s="65">
        <v>0.40625</v>
      </c>
      <c r="I382" s="66">
        <f>+ROUND($H382*I$381,1)</f>
        <v>28.5</v>
      </c>
      <c r="J382" s="125">
        <f>+ROUND($H382*0.4783091787*L$381,1)</f>
        <v>13.9</v>
      </c>
      <c r="K382" s="126">
        <f>+L382-J382</f>
        <v>15.1</v>
      </c>
      <c r="L382" s="66">
        <f t="shared" ref="L382:P386" si="110">+ROUND($H382*L$381,1)</f>
        <v>29</v>
      </c>
      <c r="M382" s="66">
        <f t="shared" si="110"/>
        <v>24.9</v>
      </c>
      <c r="N382" s="66">
        <f t="shared" si="110"/>
        <v>23</v>
      </c>
      <c r="O382" s="66">
        <f t="shared" si="110"/>
        <v>21.9</v>
      </c>
      <c r="P382" s="66">
        <f t="shared" si="110"/>
        <v>22.1</v>
      </c>
      <c r="Q382" s="24"/>
      <c r="R382" s="24"/>
      <c r="S382" s="24"/>
      <c r="T382" s="24"/>
      <c r="U382" s="24"/>
      <c r="V382" s="24"/>
      <c r="W382" s="24"/>
      <c r="X382" s="24"/>
      <c r="Y382" s="24"/>
      <c r="Z382" s="24"/>
    </row>
    <row r="383" spans="1:26" ht="13.5" customHeight="1" x14ac:dyDescent="0.3">
      <c r="A383" s="24"/>
      <c r="B383" s="84">
        <v>2</v>
      </c>
      <c r="C383" s="47">
        <f>+C382+1</f>
        <v>284</v>
      </c>
      <c r="D383" s="47" t="s">
        <v>2430</v>
      </c>
      <c r="E383" s="47">
        <v>131102</v>
      </c>
      <c r="F383" s="53" t="s">
        <v>1867</v>
      </c>
      <c r="G383" s="54" t="s">
        <v>2431</v>
      </c>
      <c r="H383" s="65">
        <v>6.25E-2</v>
      </c>
      <c r="I383" s="66">
        <f>+ROUND($H383*I$381,1)</f>
        <v>4.4000000000000004</v>
      </c>
      <c r="J383" s="125">
        <f>+ROUND($H383*0.4783091787*L$381,1)</f>
        <v>2.1</v>
      </c>
      <c r="K383" s="126">
        <f>+L383-J383</f>
        <v>2.4</v>
      </c>
      <c r="L383" s="66">
        <f t="shared" si="110"/>
        <v>4.5</v>
      </c>
      <c r="M383" s="66">
        <f t="shared" si="110"/>
        <v>3.8</v>
      </c>
      <c r="N383" s="66">
        <f t="shared" si="110"/>
        <v>3.5</v>
      </c>
      <c r="O383" s="66">
        <f t="shared" si="110"/>
        <v>3.4</v>
      </c>
      <c r="P383" s="66">
        <f t="shared" si="110"/>
        <v>3.4</v>
      </c>
      <c r="Q383" s="24"/>
      <c r="R383" s="24"/>
      <c r="S383" s="24"/>
      <c r="T383" s="24"/>
      <c r="U383" s="24"/>
      <c r="V383" s="24"/>
      <c r="W383" s="24"/>
      <c r="X383" s="24"/>
      <c r="Y383" s="24"/>
      <c r="Z383" s="24"/>
    </row>
    <row r="384" spans="1:26" ht="13.5" customHeight="1" x14ac:dyDescent="0.3">
      <c r="A384" s="24"/>
      <c r="B384" s="84">
        <v>3</v>
      </c>
      <c r="C384" s="47">
        <f>+C383+1</f>
        <v>285</v>
      </c>
      <c r="D384" s="47" t="s">
        <v>2432</v>
      </c>
      <c r="E384" s="47">
        <v>131102</v>
      </c>
      <c r="F384" s="53" t="s">
        <v>1867</v>
      </c>
      <c r="G384" s="54" t="s">
        <v>2433</v>
      </c>
      <c r="H384" s="65">
        <v>3.125E-2</v>
      </c>
      <c r="I384" s="66">
        <f>+ROUND($H384*I$381,1)</f>
        <v>2.2000000000000002</v>
      </c>
      <c r="J384" s="125">
        <f>+ROUND($H384*0.4783091787*L$381,1)</f>
        <v>1.1000000000000001</v>
      </c>
      <c r="K384" s="126">
        <f>+L384-J384</f>
        <v>1.1000000000000001</v>
      </c>
      <c r="L384" s="66">
        <f t="shared" si="110"/>
        <v>2.2000000000000002</v>
      </c>
      <c r="M384" s="66">
        <f t="shared" si="110"/>
        <v>1.9</v>
      </c>
      <c r="N384" s="66">
        <f t="shared" si="110"/>
        <v>1.8</v>
      </c>
      <c r="O384" s="66">
        <f t="shared" si="110"/>
        <v>1.7</v>
      </c>
      <c r="P384" s="66">
        <f t="shared" si="110"/>
        <v>1.7</v>
      </c>
      <c r="Q384" s="24"/>
      <c r="R384" s="24"/>
      <c r="S384" s="24"/>
      <c r="T384" s="24"/>
      <c r="U384" s="24"/>
      <c r="V384" s="24"/>
      <c r="W384" s="24"/>
      <c r="X384" s="24"/>
      <c r="Y384" s="24"/>
      <c r="Z384" s="24"/>
    </row>
    <row r="385" spans="1:26" ht="13.5" customHeight="1" x14ac:dyDescent="0.3">
      <c r="A385" s="24"/>
      <c r="B385" s="84">
        <v>4</v>
      </c>
      <c r="C385" s="47">
        <f>+C384+1</f>
        <v>286</v>
      </c>
      <c r="D385" s="47" t="s">
        <v>2434</v>
      </c>
      <c r="E385" s="47">
        <v>131102</v>
      </c>
      <c r="F385" s="53" t="s">
        <v>1867</v>
      </c>
      <c r="G385" s="54" t="s">
        <v>1155</v>
      </c>
      <c r="H385" s="65">
        <v>0.171875</v>
      </c>
      <c r="I385" s="66">
        <f>+ROUND($H385*I$381,1)</f>
        <v>12</v>
      </c>
      <c r="J385" s="125">
        <f>+ROUND($H385*0.4783091787*L$381,1)</f>
        <v>5.9</v>
      </c>
      <c r="K385" s="126">
        <f>+L385-J385</f>
        <v>6.4</v>
      </c>
      <c r="L385" s="66">
        <f t="shared" si="110"/>
        <v>12.3</v>
      </c>
      <c r="M385" s="66">
        <f t="shared" si="110"/>
        <v>10.5</v>
      </c>
      <c r="N385" s="66">
        <f t="shared" si="110"/>
        <v>9.6999999999999993</v>
      </c>
      <c r="O385" s="66">
        <f t="shared" si="110"/>
        <v>9.3000000000000007</v>
      </c>
      <c r="P385" s="66">
        <f t="shared" si="110"/>
        <v>9.3000000000000007</v>
      </c>
      <c r="Q385" s="24"/>
      <c r="R385" s="24"/>
      <c r="S385" s="24"/>
      <c r="T385" s="24"/>
      <c r="U385" s="24"/>
      <c r="V385" s="24"/>
      <c r="W385" s="24"/>
      <c r="X385" s="24"/>
      <c r="Y385" s="24"/>
      <c r="Z385" s="24"/>
    </row>
    <row r="386" spans="1:26" ht="13.5" customHeight="1" x14ac:dyDescent="0.3">
      <c r="A386" s="24"/>
      <c r="B386" s="84">
        <v>5</v>
      </c>
      <c r="C386" s="47">
        <f>+C385+1</f>
        <v>287</v>
      </c>
      <c r="D386" s="47" t="s">
        <v>2435</v>
      </c>
      <c r="E386" s="47">
        <v>131102</v>
      </c>
      <c r="F386" s="53" t="s">
        <v>1867</v>
      </c>
      <c r="G386" s="54" t="s">
        <v>2436</v>
      </c>
      <c r="H386" s="65">
        <v>0.328125</v>
      </c>
      <c r="I386" s="66">
        <f>+ROUND($H386*I$381,1)</f>
        <v>23</v>
      </c>
      <c r="J386" s="125">
        <f>+ROUND($H386*0.4783091787*L$381,1)</f>
        <v>11.2</v>
      </c>
      <c r="K386" s="126">
        <f>+L386-J386</f>
        <v>12.2</v>
      </c>
      <c r="L386" s="66">
        <f t="shared" si="110"/>
        <v>23.4</v>
      </c>
      <c r="M386" s="66">
        <f t="shared" si="110"/>
        <v>20.100000000000001</v>
      </c>
      <c r="N386" s="66">
        <f t="shared" si="110"/>
        <v>18.600000000000001</v>
      </c>
      <c r="O386" s="66">
        <f t="shared" si="110"/>
        <v>17.7</v>
      </c>
      <c r="P386" s="66">
        <f t="shared" si="110"/>
        <v>17.8</v>
      </c>
      <c r="Q386" s="24"/>
      <c r="R386" s="24"/>
      <c r="S386" s="24"/>
      <c r="T386" s="24"/>
      <c r="U386" s="24"/>
      <c r="V386" s="24"/>
      <c r="W386" s="24"/>
      <c r="X386" s="24"/>
      <c r="Y386" s="24"/>
      <c r="Z386" s="24"/>
    </row>
    <row r="387" spans="1:26" ht="13.5" customHeight="1" x14ac:dyDescent="0.3">
      <c r="A387" s="24"/>
      <c r="B387" s="86"/>
      <c r="C387" s="47"/>
      <c r="D387" s="46"/>
      <c r="E387" s="47">
        <v>131103</v>
      </c>
      <c r="F387" s="48" t="s">
        <v>2437</v>
      </c>
      <c r="G387" s="82"/>
      <c r="H387" s="83"/>
      <c r="I387" s="51">
        <v>39.058299382422803</v>
      </c>
      <c r="J387" s="52">
        <v>19.185023705463184</v>
      </c>
      <c r="K387" s="52">
        <v>20.561527648456053</v>
      </c>
      <c r="L387" s="52">
        <f>J387+K387</f>
        <v>39.746551353919237</v>
      </c>
      <c r="M387" s="52">
        <v>34.154504085510695</v>
      </c>
      <c r="N387" s="52">
        <v>31.603649026128267</v>
      </c>
      <c r="O387" s="52">
        <v>30.111023752969118</v>
      </c>
      <c r="P387" s="52">
        <v>30.283086745843235</v>
      </c>
      <c r="Q387" s="24"/>
      <c r="R387" s="24"/>
      <c r="S387" s="24"/>
      <c r="T387" s="24"/>
      <c r="U387" s="24"/>
      <c r="V387" s="24"/>
      <c r="W387" s="24"/>
      <c r="X387" s="24"/>
      <c r="Y387" s="24"/>
      <c r="Z387" s="24"/>
    </row>
    <row r="388" spans="1:26" ht="13.5" customHeight="1" x14ac:dyDescent="0.3">
      <c r="A388" s="24"/>
      <c r="B388" s="84">
        <v>1</v>
      </c>
      <c r="C388" s="47">
        <v>288</v>
      </c>
      <c r="D388" s="47" t="s">
        <v>2438</v>
      </c>
      <c r="E388" s="47">
        <v>131103</v>
      </c>
      <c r="F388" s="53" t="s">
        <v>1867</v>
      </c>
      <c r="G388" s="54" t="s">
        <v>2439</v>
      </c>
      <c r="H388" s="65">
        <v>0.47640399999999999</v>
      </c>
      <c r="I388" s="66">
        <f>+ROUND($H388*I$387,1)</f>
        <v>18.600000000000001</v>
      </c>
      <c r="J388" s="125">
        <f>+ROUND($H388*0.4783091787*L$387,1)</f>
        <v>9.1</v>
      </c>
      <c r="K388" s="126">
        <f>+L388-J388</f>
        <v>9.7999999999999989</v>
      </c>
      <c r="L388" s="66">
        <f t="shared" ref="L388:P390" si="111">+ROUND($H388*L$387,1)</f>
        <v>18.899999999999999</v>
      </c>
      <c r="M388" s="66">
        <f t="shared" si="111"/>
        <v>16.3</v>
      </c>
      <c r="N388" s="66">
        <f t="shared" si="111"/>
        <v>15.1</v>
      </c>
      <c r="O388" s="66">
        <f t="shared" si="111"/>
        <v>14.3</v>
      </c>
      <c r="P388" s="66">
        <f t="shared" si="111"/>
        <v>14.4</v>
      </c>
      <c r="Q388" s="24"/>
      <c r="R388" s="24"/>
      <c r="S388" s="24"/>
      <c r="T388" s="24"/>
      <c r="U388" s="24"/>
      <c r="V388" s="24"/>
      <c r="W388" s="24"/>
      <c r="X388" s="24"/>
      <c r="Y388" s="24"/>
      <c r="Z388" s="24"/>
    </row>
    <row r="389" spans="1:26" ht="13.5" customHeight="1" x14ac:dyDescent="0.3">
      <c r="A389" s="24"/>
      <c r="B389" s="84">
        <v>2</v>
      </c>
      <c r="C389" s="47">
        <f>+C388+1</f>
        <v>289</v>
      </c>
      <c r="D389" s="47" t="s">
        <v>2440</v>
      </c>
      <c r="E389" s="47">
        <v>131103</v>
      </c>
      <c r="F389" s="53" t="s">
        <v>1867</v>
      </c>
      <c r="G389" s="54" t="s">
        <v>2441</v>
      </c>
      <c r="H389" s="65">
        <v>7.5215799999999999E-2</v>
      </c>
      <c r="I389" s="66">
        <f>+ROUND($H389*I$387,1)</f>
        <v>2.9</v>
      </c>
      <c r="J389" s="125">
        <f>+ROUND($H389*0.4783091787*L$387,1)</f>
        <v>1.4</v>
      </c>
      <c r="K389" s="126">
        <f>+L389-J389</f>
        <v>1.6</v>
      </c>
      <c r="L389" s="66">
        <f t="shared" si="111"/>
        <v>3</v>
      </c>
      <c r="M389" s="66">
        <f t="shared" si="111"/>
        <v>2.6</v>
      </c>
      <c r="N389" s="66">
        <f t="shared" si="111"/>
        <v>2.4</v>
      </c>
      <c r="O389" s="66">
        <f t="shared" si="111"/>
        <v>2.2999999999999998</v>
      </c>
      <c r="P389" s="66">
        <f t="shared" si="111"/>
        <v>2.2999999999999998</v>
      </c>
      <c r="Q389" s="24"/>
      <c r="R389" s="24"/>
      <c r="S389" s="24"/>
      <c r="T389" s="24"/>
      <c r="U389" s="24"/>
      <c r="V389" s="24"/>
      <c r="W389" s="24"/>
      <c r="X389" s="24"/>
      <c r="Y389" s="24"/>
      <c r="Z389" s="24"/>
    </row>
    <row r="390" spans="1:26" ht="13.5" customHeight="1" x14ac:dyDescent="0.3">
      <c r="A390" s="24"/>
      <c r="B390" s="84">
        <v>3</v>
      </c>
      <c r="C390" s="47">
        <f>+C389+1</f>
        <v>290</v>
      </c>
      <c r="D390" s="47" t="s">
        <v>2442</v>
      </c>
      <c r="E390" s="47">
        <v>131103</v>
      </c>
      <c r="F390" s="53" t="s">
        <v>1867</v>
      </c>
      <c r="G390" s="54" t="s">
        <v>2443</v>
      </c>
      <c r="H390" s="65">
        <v>0.44838020000000001</v>
      </c>
      <c r="I390" s="66">
        <f>+ROUND($H390*I$387,1)</f>
        <v>17.5</v>
      </c>
      <c r="J390" s="125">
        <f>+ROUND($H390*0.4783091787*L$387,1)</f>
        <v>8.5</v>
      </c>
      <c r="K390" s="126">
        <f>+L390-J390</f>
        <v>9.3000000000000007</v>
      </c>
      <c r="L390" s="66">
        <f t="shared" si="111"/>
        <v>17.8</v>
      </c>
      <c r="M390" s="66">
        <f t="shared" si="111"/>
        <v>15.3</v>
      </c>
      <c r="N390" s="66">
        <f t="shared" si="111"/>
        <v>14.2</v>
      </c>
      <c r="O390" s="66">
        <f t="shared" si="111"/>
        <v>13.5</v>
      </c>
      <c r="P390" s="66">
        <f t="shared" si="111"/>
        <v>13.6</v>
      </c>
      <c r="Q390" s="24"/>
      <c r="R390" s="24"/>
      <c r="S390" s="24"/>
      <c r="T390" s="24"/>
      <c r="U390" s="24"/>
      <c r="V390" s="24"/>
      <c r="W390" s="24"/>
      <c r="X390" s="24"/>
      <c r="Y390" s="24"/>
      <c r="Z390" s="24"/>
    </row>
    <row r="391" spans="1:26" ht="13.5" customHeight="1" x14ac:dyDescent="0.3">
      <c r="A391" s="24"/>
      <c r="B391" s="86"/>
      <c r="C391" s="47"/>
      <c r="D391" s="46"/>
      <c r="E391" s="47">
        <v>131104</v>
      </c>
      <c r="F391" s="48" t="s">
        <v>2444</v>
      </c>
      <c r="G391" s="82"/>
      <c r="H391" s="83"/>
      <c r="I391" s="51">
        <v>161.24628494061756</v>
      </c>
      <c r="J391" s="52">
        <v>79.202470356294512</v>
      </c>
      <c r="K391" s="52">
        <v>84.885158812351548</v>
      </c>
      <c r="L391" s="52">
        <f>J391+K391</f>
        <v>164.08762916864606</v>
      </c>
      <c r="M391" s="52">
        <v>141.00170731591447</v>
      </c>
      <c r="N391" s="52">
        <v>130.47088779097385</v>
      </c>
      <c r="O391" s="52">
        <v>124.30880997624702</v>
      </c>
      <c r="P391" s="52">
        <v>125.01914603325415</v>
      </c>
      <c r="Q391" s="24"/>
      <c r="R391" s="24"/>
      <c r="S391" s="24"/>
      <c r="T391" s="24"/>
      <c r="U391" s="24"/>
      <c r="V391" s="24"/>
      <c r="W391" s="24"/>
      <c r="X391" s="24"/>
      <c r="Y391" s="24"/>
      <c r="Z391" s="24"/>
    </row>
    <row r="392" spans="1:26" ht="13.5" customHeight="1" x14ac:dyDescent="0.3">
      <c r="A392" s="24"/>
      <c r="B392" s="84">
        <v>1</v>
      </c>
      <c r="C392" s="47">
        <v>291</v>
      </c>
      <c r="D392" s="47" t="s">
        <v>2445</v>
      </c>
      <c r="E392" s="47">
        <v>131104</v>
      </c>
      <c r="F392" s="53" t="s">
        <v>1840</v>
      </c>
      <c r="G392" s="54" t="s">
        <v>1131</v>
      </c>
      <c r="H392" s="65">
        <v>0.54983839999999995</v>
      </c>
      <c r="I392" s="66">
        <f>+ROUND($H392*I$391,1)</f>
        <v>88.7</v>
      </c>
      <c r="J392" s="125">
        <f>+ROUND($H392*0.4783091787*L$391,1)</f>
        <v>43.2</v>
      </c>
      <c r="K392" s="126">
        <f>+L392-J392</f>
        <v>47</v>
      </c>
      <c r="L392" s="66">
        <f t="shared" ref="L392:P395" si="112">+ROUND($H392*L$391,1)</f>
        <v>90.2</v>
      </c>
      <c r="M392" s="66">
        <f t="shared" si="112"/>
        <v>77.5</v>
      </c>
      <c r="N392" s="66">
        <f t="shared" si="112"/>
        <v>71.7</v>
      </c>
      <c r="O392" s="66">
        <f t="shared" si="112"/>
        <v>68.3</v>
      </c>
      <c r="P392" s="66">
        <f t="shared" si="112"/>
        <v>68.7</v>
      </c>
      <c r="Q392" s="24"/>
      <c r="R392" s="24"/>
      <c r="S392" s="24"/>
      <c r="T392" s="24"/>
      <c r="U392" s="24"/>
      <c r="V392" s="24"/>
      <c r="W392" s="24"/>
      <c r="X392" s="24"/>
      <c r="Y392" s="24"/>
      <c r="Z392" s="24"/>
    </row>
    <row r="393" spans="1:26" ht="13.5" customHeight="1" x14ac:dyDescent="0.3">
      <c r="A393" s="24" t="s">
        <v>2446</v>
      </c>
      <c r="B393" s="84">
        <v>2</v>
      </c>
      <c r="C393" s="47">
        <f>+C392+1</f>
        <v>292</v>
      </c>
      <c r="D393" s="47" t="s">
        <v>2447</v>
      </c>
      <c r="E393" s="47">
        <v>131104</v>
      </c>
      <c r="F393" s="53" t="s">
        <v>1867</v>
      </c>
      <c r="G393" s="54" t="s">
        <v>314</v>
      </c>
      <c r="H393" s="65">
        <v>0.22258269999999999</v>
      </c>
      <c r="I393" s="66">
        <f>+ROUND($H393*I$391,1)</f>
        <v>35.9</v>
      </c>
      <c r="J393" s="125">
        <f>+ROUND($H393*0.4783091787*L$391,1)</f>
        <v>17.5</v>
      </c>
      <c r="K393" s="126">
        <f>+L393-J393</f>
        <v>19</v>
      </c>
      <c r="L393" s="66">
        <f t="shared" si="112"/>
        <v>36.5</v>
      </c>
      <c r="M393" s="66">
        <f t="shared" si="112"/>
        <v>31.4</v>
      </c>
      <c r="N393" s="66">
        <f t="shared" si="112"/>
        <v>29</v>
      </c>
      <c r="O393" s="66">
        <f t="shared" si="112"/>
        <v>27.7</v>
      </c>
      <c r="P393" s="66">
        <f t="shared" si="112"/>
        <v>27.8</v>
      </c>
      <c r="Q393" s="24"/>
      <c r="R393" s="24"/>
      <c r="S393" s="24"/>
      <c r="T393" s="24"/>
      <c r="U393" s="24"/>
      <c r="V393" s="24"/>
      <c r="W393" s="24"/>
      <c r="X393" s="24"/>
      <c r="Y393" s="24"/>
      <c r="Z393" s="24"/>
    </row>
    <row r="394" spans="1:26" ht="13.5" customHeight="1" x14ac:dyDescent="0.3">
      <c r="A394" s="24"/>
      <c r="B394" s="84">
        <v>3</v>
      </c>
      <c r="C394" s="47">
        <f>+C393+1</f>
        <v>293</v>
      </c>
      <c r="D394" s="47" t="s">
        <v>2448</v>
      </c>
      <c r="E394" s="47">
        <v>131104</v>
      </c>
      <c r="F394" s="53" t="s">
        <v>1867</v>
      </c>
      <c r="G394" s="54" t="s">
        <v>2449</v>
      </c>
      <c r="H394" s="65">
        <v>0.20364389999999999</v>
      </c>
      <c r="I394" s="66">
        <f>+ROUND($H394*I$391,1)</f>
        <v>32.799999999999997</v>
      </c>
      <c r="J394" s="125">
        <f>+ROUND($H394*0.4783091787*L$391,1)</f>
        <v>16</v>
      </c>
      <c r="K394" s="126">
        <f>+L394-J394</f>
        <v>17.399999999999999</v>
      </c>
      <c r="L394" s="66">
        <f t="shared" si="112"/>
        <v>33.4</v>
      </c>
      <c r="M394" s="66">
        <f t="shared" si="112"/>
        <v>28.7</v>
      </c>
      <c r="N394" s="66">
        <f t="shared" si="112"/>
        <v>26.6</v>
      </c>
      <c r="O394" s="66">
        <f t="shared" si="112"/>
        <v>25.3</v>
      </c>
      <c r="P394" s="66">
        <f t="shared" si="112"/>
        <v>25.5</v>
      </c>
      <c r="Q394" s="24"/>
      <c r="R394" s="24"/>
      <c r="S394" s="24"/>
      <c r="T394" s="24"/>
      <c r="U394" s="24"/>
      <c r="V394" s="24"/>
      <c r="W394" s="24"/>
      <c r="X394" s="24"/>
      <c r="Y394" s="24"/>
      <c r="Z394" s="24"/>
    </row>
    <row r="395" spans="1:26" ht="13.5" customHeight="1" x14ac:dyDescent="0.3">
      <c r="A395" s="24"/>
      <c r="B395" s="84">
        <v>4</v>
      </c>
      <c r="C395" s="47">
        <f>+C394+1</f>
        <v>294</v>
      </c>
      <c r="D395" s="47" t="s">
        <v>2450</v>
      </c>
      <c r="E395" s="47">
        <v>131104</v>
      </c>
      <c r="F395" s="53" t="s">
        <v>1867</v>
      </c>
      <c r="G395" s="54" t="s">
        <v>2451</v>
      </c>
      <c r="H395" s="65">
        <v>2.3934899999999999E-2</v>
      </c>
      <c r="I395" s="66">
        <f>+ROUND($H395*I$391,1)</f>
        <v>3.9</v>
      </c>
      <c r="J395" s="125">
        <f>+ROUND($H395*0.4783091787*L$391,1)</f>
        <v>1.9</v>
      </c>
      <c r="K395" s="126">
        <f>+L395-J395</f>
        <v>2</v>
      </c>
      <c r="L395" s="66">
        <f t="shared" si="112"/>
        <v>3.9</v>
      </c>
      <c r="M395" s="66">
        <f t="shared" si="112"/>
        <v>3.4</v>
      </c>
      <c r="N395" s="66">
        <f t="shared" si="112"/>
        <v>3.1</v>
      </c>
      <c r="O395" s="66">
        <f t="shared" si="112"/>
        <v>3</v>
      </c>
      <c r="P395" s="66">
        <f t="shared" si="112"/>
        <v>3</v>
      </c>
      <c r="Q395" s="24"/>
      <c r="R395" s="24"/>
      <c r="S395" s="24"/>
      <c r="T395" s="24"/>
      <c r="U395" s="24"/>
      <c r="V395" s="24"/>
      <c r="W395" s="24"/>
      <c r="X395" s="24"/>
      <c r="Y395" s="24"/>
      <c r="Z395" s="24"/>
    </row>
    <row r="396" spans="1:26" ht="13.5" customHeight="1" x14ac:dyDescent="0.3">
      <c r="A396" s="30"/>
      <c r="B396" s="88"/>
      <c r="C396" s="40"/>
      <c r="D396" s="46"/>
      <c r="E396" s="47">
        <v>131200</v>
      </c>
      <c r="F396" s="35" t="s">
        <v>2452</v>
      </c>
      <c r="G396" s="41" t="s">
        <v>2453</v>
      </c>
      <c r="H396" s="42"/>
      <c r="I396" s="81">
        <v>1606.4762394366198</v>
      </c>
      <c r="J396" s="44">
        <v>1193.6400000000001</v>
      </c>
      <c r="K396" s="44">
        <v>1276.8699999999997</v>
      </c>
      <c r="L396" s="44">
        <f>J396+K396</f>
        <v>2470.5099999999998</v>
      </c>
      <c r="M396" s="44">
        <v>2267.5100000000002</v>
      </c>
      <c r="N396" s="44">
        <v>2221.71</v>
      </c>
      <c r="O396" s="44">
        <v>1947.7850000000001</v>
      </c>
      <c r="P396" s="44">
        <v>1615.88</v>
      </c>
      <c r="Q396" s="30"/>
      <c r="R396" s="30"/>
      <c r="S396" s="30"/>
      <c r="T396" s="30"/>
      <c r="U396" s="30"/>
      <c r="V396" s="30"/>
      <c r="W396" s="30"/>
      <c r="X396" s="30"/>
      <c r="Y396" s="30"/>
      <c r="Z396" s="30"/>
    </row>
    <row r="397" spans="1:26" ht="13.5" customHeight="1" x14ac:dyDescent="0.3">
      <c r="A397" s="24"/>
      <c r="B397" s="86"/>
      <c r="C397" s="47"/>
      <c r="D397" s="46"/>
      <c r="E397" s="47">
        <v>131201</v>
      </c>
      <c r="F397" s="48" t="s">
        <v>2454</v>
      </c>
      <c r="G397" s="70"/>
      <c r="H397" s="74"/>
      <c r="I397" s="51">
        <v>696.25616666666667</v>
      </c>
      <c r="J397" s="52">
        <v>517.24400000000003</v>
      </c>
      <c r="K397" s="52">
        <v>553.31033333333335</v>
      </c>
      <c r="L397" s="52">
        <f>J397+K397</f>
        <v>1070.5543333333335</v>
      </c>
      <c r="M397" s="52">
        <v>982.58766666666668</v>
      </c>
      <c r="N397" s="52">
        <v>962.74099999999999</v>
      </c>
      <c r="O397" s="52">
        <v>844.04016666666655</v>
      </c>
      <c r="P397" s="52">
        <v>700.21466666666663</v>
      </c>
      <c r="Q397" s="24"/>
      <c r="R397" s="24"/>
      <c r="S397" s="24"/>
      <c r="T397" s="24"/>
      <c r="U397" s="24"/>
      <c r="V397" s="24"/>
      <c r="W397" s="24"/>
      <c r="X397" s="24"/>
      <c r="Y397" s="24"/>
      <c r="Z397" s="24"/>
    </row>
    <row r="398" spans="1:26" ht="13.5" customHeight="1" x14ac:dyDescent="0.3">
      <c r="A398" s="24"/>
      <c r="B398" s="84">
        <v>1</v>
      </c>
      <c r="C398" s="47">
        <v>295</v>
      </c>
      <c r="D398" s="47" t="s">
        <v>2455</v>
      </c>
      <c r="E398" s="47">
        <v>131201</v>
      </c>
      <c r="F398" s="53" t="s">
        <v>1829</v>
      </c>
      <c r="G398" s="54" t="s">
        <v>1188</v>
      </c>
      <c r="H398" s="65">
        <v>0.56663059999999998</v>
      </c>
      <c r="I398" s="66">
        <f t="shared" ref="I398:I407" si="113">+ROUND($H398*I$397,1)</f>
        <v>394.5</v>
      </c>
      <c r="J398" s="125">
        <f t="shared" ref="J398:J407" si="114">+ROUND($H398*0.4783091787*L$397,1)</f>
        <v>290.10000000000002</v>
      </c>
      <c r="K398" s="126">
        <f t="shared" ref="K398:K407" si="115">+L398-J398</f>
        <v>316.5</v>
      </c>
      <c r="L398" s="66">
        <f t="shared" ref="L398:P407" si="116">+ROUND($H398*L$397,1)</f>
        <v>606.6</v>
      </c>
      <c r="M398" s="66">
        <f t="shared" si="116"/>
        <v>556.79999999999995</v>
      </c>
      <c r="N398" s="66">
        <f t="shared" si="116"/>
        <v>545.5</v>
      </c>
      <c r="O398" s="66">
        <f t="shared" si="116"/>
        <v>478.3</v>
      </c>
      <c r="P398" s="66">
        <f t="shared" si="116"/>
        <v>396.8</v>
      </c>
      <c r="Q398" s="24"/>
      <c r="R398" s="24"/>
      <c r="S398" s="24"/>
      <c r="T398" s="24"/>
      <c r="U398" s="24"/>
      <c r="V398" s="24"/>
      <c r="W398" s="24"/>
      <c r="X398" s="24"/>
      <c r="Y398" s="24"/>
      <c r="Z398" s="24"/>
    </row>
    <row r="399" spans="1:26" ht="13.5" customHeight="1" x14ac:dyDescent="0.3">
      <c r="A399" s="24"/>
      <c r="B399" s="84">
        <v>2</v>
      </c>
      <c r="C399" s="47">
        <f t="shared" ref="C399:C407" si="117">+C398+1</f>
        <v>296</v>
      </c>
      <c r="D399" s="47" t="s">
        <v>2456</v>
      </c>
      <c r="E399" s="47">
        <v>131201</v>
      </c>
      <c r="F399" s="53" t="s">
        <v>1840</v>
      </c>
      <c r="G399" s="54" t="s">
        <v>2457</v>
      </c>
      <c r="H399" s="65">
        <v>9.9675E-2</v>
      </c>
      <c r="I399" s="66">
        <f t="shared" si="113"/>
        <v>69.400000000000006</v>
      </c>
      <c r="J399" s="125">
        <f t="shared" si="114"/>
        <v>51</v>
      </c>
      <c r="K399" s="126">
        <f t="shared" si="115"/>
        <v>55.7</v>
      </c>
      <c r="L399" s="66">
        <f t="shared" si="116"/>
        <v>106.7</v>
      </c>
      <c r="M399" s="66">
        <f t="shared" si="116"/>
        <v>97.9</v>
      </c>
      <c r="N399" s="66">
        <f t="shared" si="116"/>
        <v>96</v>
      </c>
      <c r="O399" s="66">
        <f t="shared" si="116"/>
        <v>84.1</v>
      </c>
      <c r="P399" s="66">
        <f t="shared" si="116"/>
        <v>69.8</v>
      </c>
      <c r="Q399" s="24"/>
      <c r="R399" s="24"/>
      <c r="S399" s="24"/>
      <c r="T399" s="24"/>
      <c r="U399" s="24"/>
      <c r="V399" s="24"/>
      <c r="W399" s="24"/>
      <c r="X399" s="24"/>
      <c r="Y399" s="24"/>
      <c r="Z399" s="24"/>
    </row>
    <row r="400" spans="1:26" ht="13.5" customHeight="1" x14ac:dyDescent="0.3">
      <c r="A400" s="24"/>
      <c r="B400" s="84">
        <v>3</v>
      </c>
      <c r="C400" s="47">
        <f t="shared" si="117"/>
        <v>297</v>
      </c>
      <c r="D400" s="47" t="s">
        <v>2458</v>
      </c>
      <c r="E400" s="47">
        <v>131201</v>
      </c>
      <c r="F400" s="53" t="s">
        <v>1840</v>
      </c>
      <c r="G400" s="54" t="s">
        <v>2459</v>
      </c>
      <c r="H400" s="65">
        <v>3.7919799999999997E-2</v>
      </c>
      <c r="I400" s="66">
        <f t="shared" si="113"/>
        <v>26.4</v>
      </c>
      <c r="J400" s="125">
        <f t="shared" si="114"/>
        <v>19.399999999999999</v>
      </c>
      <c r="K400" s="126">
        <f t="shared" si="115"/>
        <v>21.200000000000003</v>
      </c>
      <c r="L400" s="66">
        <f t="shared" si="116"/>
        <v>40.6</v>
      </c>
      <c r="M400" s="66">
        <f t="shared" si="116"/>
        <v>37.299999999999997</v>
      </c>
      <c r="N400" s="66">
        <f t="shared" si="116"/>
        <v>36.5</v>
      </c>
      <c r="O400" s="66">
        <f t="shared" si="116"/>
        <v>32</v>
      </c>
      <c r="P400" s="66">
        <f t="shared" si="116"/>
        <v>26.6</v>
      </c>
      <c r="Q400" s="24"/>
      <c r="R400" s="24"/>
      <c r="S400" s="24"/>
      <c r="T400" s="24"/>
      <c r="U400" s="24"/>
      <c r="V400" s="24"/>
      <c r="W400" s="24"/>
      <c r="X400" s="24"/>
      <c r="Y400" s="24"/>
      <c r="Z400" s="24"/>
    </row>
    <row r="401" spans="1:26" ht="13.5" customHeight="1" x14ac:dyDescent="0.3">
      <c r="A401" s="24"/>
      <c r="B401" s="84">
        <v>4</v>
      </c>
      <c r="C401" s="47">
        <f t="shared" si="117"/>
        <v>298</v>
      </c>
      <c r="D401" s="47" t="s">
        <v>2460</v>
      </c>
      <c r="E401" s="47">
        <v>131201</v>
      </c>
      <c r="F401" s="53" t="s">
        <v>1867</v>
      </c>
      <c r="G401" s="54" t="s">
        <v>2461</v>
      </c>
      <c r="H401" s="65">
        <v>2.60022E-2</v>
      </c>
      <c r="I401" s="66">
        <f t="shared" si="113"/>
        <v>18.100000000000001</v>
      </c>
      <c r="J401" s="125">
        <f t="shared" si="114"/>
        <v>13.3</v>
      </c>
      <c r="K401" s="126">
        <f t="shared" si="115"/>
        <v>14.5</v>
      </c>
      <c r="L401" s="66">
        <f t="shared" si="116"/>
        <v>27.8</v>
      </c>
      <c r="M401" s="66">
        <f t="shared" si="116"/>
        <v>25.5</v>
      </c>
      <c r="N401" s="66">
        <f t="shared" si="116"/>
        <v>25</v>
      </c>
      <c r="O401" s="66">
        <f t="shared" si="116"/>
        <v>21.9</v>
      </c>
      <c r="P401" s="66">
        <f t="shared" si="116"/>
        <v>18.2</v>
      </c>
      <c r="Q401" s="24"/>
      <c r="R401" s="24"/>
      <c r="S401" s="24"/>
      <c r="T401" s="24"/>
      <c r="U401" s="24"/>
      <c r="V401" s="24"/>
      <c r="W401" s="24"/>
      <c r="X401" s="24"/>
      <c r="Y401" s="24"/>
      <c r="Z401" s="24"/>
    </row>
    <row r="402" spans="1:26" ht="13.5" customHeight="1" x14ac:dyDescent="0.3">
      <c r="A402" s="24"/>
      <c r="B402" s="84">
        <v>5</v>
      </c>
      <c r="C402" s="47">
        <f t="shared" si="117"/>
        <v>299</v>
      </c>
      <c r="D402" s="47" t="s">
        <v>2462</v>
      </c>
      <c r="E402" s="47">
        <v>131201</v>
      </c>
      <c r="F402" s="53" t="s">
        <v>1867</v>
      </c>
      <c r="G402" s="54" t="s">
        <v>2463</v>
      </c>
      <c r="H402" s="65">
        <v>6.5005000000000002E-3</v>
      </c>
      <c r="I402" s="66">
        <f t="shared" si="113"/>
        <v>4.5</v>
      </c>
      <c r="J402" s="125">
        <f t="shared" si="114"/>
        <v>3.3</v>
      </c>
      <c r="K402" s="126">
        <f t="shared" si="115"/>
        <v>3.7</v>
      </c>
      <c r="L402" s="66">
        <f t="shared" si="116"/>
        <v>7</v>
      </c>
      <c r="M402" s="66">
        <f t="shared" si="116"/>
        <v>6.4</v>
      </c>
      <c r="N402" s="66">
        <f t="shared" si="116"/>
        <v>6.3</v>
      </c>
      <c r="O402" s="66">
        <f t="shared" si="116"/>
        <v>5.5</v>
      </c>
      <c r="P402" s="66">
        <f t="shared" si="116"/>
        <v>4.5999999999999996</v>
      </c>
      <c r="Q402" s="24"/>
      <c r="R402" s="24"/>
      <c r="S402" s="24"/>
      <c r="T402" s="24"/>
      <c r="U402" s="24"/>
      <c r="V402" s="24"/>
      <c r="W402" s="24"/>
      <c r="X402" s="24"/>
      <c r="Y402" s="24"/>
      <c r="Z402" s="24"/>
    </row>
    <row r="403" spans="1:26" ht="13.5" customHeight="1" x14ac:dyDescent="0.3">
      <c r="A403" s="24"/>
      <c r="B403" s="84">
        <v>6</v>
      </c>
      <c r="C403" s="47">
        <f t="shared" si="117"/>
        <v>300</v>
      </c>
      <c r="D403" s="47" t="s">
        <v>2464</v>
      </c>
      <c r="E403" s="47">
        <v>131201</v>
      </c>
      <c r="F403" s="53" t="s">
        <v>1867</v>
      </c>
      <c r="G403" s="54" t="s">
        <v>2465</v>
      </c>
      <c r="H403" s="65">
        <v>3.7919799999999997E-2</v>
      </c>
      <c r="I403" s="66">
        <f t="shared" si="113"/>
        <v>26.4</v>
      </c>
      <c r="J403" s="125">
        <f t="shared" si="114"/>
        <v>19.399999999999999</v>
      </c>
      <c r="K403" s="126">
        <f t="shared" si="115"/>
        <v>21.200000000000003</v>
      </c>
      <c r="L403" s="66">
        <f t="shared" si="116"/>
        <v>40.6</v>
      </c>
      <c r="M403" s="66">
        <f t="shared" si="116"/>
        <v>37.299999999999997</v>
      </c>
      <c r="N403" s="66">
        <f t="shared" si="116"/>
        <v>36.5</v>
      </c>
      <c r="O403" s="66">
        <f t="shared" si="116"/>
        <v>32</v>
      </c>
      <c r="P403" s="66">
        <f t="shared" si="116"/>
        <v>26.6</v>
      </c>
      <c r="Q403" s="24"/>
      <c r="R403" s="24"/>
      <c r="S403" s="24"/>
      <c r="T403" s="24"/>
      <c r="U403" s="24"/>
      <c r="V403" s="24"/>
      <c r="W403" s="24"/>
      <c r="X403" s="24"/>
      <c r="Y403" s="24"/>
      <c r="Z403" s="24"/>
    </row>
    <row r="404" spans="1:26" ht="13.5" customHeight="1" x14ac:dyDescent="0.3">
      <c r="A404" s="24"/>
      <c r="B404" s="84">
        <v>7</v>
      </c>
      <c r="C404" s="47">
        <f t="shared" si="117"/>
        <v>301</v>
      </c>
      <c r="D404" s="47" t="s">
        <v>2466</v>
      </c>
      <c r="E404" s="47">
        <v>131201</v>
      </c>
      <c r="F404" s="53" t="s">
        <v>1840</v>
      </c>
      <c r="G404" s="54" t="s">
        <v>1875</v>
      </c>
      <c r="H404" s="65">
        <v>0.13217770000000001</v>
      </c>
      <c r="I404" s="66">
        <f t="shared" si="113"/>
        <v>92</v>
      </c>
      <c r="J404" s="125">
        <f t="shared" si="114"/>
        <v>67.7</v>
      </c>
      <c r="K404" s="126">
        <f t="shared" si="115"/>
        <v>73.8</v>
      </c>
      <c r="L404" s="66">
        <f t="shared" si="116"/>
        <v>141.5</v>
      </c>
      <c r="M404" s="66">
        <f t="shared" si="116"/>
        <v>129.9</v>
      </c>
      <c r="N404" s="66">
        <f t="shared" si="116"/>
        <v>127.3</v>
      </c>
      <c r="O404" s="66">
        <f t="shared" si="116"/>
        <v>111.6</v>
      </c>
      <c r="P404" s="66">
        <f t="shared" si="116"/>
        <v>92.6</v>
      </c>
      <c r="Q404" s="24"/>
      <c r="R404" s="24"/>
      <c r="S404" s="24"/>
      <c r="T404" s="24"/>
      <c r="U404" s="24"/>
      <c r="V404" s="24"/>
      <c r="W404" s="24"/>
      <c r="X404" s="24"/>
      <c r="Y404" s="24"/>
      <c r="Z404" s="24"/>
    </row>
    <row r="405" spans="1:26" ht="13.5" customHeight="1" x14ac:dyDescent="0.3">
      <c r="A405" s="24"/>
      <c r="B405" s="84">
        <v>8</v>
      </c>
      <c r="C405" s="47">
        <f t="shared" si="117"/>
        <v>302</v>
      </c>
      <c r="D405" s="47" t="s">
        <v>2467</v>
      </c>
      <c r="E405" s="47">
        <v>131201</v>
      </c>
      <c r="F405" s="53" t="s">
        <v>1867</v>
      </c>
      <c r="G405" s="54" t="s">
        <v>2468</v>
      </c>
      <c r="H405" s="65">
        <v>4.4420399999999999E-2</v>
      </c>
      <c r="I405" s="66">
        <f t="shared" si="113"/>
        <v>30.9</v>
      </c>
      <c r="J405" s="125">
        <f t="shared" si="114"/>
        <v>22.7</v>
      </c>
      <c r="K405" s="126">
        <f t="shared" si="115"/>
        <v>24.900000000000002</v>
      </c>
      <c r="L405" s="66">
        <f t="shared" si="116"/>
        <v>47.6</v>
      </c>
      <c r="M405" s="66">
        <f t="shared" si="116"/>
        <v>43.6</v>
      </c>
      <c r="N405" s="66">
        <f t="shared" si="116"/>
        <v>42.8</v>
      </c>
      <c r="O405" s="66">
        <f t="shared" si="116"/>
        <v>37.5</v>
      </c>
      <c r="P405" s="66">
        <f t="shared" si="116"/>
        <v>31.1</v>
      </c>
      <c r="Q405" s="24"/>
      <c r="R405" s="24"/>
      <c r="S405" s="24"/>
      <c r="T405" s="24"/>
      <c r="U405" s="24"/>
      <c r="V405" s="24"/>
      <c r="W405" s="24"/>
      <c r="X405" s="24"/>
      <c r="Y405" s="24"/>
      <c r="Z405" s="24"/>
    </row>
    <row r="406" spans="1:26" ht="13.5" customHeight="1" x14ac:dyDescent="0.3">
      <c r="A406" s="24"/>
      <c r="B406" s="84">
        <v>9</v>
      </c>
      <c r="C406" s="47">
        <f t="shared" si="117"/>
        <v>303</v>
      </c>
      <c r="D406" s="47" t="s">
        <v>2469</v>
      </c>
      <c r="E406" s="47">
        <v>131201</v>
      </c>
      <c r="F406" s="53" t="s">
        <v>1867</v>
      </c>
      <c r="G406" s="54" t="s">
        <v>2470</v>
      </c>
      <c r="H406" s="65">
        <v>6.5005000000000002E-3</v>
      </c>
      <c r="I406" s="66">
        <f t="shared" si="113"/>
        <v>4.5</v>
      </c>
      <c r="J406" s="125">
        <f t="shared" si="114"/>
        <v>3.3</v>
      </c>
      <c r="K406" s="126">
        <f t="shared" si="115"/>
        <v>3.7</v>
      </c>
      <c r="L406" s="66">
        <f t="shared" si="116"/>
        <v>7</v>
      </c>
      <c r="M406" s="66">
        <f t="shared" si="116"/>
        <v>6.4</v>
      </c>
      <c r="N406" s="66">
        <f t="shared" si="116"/>
        <v>6.3</v>
      </c>
      <c r="O406" s="66">
        <f t="shared" si="116"/>
        <v>5.5</v>
      </c>
      <c r="P406" s="66">
        <f t="shared" si="116"/>
        <v>4.5999999999999996</v>
      </c>
      <c r="Q406" s="24"/>
      <c r="R406" s="24"/>
      <c r="S406" s="24"/>
      <c r="T406" s="24"/>
      <c r="U406" s="24"/>
      <c r="V406" s="24"/>
      <c r="W406" s="24"/>
      <c r="X406" s="24"/>
      <c r="Y406" s="24"/>
      <c r="Z406" s="24"/>
    </row>
    <row r="407" spans="1:26" ht="13.5" customHeight="1" x14ac:dyDescent="0.3">
      <c r="A407" s="24"/>
      <c r="B407" s="84">
        <v>10</v>
      </c>
      <c r="C407" s="47">
        <f t="shared" si="117"/>
        <v>304</v>
      </c>
      <c r="D407" s="89" t="s">
        <v>2471</v>
      </c>
      <c r="E407" s="47">
        <v>131201</v>
      </c>
      <c r="F407" s="53" t="s">
        <v>1867</v>
      </c>
      <c r="G407" s="54" t="s">
        <v>2472</v>
      </c>
      <c r="H407" s="65">
        <v>4.2253499999999999E-2</v>
      </c>
      <c r="I407" s="66">
        <f t="shared" si="113"/>
        <v>29.4</v>
      </c>
      <c r="J407" s="125">
        <f t="shared" si="114"/>
        <v>21.6</v>
      </c>
      <c r="K407" s="126">
        <f t="shared" si="115"/>
        <v>23.6</v>
      </c>
      <c r="L407" s="66">
        <f t="shared" si="116"/>
        <v>45.2</v>
      </c>
      <c r="M407" s="66">
        <f t="shared" si="116"/>
        <v>41.5</v>
      </c>
      <c r="N407" s="66">
        <f t="shared" si="116"/>
        <v>40.700000000000003</v>
      </c>
      <c r="O407" s="66">
        <f t="shared" si="116"/>
        <v>35.700000000000003</v>
      </c>
      <c r="P407" s="66">
        <f t="shared" si="116"/>
        <v>29.6</v>
      </c>
      <c r="Q407" s="24"/>
      <c r="R407" s="24"/>
      <c r="S407" s="24"/>
      <c r="T407" s="24"/>
      <c r="U407" s="24"/>
      <c r="V407" s="24"/>
      <c r="W407" s="24"/>
      <c r="X407" s="24"/>
      <c r="Y407" s="24"/>
      <c r="Z407" s="24"/>
    </row>
    <row r="408" spans="1:26" ht="13.5" customHeight="1" x14ac:dyDescent="0.3">
      <c r="A408" s="24"/>
      <c r="B408" s="86"/>
      <c r="C408" s="47"/>
      <c r="D408" s="46"/>
      <c r="E408" s="47">
        <v>131202</v>
      </c>
      <c r="F408" s="48" t="s">
        <v>2473</v>
      </c>
      <c r="G408" s="82"/>
      <c r="H408" s="83"/>
      <c r="I408" s="51">
        <v>829.02007276995312</v>
      </c>
      <c r="J408" s="52">
        <v>615.87340845070423</v>
      </c>
      <c r="K408" s="52">
        <v>658.81696244131456</v>
      </c>
      <c r="L408" s="52">
        <f>J408+K408</f>
        <v>1274.6903708920188</v>
      </c>
      <c r="M408" s="52">
        <v>1169.9499953051643</v>
      </c>
      <c r="N408" s="52">
        <v>1146.318915492958</v>
      </c>
      <c r="O408" s="52">
        <v>1004.9839037558686</v>
      </c>
      <c r="P408" s="52">
        <v>833.73338967136146</v>
      </c>
      <c r="Q408" s="24"/>
      <c r="R408" s="24"/>
      <c r="S408" s="24"/>
      <c r="T408" s="24"/>
      <c r="U408" s="24"/>
      <c r="V408" s="24"/>
      <c r="W408" s="24"/>
      <c r="X408" s="24"/>
      <c r="Y408" s="24"/>
      <c r="Z408" s="24"/>
    </row>
    <row r="409" spans="1:26" ht="13.5" customHeight="1" x14ac:dyDescent="0.3">
      <c r="A409" s="24"/>
      <c r="B409" s="84">
        <v>1</v>
      </c>
      <c r="C409" s="47">
        <v>305</v>
      </c>
      <c r="D409" s="47" t="s">
        <v>2474</v>
      </c>
      <c r="E409" s="47">
        <v>131202</v>
      </c>
      <c r="F409" s="53" t="s">
        <v>1840</v>
      </c>
      <c r="G409" s="54" t="s">
        <v>2475</v>
      </c>
      <c r="H409" s="65">
        <v>0.41401270000000001</v>
      </c>
      <c r="I409" s="66">
        <f t="shared" ref="I409:I414" si="118">+ROUND($H409*I$408,1)</f>
        <v>343.2</v>
      </c>
      <c r="J409" s="125">
        <f t="shared" ref="J409:J414" si="119">+ROUND($H409*0.4783091787*L$408,1)</f>
        <v>252.4</v>
      </c>
      <c r="K409" s="126">
        <f t="shared" ref="K409:K414" si="120">+L409-J409</f>
        <v>275.30000000000007</v>
      </c>
      <c r="L409" s="66">
        <f t="shared" ref="L409:P414" si="121">+ROUND($H409*L$408,1)</f>
        <v>527.70000000000005</v>
      </c>
      <c r="M409" s="66">
        <f t="shared" si="121"/>
        <v>484.4</v>
      </c>
      <c r="N409" s="66">
        <f t="shared" si="121"/>
        <v>474.6</v>
      </c>
      <c r="O409" s="66">
        <f t="shared" si="121"/>
        <v>416.1</v>
      </c>
      <c r="P409" s="66">
        <f t="shared" si="121"/>
        <v>345.2</v>
      </c>
      <c r="Q409" s="24"/>
      <c r="R409" s="24"/>
      <c r="S409" s="24"/>
      <c r="T409" s="24"/>
      <c r="U409" s="24"/>
      <c r="V409" s="24"/>
      <c r="W409" s="24"/>
      <c r="X409" s="24"/>
      <c r="Y409" s="24"/>
      <c r="Z409" s="24"/>
    </row>
    <row r="410" spans="1:26" ht="13.5" customHeight="1" x14ac:dyDescent="0.3">
      <c r="A410" s="24"/>
      <c r="B410" s="84">
        <v>2</v>
      </c>
      <c r="C410" s="47">
        <f>+C409+1</f>
        <v>306</v>
      </c>
      <c r="D410" s="47" t="s">
        <v>2476</v>
      </c>
      <c r="E410" s="47">
        <v>131202</v>
      </c>
      <c r="F410" s="53" t="s">
        <v>1867</v>
      </c>
      <c r="G410" s="54" t="s">
        <v>2477</v>
      </c>
      <c r="H410" s="65">
        <v>9.7361199999999995E-2</v>
      </c>
      <c r="I410" s="66">
        <f t="shared" si="118"/>
        <v>80.7</v>
      </c>
      <c r="J410" s="125">
        <f t="shared" si="119"/>
        <v>59.4</v>
      </c>
      <c r="K410" s="126">
        <f t="shared" si="120"/>
        <v>64.699999999999989</v>
      </c>
      <c r="L410" s="66">
        <f t="shared" si="121"/>
        <v>124.1</v>
      </c>
      <c r="M410" s="66">
        <f t="shared" si="121"/>
        <v>113.9</v>
      </c>
      <c r="N410" s="66">
        <f t="shared" si="121"/>
        <v>111.6</v>
      </c>
      <c r="O410" s="66">
        <f t="shared" si="121"/>
        <v>97.8</v>
      </c>
      <c r="P410" s="66">
        <f t="shared" si="121"/>
        <v>81.2</v>
      </c>
      <c r="Q410" s="24"/>
      <c r="R410" s="24"/>
      <c r="S410" s="24"/>
      <c r="T410" s="24"/>
      <c r="U410" s="24"/>
      <c r="V410" s="24"/>
      <c r="W410" s="24"/>
      <c r="X410" s="24"/>
      <c r="Y410" s="24"/>
      <c r="Z410" s="24"/>
    </row>
    <row r="411" spans="1:26" ht="13.5" customHeight="1" x14ac:dyDescent="0.3">
      <c r="A411" s="24"/>
      <c r="B411" s="84">
        <v>3</v>
      </c>
      <c r="C411" s="47">
        <f>+C410+1</f>
        <v>307</v>
      </c>
      <c r="D411" s="47" t="s">
        <v>2478</v>
      </c>
      <c r="E411" s="47">
        <v>131202</v>
      </c>
      <c r="F411" s="53" t="s">
        <v>1867</v>
      </c>
      <c r="G411" s="54" t="s">
        <v>2479</v>
      </c>
      <c r="H411" s="65">
        <v>7.2792999999999998E-3</v>
      </c>
      <c r="I411" s="66">
        <f t="shared" si="118"/>
        <v>6</v>
      </c>
      <c r="J411" s="125">
        <f t="shared" si="119"/>
        <v>4.4000000000000004</v>
      </c>
      <c r="K411" s="126">
        <f t="shared" si="120"/>
        <v>4.9000000000000004</v>
      </c>
      <c r="L411" s="66">
        <f t="shared" si="121"/>
        <v>9.3000000000000007</v>
      </c>
      <c r="M411" s="66">
        <f t="shared" si="121"/>
        <v>8.5</v>
      </c>
      <c r="N411" s="66">
        <f t="shared" si="121"/>
        <v>8.3000000000000007</v>
      </c>
      <c r="O411" s="66">
        <f t="shared" si="121"/>
        <v>7.3</v>
      </c>
      <c r="P411" s="66">
        <f t="shared" si="121"/>
        <v>6.1</v>
      </c>
      <c r="Q411" s="24"/>
      <c r="R411" s="24"/>
      <c r="S411" s="24"/>
      <c r="T411" s="24"/>
      <c r="U411" s="24"/>
      <c r="V411" s="24"/>
      <c r="W411" s="24"/>
      <c r="X411" s="24"/>
      <c r="Y411" s="24"/>
      <c r="Z411" s="24"/>
    </row>
    <row r="412" spans="1:26" ht="13.5" customHeight="1" x14ac:dyDescent="0.3">
      <c r="A412" s="24"/>
      <c r="B412" s="84">
        <v>4</v>
      </c>
      <c r="C412" s="47">
        <f>+C411+1</f>
        <v>308</v>
      </c>
      <c r="D412" s="47" t="s">
        <v>2480</v>
      </c>
      <c r="E412" s="47">
        <v>131202</v>
      </c>
      <c r="F412" s="53" t="s">
        <v>1867</v>
      </c>
      <c r="G412" s="54" t="s">
        <v>2481</v>
      </c>
      <c r="H412" s="65">
        <v>0.42948130000000001</v>
      </c>
      <c r="I412" s="66">
        <f t="shared" si="118"/>
        <v>356</v>
      </c>
      <c r="J412" s="125">
        <f t="shared" si="119"/>
        <v>261.89999999999998</v>
      </c>
      <c r="K412" s="126">
        <f t="shared" si="120"/>
        <v>285.60000000000002</v>
      </c>
      <c r="L412" s="66">
        <f t="shared" si="121"/>
        <v>547.5</v>
      </c>
      <c r="M412" s="66">
        <f t="shared" si="121"/>
        <v>502.5</v>
      </c>
      <c r="N412" s="66">
        <f t="shared" si="121"/>
        <v>492.3</v>
      </c>
      <c r="O412" s="66">
        <f t="shared" si="121"/>
        <v>431.6</v>
      </c>
      <c r="P412" s="66">
        <f t="shared" si="121"/>
        <v>358.1</v>
      </c>
      <c r="Q412" s="24"/>
      <c r="R412" s="24"/>
      <c r="S412" s="24"/>
      <c r="T412" s="24"/>
      <c r="U412" s="24"/>
      <c r="V412" s="24"/>
      <c r="W412" s="24"/>
      <c r="X412" s="24"/>
      <c r="Y412" s="24"/>
      <c r="Z412" s="24"/>
    </row>
    <row r="413" spans="1:26" ht="13.5" customHeight="1" x14ac:dyDescent="0.3">
      <c r="A413" s="24"/>
      <c r="B413" s="84">
        <v>5</v>
      </c>
      <c r="C413" s="47">
        <f>+C412+1</f>
        <v>309</v>
      </c>
      <c r="D413" s="47" t="s">
        <v>2482</v>
      </c>
      <c r="E413" s="47">
        <v>131202</v>
      </c>
      <c r="F413" s="53" t="s">
        <v>1867</v>
      </c>
      <c r="G413" s="54" t="s">
        <v>2483</v>
      </c>
      <c r="H413" s="65">
        <v>2.5477699999999999E-2</v>
      </c>
      <c r="I413" s="66">
        <f t="shared" si="118"/>
        <v>21.1</v>
      </c>
      <c r="J413" s="125">
        <f t="shared" si="119"/>
        <v>15.5</v>
      </c>
      <c r="K413" s="126">
        <f t="shared" si="120"/>
        <v>17</v>
      </c>
      <c r="L413" s="66">
        <f t="shared" si="121"/>
        <v>32.5</v>
      </c>
      <c r="M413" s="66">
        <f t="shared" si="121"/>
        <v>29.8</v>
      </c>
      <c r="N413" s="66">
        <f t="shared" si="121"/>
        <v>29.2</v>
      </c>
      <c r="O413" s="66">
        <f t="shared" si="121"/>
        <v>25.6</v>
      </c>
      <c r="P413" s="66">
        <f t="shared" si="121"/>
        <v>21.2</v>
      </c>
      <c r="Q413" s="24"/>
      <c r="R413" s="24"/>
      <c r="S413" s="24"/>
      <c r="T413" s="24"/>
      <c r="U413" s="24"/>
      <c r="V413" s="24"/>
      <c r="W413" s="24"/>
      <c r="X413" s="24"/>
      <c r="Y413" s="24"/>
      <c r="Z413" s="24"/>
    </row>
    <row r="414" spans="1:26" ht="13.5" customHeight="1" x14ac:dyDescent="0.3">
      <c r="A414" s="24"/>
      <c r="B414" s="84">
        <v>6</v>
      </c>
      <c r="C414" s="47">
        <f>+C413+1</f>
        <v>310</v>
      </c>
      <c r="D414" s="47" t="s">
        <v>2484</v>
      </c>
      <c r="E414" s="47">
        <v>131202</v>
      </c>
      <c r="F414" s="53" t="s">
        <v>1867</v>
      </c>
      <c r="G414" s="54" t="s">
        <v>2485</v>
      </c>
      <c r="H414" s="65">
        <v>2.6387600000000001E-2</v>
      </c>
      <c r="I414" s="66">
        <f t="shared" si="118"/>
        <v>21.9</v>
      </c>
      <c r="J414" s="125">
        <f t="shared" si="119"/>
        <v>16.100000000000001</v>
      </c>
      <c r="K414" s="126">
        <f t="shared" si="120"/>
        <v>17.5</v>
      </c>
      <c r="L414" s="66">
        <f t="shared" si="121"/>
        <v>33.6</v>
      </c>
      <c r="M414" s="66">
        <f t="shared" si="121"/>
        <v>30.9</v>
      </c>
      <c r="N414" s="66">
        <f t="shared" si="121"/>
        <v>30.2</v>
      </c>
      <c r="O414" s="66">
        <f t="shared" si="121"/>
        <v>26.5</v>
      </c>
      <c r="P414" s="66">
        <f t="shared" si="121"/>
        <v>22</v>
      </c>
      <c r="Q414" s="24"/>
      <c r="R414" s="24"/>
      <c r="S414" s="24"/>
      <c r="T414" s="24"/>
      <c r="U414" s="24"/>
      <c r="V414" s="24"/>
      <c r="W414" s="24"/>
      <c r="X414" s="24"/>
      <c r="Y414" s="24"/>
      <c r="Z414" s="24"/>
    </row>
    <row r="415" spans="1:26" ht="13.5" customHeight="1" x14ac:dyDescent="0.3">
      <c r="A415" s="24"/>
      <c r="B415" s="86"/>
      <c r="C415" s="47"/>
      <c r="D415" s="46"/>
      <c r="E415" s="47">
        <v>131203</v>
      </c>
      <c r="F415" s="48" t="s">
        <v>2486</v>
      </c>
      <c r="G415" s="82"/>
      <c r="H415" s="83"/>
      <c r="I415" s="66">
        <v>81.2</v>
      </c>
      <c r="J415" s="52">
        <v>60.522591549295775</v>
      </c>
      <c r="K415" s="52">
        <v>64.742704225352114</v>
      </c>
      <c r="L415" s="52">
        <f>J415+K415</f>
        <v>125.26529577464788</v>
      </c>
      <c r="M415" s="52">
        <v>114.97233802816902</v>
      </c>
      <c r="N415" s="52">
        <v>112.65008450704225</v>
      </c>
      <c r="O415" s="52">
        <v>98.760929577464793</v>
      </c>
      <c r="P415" s="52">
        <v>81.931943661971829</v>
      </c>
      <c r="Q415" s="24"/>
      <c r="R415" s="24"/>
      <c r="S415" s="24"/>
      <c r="T415" s="24"/>
      <c r="U415" s="24"/>
      <c r="V415" s="24"/>
      <c r="W415" s="24"/>
      <c r="X415" s="24"/>
      <c r="Y415" s="24"/>
      <c r="Z415" s="24"/>
    </row>
    <row r="416" spans="1:26" ht="13.5" customHeight="1" x14ac:dyDescent="0.3">
      <c r="A416" s="24"/>
      <c r="B416" s="84">
        <v>1</v>
      </c>
      <c r="C416" s="47">
        <v>311</v>
      </c>
      <c r="D416" s="47" t="s">
        <v>2487</v>
      </c>
      <c r="E416" s="47">
        <v>131203</v>
      </c>
      <c r="F416" s="53" t="s">
        <v>1840</v>
      </c>
      <c r="G416" s="54" t="s">
        <v>1190</v>
      </c>
      <c r="H416" s="65">
        <v>1</v>
      </c>
      <c r="I416" s="66">
        <f>+ROUND($H416*I$415,1)</f>
        <v>81.2</v>
      </c>
      <c r="J416" s="125">
        <f>+ROUND($H416*0.4783091787*L$415,1)</f>
        <v>59.9</v>
      </c>
      <c r="K416" s="126">
        <f>+L416-J416</f>
        <v>65.400000000000006</v>
      </c>
      <c r="L416" s="66">
        <f>+ROUND($H416*L$415,1)</f>
        <v>125.3</v>
      </c>
      <c r="M416" s="66">
        <f>+ROUND($H416*M$415,1)</f>
        <v>115</v>
      </c>
      <c r="N416" s="66">
        <f>+ROUND($H416*N$415,1)</f>
        <v>112.7</v>
      </c>
      <c r="O416" s="66">
        <f>+ROUND($H416*O$415,1)</f>
        <v>98.8</v>
      </c>
      <c r="P416" s="66">
        <f>+ROUND($H416*P$415,1)</f>
        <v>81.900000000000006</v>
      </c>
      <c r="Q416" s="24"/>
      <c r="R416" s="24"/>
      <c r="S416" s="24"/>
      <c r="T416" s="24"/>
      <c r="U416" s="24"/>
      <c r="V416" s="24"/>
      <c r="W416" s="24"/>
      <c r="X416" s="24"/>
      <c r="Y416" s="24"/>
      <c r="Z416" s="24"/>
    </row>
    <row r="417" spans="1:26" ht="13.5" customHeight="1" x14ac:dyDescent="0.3">
      <c r="A417" s="5"/>
      <c r="B417" s="7"/>
      <c r="C417" s="7">
        <f>SUM(D418:D422)</f>
        <v>13</v>
      </c>
      <c r="D417" s="9"/>
      <c r="E417" s="5"/>
      <c r="F417" s="8"/>
      <c r="G417" s="114"/>
      <c r="H417" s="114"/>
      <c r="I417" s="115"/>
      <c r="J417" s="115"/>
      <c r="K417" s="115"/>
      <c r="L417" s="116"/>
      <c r="M417" s="116"/>
      <c r="N417" s="9"/>
      <c r="O417" s="116"/>
      <c r="P417" s="116"/>
      <c r="Q417" s="5"/>
      <c r="R417" s="5"/>
      <c r="S417" s="5"/>
      <c r="T417" s="5"/>
      <c r="U417" s="5"/>
      <c r="V417" s="5"/>
      <c r="W417" s="5"/>
      <c r="X417" s="5"/>
      <c r="Y417" s="5"/>
      <c r="Z417" s="5"/>
    </row>
    <row r="418" spans="1:26" ht="13.5" customHeight="1" x14ac:dyDescent="0.3">
      <c r="A418" s="5"/>
      <c r="B418" s="7"/>
      <c r="C418" s="7"/>
      <c r="D418" s="117">
        <v>9</v>
      </c>
      <c r="E418" s="14" t="s">
        <v>2488</v>
      </c>
      <c r="F418" s="14"/>
      <c r="G418" s="114"/>
      <c r="H418" s="114"/>
      <c r="I418" s="115"/>
      <c r="J418" s="115"/>
      <c r="K418" s="115">
        <f>10523</f>
        <v>10523</v>
      </c>
      <c r="L418" s="116">
        <f>2471*80%</f>
        <v>1976.8000000000002</v>
      </c>
      <c r="M418" s="116">
        <f>10523-2471</f>
        <v>8052</v>
      </c>
      <c r="N418" s="116">
        <f>M418*80%</f>
        <v>6441.6</v>
      </c>
      <c r="O418" s="116"/>
      <c r="P418" s="116"/>
      <c r="Q418" s="5"/>
      <c r="R418" s="5"/>
      <c r="S418" s="5"/>
      <c r="T418" s="5"/>
      <c r="U418" s="5"/>
      <c r="V418" s="5"/>
      <c r="W418" s="5"/>
      <c r="X418" s="5"/>
      <c r="Y418" s="5"/>
      <c r="Z418" s="5"/>
    </row>
    <row r="419" spans="1:26" ht="13.5" customHeight="1" x14ac:dyDescent="0.3">
      <c r="A419" s="5"/>
      <c r="B419" s="7"/>
      <c r="C419" s="7"/>
      <c r="D419" s="117">
        <v>1</v>
      </c>
      <c r="E419" s="14" t="s">
        <v>2489</v>
      </c>
      <c r="F419" s="14"/>
      <c r="G419" s="114"/>
      <c r="H419" s="114"/>
      <c r="I419" s="115"/>
      <c r="J419" s="115"/>
      <c r="K419" s="115"/>
      <c r="L419" s="116">
        <f>L418+N418</f>
        <v>8418.4000000000015</v>
      </c>
      <c r="M419" s="116"/>
      <c r="N419" s="116"/>
      <c r="O419" s="116"/>
      <c r="P419" s="116"/>
      <c r="Q419" s="5"/>
      <c r="R419" s="5"/>
      <c r="S419" s="5"/>
      <c r="T419" s="5"/>
      <c r="U419" s="5"/>
      <c r="V419" s="5"/>
      <c r="W419" s="5"/>
      <c r="X419" s="5"/>
      <c r="Y419" s="5"/>
      <c r="Z419" s="5"/>
    </row>
    <row r="420" spans="1:26" ht="13.5" customHeight="1" x14ac:dyDescent="0.3">
      <c r="A420" s="5"/>
      <c r="B420" s="7"/>
      <c r="C420" s="7"/>
      <c r="D420" s="117">
        <v>1</v>
      </c>
      <c r="E420" s="14" t="s">
        <v>2490</v>
      </c>
      <c r="F420" s="14"/>
      <c r="G420" s="114" t="s">
        <v>2491</v>
      </c>
      <c r="H420" s="114"/>
      <c r="I420" s="115"/>
      <c r="J420" s="115"/>
      <c r="K420" s="115"/>
      <c r="L420" s="116"/>
      <c r="M420" s="116"/>
      <c r="N420" s="116"/>
      <c r="O420" s="116"/>
      <c r="P420" s="116"/>
      <c r="Q420" s="5"/>
      <c r="R420" s="5"/>
      <c r="S420" s="5"/>
      <c r="T420" s="5"/>
      <c r="U420" s="5"/>
      <c r="V420" s="5"/>
      <c r="W420" s="5"/>
      <c r="X420" s="5"/>
      <c r="Y420" s="5"/>
      <c r="Z420" s="5"/>
    </row>
    <row r="421" spans="1:26" ht="13.5" customHeight="1" x14ac:dyDescent="0.3">
      <c r="A421" s="5"/>
      <c r="B421" s="7"/>
      <c r="C421" s="7"/>
      <c r="D421" s="117">
        <v>1</v>
      </c>
      <c r="E421" s="14" t="s">
        <v>2492</v>
      </c>
      <c r="F421" s="14"/>
      <c r="G421" s="114" t="s">
        <v>1114</v>
      </c>
      <c r="H421" s="114"/>
      <c r="I421" s="115"/>
      <c r="J421" s="115"/>
      <c r="K421" s="115">
        <f>6410-2471</f>
        <v>3939</v>
      </c>
      <c r="L421" s="116">
        <f>3939+1977</f>
        <v>5916</v>
      </c>
      <c r="M421" s="116">
        <v>5916</v>
      </c>
      <c r="N421" s="116"/>
      <c r="O421" s="116"/>
      <c r="P421" s="116"/>
      <c r="Q421" s="5"/>
      <c r="R421" s="5"/>
      <c r="S421" s="5"/>
      <c r="T421" s="5"/>
      <c r="U421" s="5"/>
      <c r="V421" s="5"/>
      <c r="W421" s="5"/>
      <c r="X421" s="5"/>
      <c r="Y421" s="5"/>
      <c r="Z421" s="5"/>
    </row>
    <row r="422" spans="1:26" ht="13.5" customHeight="1" x14ac:dyDescent="0.3">
      <c r="A422" s="5"/>
      <c r="B422" s="7"/>
      <c r="C422" s="7"/>
      <c r="D422" s="117">
        <v>1</v>
      </c>
      <c r="E422" s="14" t="s">
        <v>2493</v>
      </c>
      <c r="F422" s="14"/>
      <c r="G422" s="114" t="s">
        <v>2494</v>
      </c>
      <c r="H422" s="114"/>
      <c r="I422" s="115"/>
      <c r="J422" s="115"/>
      <c r="K422" s="115">
        <f>42214-8053</f>
        <v>34161</v>
      </c>
      <c r="L422" s="116">
        <v>414</v>
      </c>
      <c r="M422" s="116"/>
      <c r="N422" s="116">
        <f>41361+6442</f>
        <v>47803</v>
      </c>
      <c r="O422" s="116"/>
      <c r="P422" s="116"/>
      <c r="Q422" s="5"/>
      <c r="R422" s="5"/>
      <c r="S422" s="5"/>
      <c r="T422" s="5"/>
      <c r="U422" s="5"/>
      <c r="V422" s="5"/>
      <c r="W422" s="5"/>
      <c r="X422" s="5"/>
      <c r="Y422" s="5"/>
      <c r="Z422" s="5"/>
    </row>
    <row r="423" spans="1:26" ht="13.5" customHeight="1" x14ac:dyDescent="0.3">
      <c r="A423" s="5"/>
      <c r="B423" s="6"/>
      <c r="C423" s="7"/>
      <c r="D423" s="118"/>
      <c r="E423" s="118"/>
      <c r="F423" s="118"/>
      <c r="G423" s="118"/>
      <c r="H423" s="118"/>
      <c r="I423" s="119"/>
      <c r="J423" s="119"/>
      <c r="K423" s="119"/>
      <c r="L423" s="119"/>
      <c r="M423" s="119"/>
      <c r="N423" s="9"/>
      <c r="O423" s="9"/>
      <c r="P423" s="9"/>
      <c r="Q423" s="5"/>
      <c r="R423" s="5"/>
      <c r="S423" s="5"/>
      <c r="T423" s="5"/>
      <c r="U423" s="5"/>
      <c r="V423" s="5"/>
      <c r="W423" s="5"/>
      <c r="X423" s="5"/>
      <c r="Y423" s="5"/>
      <c r="Z423" s="5"/>
    </row>
    <row r="424" spans="1:26" ht="13.5" customHeight="1" x14ac:dyDescent="0.3">
      <c r="A424" s="5"/>
      <c r="B424" s="6"/>
      <c r="C424" s="7"/>
      <c r="D424" s="9"/>
      <c r="E424" s="9"/>
      <c r="F424" s="14"/>
      <c r="G424" s="9"/>
      <c r="H424" s="9"/>
      <c r="I424" s="15"/>
      <c r="J424" s="15"/>
      <c r="K424" s="15"/>
      <c r="L424" s="15"/>
      <c r="M424" s="15"/>
      <c r="N424" s="9"/>
      <c r="O424" s="9"/>
      <c r="P424" s="9"/>
      <c r="Q424" s="5"/>
      <c r="R424" s="5"/>
      <c r="S424" s="5"/>
      <c r="T424" s="5"/>
      <c r="U424" s="5"/>
      <c r="V424" s="5"/>
      <c r="W424" s="5"/>
      <c r="X424" s="5"/>
      <c r="Y424" s="5"/>
      <c r="Z424" s="5"/>
    </row>
    <row r="425" spans="1:26" ht="13.5" customHeight="1" x14ac:dyDescent="0.3">
      <c r="A425" s="5"/>
      <c r="B425" s="6"/>
      <c r="C425" s="120"/>
      <c r="D425" s="9"/>
      <c r="E425" s="9"/>
      <c r="F425" s="14"/>
      <c r="G425" s="9"/>
      <c r="H425" s="9"/>
      <c r="I425" s="121"/>
      <c r="J425" s="121"/>
      <c r="K425" s="121"/>
      <c r="L425" s="9"/>
      <c r="M425" s="9"/>
      <c r="N425" s="9"/>
      <c r="O425" s="9"/>
      <c r="P425" s="9"/>
      <c r="Q425" s="5"/>
      <c r="R425" s="5"/>
      <c r="S425" s="5"/>
      <c r="T425" s="5"/>
      <c r="U425" s="5"/>
      <c r="V425" s="5"/>
      <c r="W425" s="5"/>
      <c r="X425" s="5"/>
      <c r="Y425" s="5"/>
      <c r="Z425" s="5"/>
    </row>
    <row r="426" spans="1:26" ht="13.5" customHeight="1" x14ac:dyDescent="0.3">
      <c r="A426" s="5"/>
      <c r="B426" s="6"/>
      <c r="C426" s="122"/>
      <c r="D426" s="9"/>
      <c r="E426" s="9"/>
      <c r="F426" s="14"/>
      <c r="G426" s="9"/>
      <c r="H426" s="9"/>
      <c r="I426" s="121"/>
      <c r="J426" s="121"/>
      <c r="K426" s="121"/>
      <c r="L426" s="9"/>
      <c r="M426" s="9"/>
      <c r="N426" s="9"/>
      <c r="O426" s="9"/>
      <c r="P426" s="9"/>
      <c r="Q426" s="5"/>
      <c r="R426" s="5"/>
      <c r="S426" s="5"/>
      <c r="T426" s="5"/>
      <c r="U426" s="5"/>
      <c r="V426" s="5"/>
      <c r="W426" s="5"/>
      <c r="X426" s="5"/>
      <c r="Y426" s="5"/>
      <c r="Z426" s="5"/>
    </row>
    <row r="427" spans="1:26" ht="13.5" hidden="1" customHeight="1" x14ac:dyDescent="0.3">
      <c r="A427" s="5"/>
      <c r="B427" s="6"/>
      <c r="C427" s="122"/>
      <c r="D427" s="9"/>
      <c r="E427" s="9"/>
      <c r="F427" s="14"/>
      <c r="G427" s="9"/>
      <c r="H427" s="9"/>
      <c r="I427" s="121"/>
      <c r="J427" s="121"/>
      <c r="K427" s="121"/>
      <c r="L427" s="9"/>
      <c r="M427" s="9"/>
      <c r="N427" s="9"/>
      <c r="O427" s="9"/>
      <c r="P427" s="9"/>
      <c r="Q427" s="5"/>
      <c r="R427" s="5"/>
      <c r="S427" s="5"/>
      <c r="T427" s="5"/>
      <c r="U427" s="5"/>
      <c r="V427" s="5"/>
      <c r="W427" s="5"/>
      <c r="X427" s="5"/>
      <c r="Y427" s="5"/>
      <c r="Z427" s="5"/>
    </row>
    <row r="428" spans="1:26" ht="13.5" hidden="1" customHeight="1" x14ac:dyDescent="0.3">
      <c r="A428" s="5"/>
      <c r="B428" s="6"/>
      <c r="C428" s="123"/>
      <c r="D428" s="9"/>
      <c r="E428" s="9"/>
      <c r="F428" s="14"/>
      <c r="G428" s="9"/>
      <c r="H428" s="9"/>
      <c r="I428" s="121"/>
      <c r="J428" s="121"/>
      <c r="K428" s="121"/>
      <c r="L428" s="9"/>
      <c r="M428" s="9"/>
      <c r="N428" s="9"/>
      <c r="O428" s="9"/>
      <c r="P428" s="9"/>
      <c r="Q428" s="5"/>
      <c r="R428" s="5"/>
      <c r="S428" s="5"/>
      <c r="T428" s="5"/>
      <c r="U428" s="5"/>
      <c r="V428" s="5"/>
      <c r="W428" s="5"/>
      <c r="X428" s="5"/>
      <c r="Y428" s="5"/>
      <c r="Z428" s="5"/>
    </row>
    <row r="429" spans="1:26" ht="13.5" hidden="1" customHeight="1" x14ac:dyDescent="0.3">
      <c r="A429" s="5"/>
      <c r="B429" s="6"/>
      <c r="C429" s="124"/>
      <c r="D429" s="9"/>
      <c r="E429" s="9"/>
      <c r="F429" s="14"/>
      <c r="G429" s="9"/>
      <c r="H429" s="9"/>
      <c r="I429" s="121"/>
      <c r="J429" s="121"/>
      <c r="K429" s="121"/>
      <c r="L429" s="9"/>
      <c r="M429" s="9"/>
      <c r="N429" s="9"/>
      <c r="O429" s="9"/>
      <c r="P429" s="9"/>
      <c r="Q429" s="5"/>
      <c r="R429" s="5"/>
      <c r="S429" s="5"/>
      <c r="T429" s="5"/>
      <c r="U429" s="5"/>
      <c r="V429" s="5"/>
      <c r="W429" s="5"/>
      <c r="X429" s="5"/>
      <c r="Y429" s="5"/>
      <c r="Z429" s="5"/>
    </row>
    <row r="430" spans="1:26" ht="13.5" hidden="1" customHeight="1" x14ac:dyDescent="0.3">
      <c r="A430" s="5"/>
      <c r="B430" s="6"/>
      <c r="C430" s="7"/>
      <c r="D430" s="9"/>
      <c r="E430" s="9"/>
      <c r="F430" s="14"/>
      <c r="G430" s="9"/>
      <c r="H430" s="9"/>
      <c r="I430" s="121"/>
      <c r="J430" s="121"/>
      <c r="K430" s="121"/>
      <c r="L430" s="9"/>
      <c r="M430" s="9"/>
      <c r="N430" s="9"/>
      <c r="O430" s="9"/>
      <c r="P430" s="9"/>
      <c r="Q430" s="5"/>
      <c r="R430" s="5"/>
      <c r="S430" s="5"/>
      <c r="T430" s="5"/>
      <c r="U430" s="5"/>
      <c r="V430" s="5"/>
      <c r="W430" s="5"/>
      <c r="X430" s="5"/>
      <c r="Y430" s="5"/>
      <c r="Z430" s="5"/>
    </row>
    <row r="431" spans="1:26" ht="13.5" hidden="1" customHeight="1" x14ac:dyDescent="0.3">
      <c r="A431" s="5"/>
      <c r="B431" s="6"/>
      <c r="C431" s="120"/>
      <c r="D431" s="9"/>
      <c r="E431" s="9"/>
      <c r="F431" s="14"/>
      <c r="G431" s="9"/>
      <c r="H431" s="9"/>
      <c r="I431" s="121"/>
      <c r="J431" s="121"/>
      <c r="K431" s="121"/>
      <c r="L431" s="9"/>
      <c r="M431" s="9"/>
      <c r="N431" s="9"/>
      <c r="O431" s="9"/>
      <c r="P431" s="9"/>
      <c r="Q431" s="5"/>
      <c r="R431" s="5"/>
      <c r="S431" s="5"/>
      <c r="T431" s="5"/>
      <c r="U431" s="5"/>
      <c r="V431" s="5"/>
      <c r="W431" s="5"/>
      <c r="X431" s="5"/>
      <c r="Y431" s="5"/>
      <c r="Z431" s="5"/>
    </row>
    <row r="432" spans="1:26" ht="13.5" hidden="1" customHeight="1" x14ac:dyDescent="0.3">
      <c r="A432" s="5"/>
      <c r="B432" s="6"/>
      <c r="C432" s="122"/>
      <c r="D432" s="9"/>
      <c r="E432" s="9"/>
      <c r="F432" s="14"/>
      <c r="G432" s="9"/>
      <c r="H432" s="9"/>
      <c r="I432" s="121"/>
      <c r="J432" s="121"/>
      <c r="K432" s="121"/>
      <c r="L432" s="9"/>
      <c r="M432" s="9"/>
      <c r="N432" s="9"/>
      <c r="O432" s="9"/>
      <c r="P432" s="9"/>
      <c r="Q432" s="5"/>
      <c r="R432" s="5"/>
      <c r="S432" s="5"/>
      <c r="T432" s="5"/>
      <c r="U432" s="5"/>
      <c r="V432" s="5"/>
      <c r="W432" s="5"/>
      <c r="X432" s="5"/>
      <c r="Y432" s="5"/>
      <c r="Z432" s="5"/>
    </row>
    <row r="433" spans="1:26" ht="13.5" hidden="1" customHeight="1" x14ac:dyDescent="0.3">
      <c r="A433" s="5"/>
      <c r="B433" s="6"/>
      <c r="C433" s="122"/>
      <c r="D433" s="9"/>
      <c r="E433" s="9"/>
      <c r="F433" s="14"/>
      <c r="G433" s="9"/>
      <c r="H433" s="9"/>
      <c r="I433" s="121"/>
      <c r="J433" s="121"/>
      <c r="K433" s="121"/>
      <c r="L433" s="9"/>
      <c r="M433" s="9"/>
      <c r="N433" s="9"/>
      <c r="O433" s="9"/>
      <c r="P433" s="9"/>
      <c r="Q433" s="5"/>
      <c r="R433" s="5"/>
      <c r="S433" s="5"/>
      <c r="T433" s="5"/>
      <c r="U433" s="5"/>
      <c r="V433" s="5"/>
      <c r="W433" s="5"/>
      <c r="X433" s="5"/>
      <c r="Y433" s="5"/>
      <c r="Z433" s="5"/>
    </row>
    <row r="434" spans="1:26" ht="13.5" hidden="1" customHeight="1" x14ac:dyDescent="0.3">
      <c r="A434" s="5"/>
      <c r="B434" s="6"/>
      <c r="C434" s="123"/>
      <c r="D434" s="9"/>
      <c r="E434" s="9"/>
      <c r="F434" s="14"/>
      <c r="G434" s="9"/>
      <c r="H434" s="9"/>
      <c r="I434" s="121"/>
      <c r="J434" s="121"/>
      <c r="K434" s="121"/>
      <c r="L434" s="9"/>
      <c r="M434" s="9"/>
      <c r="N434" s="9"/>
      <c r="O434" s="9"/>
      <c r="P434" s="9"/>
      <c r="Q434" s="5"/>
      <c r="R434" s="5"/>
      <c r="S434" s="5"/>
      <c r="T434" s="5"/>
      <c r="U434" s="5"/>
      <c r="V434" s="5"/>
      <c r="W434" s="5"/>
      <c r="X434" s="5"/>
      <c r="Y434" s="5"/>
      <c r="Z434" s="5"/>
    </row>
    <row r="435" spans="1:26" ht="13.5" hidden="1" customHeight="1" x14ac:dyDescent="0.3">
      <c r="A435" s="5"/>
      <c r="B435" s="6"/>
      <c r="C435" s="124"/>
      <c r="D435" s="9"/>
      <c r="E435" s="9"/>
      <c r="F435" s="14"/>
      <c r="G435" s="9"/>
      <c r="H435" s="9"/>
      <c r="I435" s="121"/>
      <c r="J435" s="121"/>
      <c r="K435" s="121"/>
      <c r="L435" s="9"/>
      <c r="M435" s="9"/>
      <c r="N435" s="9"/>
      <c r="O435" s="9"/>
      <c r="P435" s="9"/>
      <c r="Q435" s="5"/>
      <c r="R435" s="5"/>
      <c r="S435" s="5"/>
      <c r="T435" s="5"/>
      <c r="U435" s="5"/>
      <c r="V435" s="5"/>
      <c r="W435" s="5"/>
      <c r="X435" s="5"/>
      <c r="Y435" s="5"/>
      <c r="Z435" s="5"/>
    </row>
    <row r="436" spans="1:26" ht="13.5" hidden="1" customHeight="1" x14ac:dyDescent="0.3">
      <c r="A436" s="5"/>
      <c r="B436" s="6"/>
      <c r="C436" s="7"/>
      <c r="D436" s="9"/>
      <c r="E436" s="9"/>
      <c r="F436" s="14"/>
      <c r="G436" s="9"/>
      <c r="H436" s="9"/>
      <c r="I436" s="121"/>
      <c r="J436" s="121"/>
      <c r="K436" s="121"/>
      <c r="L436" s="9"/>
      <c r="M436" s="9"/>
      <c r="N436" s="9"/>
      <c r="O436" s="9"/>
      <c r="P436" s="9"/>
      <c r="Q436" s="5"/>
      <c r="R436" s="5"/>
      <c r="S436" s="5"/>
      <c r="T436" s="5"/>
      <c r="U436" s="5"/>
      <c r="V436" s="5"/>
      <c r="W436" s="5"/>
      <c r="X436" s="5"/>
      <c r="Y436" s="5"/>
      <c r="Z436" s="5"/>
    </row>
    <row r="437" spans="1:26" ht="13.5" hidden="1" customHeight="1" x14ac:dyDescent="0.25">
      <c r="A437" s="9"/>
      <c r="B437" s="6"/>
      <c r="C437" s="120"/>
      <c r="D437" s="9"/>
      <c r="E437" s="9"/>
      <c r="F437" s="14"/>
      <c r="G437" s="9"/>
      <c r="H437" s="9"/>
      <c r="I437" s="121"/>
      <c r="J437" s="121"/>
      <c r="K437" s="121"/>
      <c r="L437" s="9"/>
      <c r="M437" s="9"/>
      <c r="N437" s="9"/>
      <c r="O437" s="9"/>
      <c r="P437" s="9"/>
      <c r="Q437" s="9"/>
      <c r="R437" s="9"/>
      <c r="S437" s="9"/>
      <c r="T437" s="9"/>
      <c r="U437" s="9"/>
      <c r="V437" s="9"/>
      <c r="W437" s="9"/>
      <c r="X437" s="9"/>
      <c r="Y437" s="9"/>
      <c r="Z437" s="9"/>
    </row>
    <row r="438" spans="1:26" ht="13.5" hidden="1" customHeight="1" x14ac:dyDescent="0.25">
      <c r="A438" s="9"/>
      <c r="B438" s="6"/>
      <c r="C438" s="122"/>
      <c r="D438" s="9"/>
      <c r="E438" s="9"/>
      <c r="F438" s="14"/>
      <c r="G438" s="9"/>
      <c r="H438" s="9"/>
      <c r="I438" s="121"/>
      <c r="J438" s="121"/>
      <c r="K438" s="121"/>
      <c r="L438" s="9"/>
      <c r="M438" s="9"/>
      <c r="N438" s="9"/>
      <c r="O438" s="9"/>
      <c r="P438" s="9"/>
      <c r="Q438" s="9"/>
      <c r="R438" s="9"/>
      <c r="S438" s="9"/>
      <c r="T438" s="9"/>
      <c r="U438" s="9"/>
      <c r="V438" s="9"/>
      <c r="W438" s="9"/>
      <c r="X438" s="9"/>
      <c r="Y438" s="9"/>
      <c r="Z438" s="9"/>
    </row>
    <row r="439" spans="1:26" ht="13.5" hidden="1" customHeight="1" x14ac:dyDescent="0.25">
      <c r="A439" s="9"/>
      <c r="B439" s="6"/>
      <c r="C439" s="122"/>
      <c r="D439" s="9"/>
      <c r="E439" s="9"/>
      <c r="F439" s="14"/>
      <c r="G439" s="9"/>
      <c r="H439" s="9"/>
      <c r="I439" s="121"/>
      <c r="J439" s="121"/>
      <c r="K439" s="121"/>
      <c r="L439" s="9"/>
      <c r="M439" s="9"/>
      <c r="N439" s="9"/>
      <c r="O439" s="9"/>
      <c r="P439" s="9"/>
      <c r="Q439" s="9"/>
      <c r="R439" s="9"/>
      <c r="S439" s="9"/>
      <c r="T439" s="9"/>
      <c r="U439" s="9"/>
      <c r="V439" s="9"/>
      <c r="W439" s="9"/>
      <c r="X439" s="9"/>
      <c r="Y439" s="9"/>
      <c r="Z439" s="9"/>
    </row>
    <row r="440" spans="1:26" ht="13.5" hidden="1" customHeight="1" x14ac:dyDescent="0.25">
      <c r="A440" s="9"/>
      <c r="B440" s="6"/>
      <c r="C440" s="123"/>
      <c r="D440" s="9"/>
      <c r="E440" s="9"/>
      <c r="F440" s="14"/>
      <c r="G440" s="9"/>
      <c r="H440" s="9"/>
      <c r="I440" s="121"/>
      <c r="J440" s="121"/>
      <c r="K440" s="121"/>
      <c r="L440" s="9"/>
      <c r="M440" s="9"/>
      <c r="N440" s="9"/>
      <c r="O440" s="9"/>
      <c r="P440" s="9"/>
      <c r="Q440" s="9"/>
      <c r="R440" s="9"/>
      <c r="S440" s="9"/>
      <c r="T440" s="9"/>
      <c r="U440" s="9"/>
      <c r="V440" s="9"/>
      <c r="W440" s="9"/>
      <c r="X440" s="9"/>
      <c r="Y440" s="9"/>
      <c r="Z440" s="9"/>
    </row>
    <row r="441" spans="1:26" ht="13.5" hidden="1" customHeight="1" x14ac:dyDescent="0.25">
      <c r="A441" s="9"/>
      <c r="B441" s="6"/>
      <c r="C441" s="124"/>
      <c r="D441" s="9"/>
      <c r="E441" s="9"/>
      <c r="F441" s="14"/>
      <c r="G441" s="9"/>
      <c r="H441" s="9"/>
      <c r="I441" s="121"/>
      <c r="J441" s="121"/>
      <c r="K441" s="121"/>
      <c r="L441" s="9"/>
      <c r="M441" s="9"/>
      <c r="N441" s="9"/>
      <c r="O441" s="9"/>
      <c r="P441" s="9"/>
      <c r="Q441" s="9"/>
      <c r="R441" s="9"/>
      <c r="S441" s="9"/>
      <c r="T441" s="9"/>
      <c r="U441" s="9"/>
      <c r="V441" s="9"/>
      <c r="W441" s="9"/>
      <c r="X441" s="9"/>
      <c r="Y441" s="9"/>
      <c r="Z441" s="9"/>
    </row>
    <row r="442" spans="1:26" ht="13.5" customHeight="1" x14ac:dyDescent="0.3">
      <c r="A442" s="5"/>
      <c r="B442" s="6"/>
      <c r="C442" s="7"/>
      <c r="D442" s="9"/>
      <c r="E442" s="9"/>
      <c r="F442" s="14"/>
      <c r="G442" s="9"/>
      <c r="H442" s="9"/>
      <c r="I442" s="121"/>
      <c r="J442" s="121"/>
      <c r="K442" s="121"/>
      <c r="L442" s="9"/>
      <c r="M442" s="9"/>
      <c r="N442" s="9"/>
      <c r="O442" s="9"/>
      <c r="P442" s="9"/>
      <c r="Q442" s="5"/>
      <c r="R442" s="5"/>
      <c r="S442" s="5"/>
      <c r="T442" s="5"/>
      <c r="U442" s="5"/>
      <c r="V442" s="5"/>
      <c r="W442" s="5"/>
      <c r="X442" s="5"/>
      <c r="Y442" s="5"/>
      <c r="Z442" s="5"/>
    </row>
    <row r="443" spans="1:26" ht="13.5" customHeight="1" x14ac:dyDescent="0.3">
      <c r="A443" s="5"/>
      <c r="B443" s="6"/>
      <c r="C443" s="7"/>
      <c r="D443" s="9"/>
      <c r="E443" s="9"/>
      <c r="F443" s="14"/>
      <c r="G443" s="9"/>
      <c r="H443" s="9"/>
      <c r="I443" s="121"/>
      <c r="J443" s="121"/>
      <c r="K443" s="121"/>
      <c r="L443" s="9"/>
      <c r="M443" s="9"/>
      <c r="N443" s="9"/>
      <c r="O443" s="9"/>
      <c r="P443" s="9"/>
      <c r="Q443" s="5"/>
      <c r="R443" s="5"/>
      <c r="S443" s="5"/>
      <c r="T443" s="5"/>
      <c r="U443" s="5"/>
      <c r="V443" s="5"/>
      <c r="W443" s="5"/>
      <c r="X443" s="5"/>
      <c r="Y443" s="5"/>
      <c r="Z443" s="5"/>
    </row>
    <row r="444" spans="1:26" ht="13.5" customHeight="1" x14ac:dyDescent="0.3">
      <c r="A444" s="5"/>
      <c r="B444" s="6"/>
      <c r="C444" s="7"/>
      <c r="D444" s="9"/>
      <c r="E444" s="9"/>
      <c r="F444" s="14"/>
      <c r="G444" s="9"/>
      <c r="H444" s="9"/>
      <c r="I444" s="121"/>
      <c r="J444" s="121"/>
      <c r="K444" s="121"/>
      <c r="L444" s="9"/>
      <c r="M444" s="9"/>
      <c r="N444" s="9"/>
      <c r="O444" s="9"/>
      <c r="P444" s="9"/>
      <c r="Q444" s="5"/>
      <c r="R444" s="5"/>
      <c r="S444" s="5"/>
      <c r="T444" s="5"/>
      <c r="U444" s="5"/>
      <c r="V444" s="5"/>
      <c r="W444" s="5"/>
      <c r="X444" s="5"/>
      <c r="Y444" s="5"/>
      <c r="Z444" s="5"/>
    </row>
    <row r="445" spans="1:26" ht="13.5" customHeight="1" x14ac:dyDescent="0.3">
      <c r="A445" s="5"/>
      <c r="B445" s="6"/>
      <c r="C445" s="7"/>
      <c r="D445" s="9"/>
      <c r="E445" s="9"/>
      <c r="F445" s="14"/>
      <c r="G445" s="9"/>
      <c r="H445" s="9"/>
      <c r="I445" s="121"/>
      <c r="J445" s="121"/>
      <c r="K445" s="121"/>
      <c r="L445" s="9"/>
      <c r="M445" s="9"/>
      <c r="N445" s="9"/>
      <c r="O445" s="9"/>
      <c r="P445" s="9"/>
      <c r="Q445" s="5"/>
      <c r="R445" s="5"/>
      <c r="S445" s="5"/>
      <c r="T445" s="5"/>
      <c r="U445" s="5"/>
      <c r="V445" s="5"/>
      <c r="W445" s="5"/>
      <c r="X445" s="5"/>
      <c r="Y445" s="5"/>
      <c r="Z445" s="5"/>
    </row>
    <row r="446" spans="1:26" ht="13.5" customHeight="1" x14ac:dyDescent="0.3">
      <c r="A446" s="5"/>
      <c r="B446" s="6"/>
      <c r="C446" s="7"/>
      <c r="D446" s="9"/>
      <c r="E446" s="9"/>
      <c r="F446" s="14"/>
      <c r="G446" s="9"/>
      <c r="H446" s="9"/>
      <c r="I446" s="121"/>
      <c r="J446" s="121"/>
      <c r="K446" s="121"/>
      <c r="L446" s="9"/>
      <c r="M446" s="9"/>
      <c r="N446" s="9"/>
      <c r="O446" s="9"/>
      <c r="P446" s="9"/>
      <c r="Q446" s="5"/>
      <c r="R446" s="5"/>
      <c r="S446" s="5"/>
      <c r="T446" s="5"/>
      <c r="U446" s="5"/>
      <c r="V446" s="5"/>
      <c r="W446" s="5"/>
      <c r="X446" s="5"/>
      <c r="Y446" s="5"/>
      <c r="Z446" s="5"/>
    </row>
    <row r="447" spans="1:26" ht="13.5" customHeight="1" x14ac:dyDescent="0.3">
      <c r="A447" s="5"/>
      <c r="B447" s="6"/>
      <c r="C447" s="7"/>
      <c r="D447" s="9"/>
      <c r="E447" s="9"/>
      <c r="F447" s="14"/>
      <c r="G447" s="9"/>
      <c r="H447" s="9"/>
      <c r="I447" s="121"/>
      <c r="J447" s="121"/>
      <c r="K447" s="121"/>
      <c r="L447" s="9"/>
      <c r="M447" s="9"/>
      <c r="N447" s="9"/>
      <c r="O447" s="9"/>
      <c r="P447" s="9"/>
      <c r="Q447" s="5"/>
      <c r="R447" s="5"/>
      <c r="S447" s="5"/>
      <c r="T447" s="5"/>
      <c r="U447" s="5"/>
      <c r="V447" s="5"/>
      <c r="W447" s="5"/>
      <c r="X447" s="5"/>
      <c r="Y447" s="5"/>
      <c r="Z447" s="5"/>
    </row>
    <row r="448" spans="1:26" ht="13.5" customHeight="1" x14ac:dyDescent="0.3">
      <c r="A448" s="5"/>
      <c r="B448" s="6"/>
      <c r="C448" s="7"/>
      <c r="D448" s="9"/>
      <c r="E448" s="9"/>
      <c r="F448" s="14"/>
      <c r="G448" s="9"/>
      <c r="H448" s="9"/>
      <c r="I448" s="121"/>
      <c r="J448" s="121"/>
      <c r="K448" s="121"/>
      <c r="L448" s="9"/>
      <c r="M448" s="9"/>
      <c r="N448" s="9"/>
      <c r="O448" s="9"/>
      <c r="P448" s="9"/>
      <c r="Q448" s="5"/>
      <c r="R448" s="5"/>
      <c r="S448" s="5"/>
      <c r="T448" s="5"/>
      <c r="U448" s="5"/>
      <c r="V448" s="5"/>
      <c r="W448" s="5"/>
      <c r="X448" s="5"/>
      <c r="Y448" s="5"/>
      <c r="Z448" s="5"/>
    </row>
    <row r="449" spans="1:26" ht="13.5" customHeight="1" x14ac:dyDescent="0.3">
      <c r="A449" s="5"/>
      <c r="B449" s="6"/>
      <c r="C449" s="7"/>
      <c r="D449" s="9"/>
      <c r="E449" s="9"/>
      <c r="F449" s="14"/>
      <c r="G449" s="9"/>
      <c r="H449" s="9"/>
      <c r="I449" s="121"/>
      <c r="J449" s="121"/>
      <c r="K449" s="121"/>
      <c r="L449" s="9"/>
      <c r="M449" s="9"/>
      <c r="N449" s="9"/>
      <c r="O449" s="9"/>
      <c r="P449" s="9"/>
      <c r="Q449" s="5"/>
      <c r="R449" s="5"/>
      <c r="S449" s="5"/>
      <c r="T449" s="5"/>
      <c r="U449" s="5"/>
      <c r="V449" s="5"/>
      <c r="W449" s="5"/>
      <c r="X449" s="5"/>
      <c r="Y449" s="5"/>
      <c r="Z449" s="5"/>
    </row>
    <row r="450" spans="1:26" ht="13.5" customHeight="1" x14ac:dyDescent="0.3">
      <c r="A450" s="5"/>
      <c r="B450" s="6"/>
      <c r="C450" s="7"/>
      <c r="D450" s="9"/>
      <c r="E450" s="9"/>
      <c r="F450" s="14"/>
      <c r="G450" s="9"/>
      <c r="H450" s="9"/>
      <c r="I450" s="121"/>
      <c r="J450" s="121"/>
      <c r="K450" s="121"/>
      <c r="L450" s="9"/>
      <c r="M450" s="9"/>
      <c r="N450" s="9"/>
      <c r="O450" s="9"/>
      <c r="P450" s="9"/>
      <c r="Q450" s="5"/>
      <c r="R450" s="5"/>
      <c r="S450" s="5"/>
      <c r="T450" s="5"/>
      <c r="U450" s="5"/>
      <c r="V450" s="5"/>
      <c r="W450" s="5"/>
      <c r="X450" s="5"/>
      <c r="Y450" s="5"/>
      <c r="Z450" s="5"/>
    </row>
    <row r="451" spans="1:26" ht="13.5" customHeight="1" x14ac:dyDescent="0.3">
      <c r="A451" s="5"/>
      <c r="B451" s="6"/>
      <c r="C451" s="7"/>
      <c r="D451" s="9"/>
      <c r="E451" s="9"/>
      <c r="F451" s="14"/>
      <c r="G451" s="9"/>
      <c r="H451" s="9"/>
      <c r="I451" s="121"/>
      <c r="J451" s="121"/>
      <c r="K451" s="121"/>
      <c r="L451" s="9"/>
      <c r="M451" s="9"/>
      <c r="N451" s="9"/>
      <c r="O451" s="9"/>
      <c r="P451" s="9"/>
      <c r="Q451" s="5"/>
      <c r="R451" s="5"/>
      <c r="S451" s="5"/>
      <c r="T451" s="5"/>
      <c r="U451" s="5"/>
      <c r="V451" s="5"/>
      <c r="W451" s="5"/>
      <c r="X451" s="5"/>
      <c r="Y451" s="5"/>
      <c r="Z451" s="5"/>
    </row>
    <row r="452" spans="1:26" ht="13.5" customHeight="1" x14ac:dyDescent="0.3">
      <c r="A452" s="5"/>
      <c r="B452" s="6"/>
      <c r="C452" s="7"/>
      <c r="D452" s="9"/>
      <c r="E452" s="9"/>
      <c r="F452" s="14"/>
      <c r="G452" s="9"/>
      <c r="H452" s="9"/>
      <c r="I452" s="121"/>
      <c r="J452" s="121"/>
      <c r="K452" s="121"/>
      <c r="L452" s="9"/>
      <c r="M452" s="9"/>
      <c r="N452" s="9"/>
      <c r="O452" s="9"/>
      <c r="P452" s="9"/>
      <c r="Q452" s="5"/>
      <c r="R452" s="5"/>
      <c r="S452" s="5"/>
      <c r="T452" s="5"/>
      <c r="U452" s="5"/>
      <c r="V452" s="5"/>
      <c r="W452" s="5"/>
      <c r="X452" s="5"/>
      <c r="Y452" s="5"/>
      <c r="Z452" s="5"/>
    </row>
    <row r="453" spans="1:26" ht="13.5" customHeight="1" x14ac:dyDescent="0.3">
      <c r="A453" s="5"/>
      <c r="B453" s="6"/>
      <c r="C453" s="7"/>
      <c r="D453" s="9"/>
      <c r="E453" s="9"/>
      <c r="F453" s="14"/>
      <c r="G453" s="9"/>
      <c r="H453" s="9"/>
      <c r="I453" s="121"/>
      <c r="J453" s="121"/>
      <c r="K453" s="121"/>
      <c r="L453" s="9"/>
      <c r="M453" s="9"/>
      <c r="N453" s="9"/>
      <c r="O453" s="9"/>
      <c r="P453" s="9"/>
      <c r="Q453" s="5"/>
      <c r="R453" s="5"/>
      <c r="S453" s="5"/>
      <c r="T453" s="5"/>
      <c r="U453" s="5"/>
      <c r="V453" s="5"/>
      <c r="W453" s="5"/>
      <c r="X453" s="5"/>
      <c r="Y453" s="5"/>
      <c r="Z453" s="5"/>
    </row>
    <row r="454" spans="1:26" ht="13.5" customHeight="1" x14ac:dyDescent="0.3">
      <c r="A454" s="5"/>
      <c r="B454" s="6"/>
      <c r="C454" s="7"/>
      <c r="D454" s="9"/>
      <c r="E454" s="9"/>
      <c r="F454" s="14"/>
      <c r="G454" s="9"/>
      <c r="H454" s="9"/>
      <c r="I454" s="121"/>
      <c r="J454" s="121"/>
      <c r="K454" s="121"/>
      <c r="L454" s="9"/>
      <c r="M454" s="9"/>
      <c r="N454" s="9"/>
      <c r="O454" s="9"/>
      <c r="P454" s="9"/>
      <c r="Q454" s="5"/>
      <c r="R454" s="5"/>
      <c r="S454" s="5"/>
      <c r="T454" s="5"/>
      <c r="U454" s="5"/>
      <c r="V454" s="5"/>
      <c r="W454" s="5"/>
      <c r="X454" s="5"/>
      <c r="Y454" s="5"/>
      <c r="Z454" s="5"/>
    </row>
    <row r="455" spans="1:26" ht="13.5" customHeight="1" x14ac:dyDescent="0.3">
      <c r="A455" s="5"/>
      <c r="B455" s="6"/>
      <c r="C455" s="7"/>
      <c r="D455" s="9"/>
      <c r="E455" s="9"/>
      <c r="F455" s="14"/>
      <c r="G455" s="9"/>
      <c r="H455" s="9"/>
      <c r="I455" s="121"/>
      <c r="J455" s="121"/>
      <c r="K455" s="121"/>
      <c r="L455" s="9"/>
      <c r="M455" s="9"/>
      <c r="N455" s="9"/>
      <c r="O455" s="9"/>
      <c r="P455" s="9"/>
      <c r="Q455" s="5"/>
      <c r="R455" s="5"/>
      <c r="S455" s="5"/>
      <c r="T455" s="5"/>
      <c r="U455" s="5"/>
      <c r="V455" s="5"/>
      <c r="W455" s="5"/>
      <c r="X455" s="5"/>
      <c r="Y455" s="5"/>
      <c r="Z455" s="5"/>
    </row>
    <row r="456" spans="1:26" ht="13.5" customHeight="1" x14ac:dyDescent="0.3">
      <c r="A456" s="5"/>
      <c r="B456" s="6"/>
      <c r="C456" s="7"/>
      <c r="D456" s="9"/>
      <c r="E456" s="9"/>
      <c r="F456" s="14"/>
      <c r="G456" s="9"/>
      <c r="H456" s="9"/>
      <c r="I456" s="121"/>
      <c r="J456" s="121"/>
      <c r="K456" s="121"/>
      <c r="L456" s="9"/>
      <c r="M456" s="9"/>
      <c r="N456" s="9"/>
      <c r="O456" s="9"/>
      <c r="P456" s="9"/>
      <c r="Q456" s="5"/>
      <c r="R456" s="5"/>
      <c r="S456" s="5"/>
      <c r="T456" s="5"/>
      <c r="U456" s="5"/>
      <c r="V456" s="5"/>
      <c r="W456" s="5"/>
      <c r="X456" s="5"/>
      <c r="Y456" s="5"/>
      <c r="Z456" s="5"/>
    </row>
    <row r="457" spans="1:26" ht="13.5" customHeight="1" x14ac:dyDescent="0.3">
      <c r="A457" s="5"/>
      <c r="B457" s="6"/>
      <c r="C457" s="7"/>
      <c r="D457" s="9"/>
      <c r="E457" s="9"/>
      <c r="F457" s="14"/>
      <c r="G457" s="9"/>
      <c r="H457" s="9"/>
      <c r="I457" s="121"/>
      <c r="J457" s="121"/>
      <c r="K457" s="121"/>
      <c r="L457" s="9"/>
      <c r="M457" s="9"/>
      <c r="N457" s="9"/>
      <c r="O457" s="9"/>
      <c r="P457" s="9"/>
      <c r="Q457" s="5"/>
      <c r="R457" s="5"/>
      <c r="S457" s="5"/>
      <c r="T457" s="5"/>
      <c r="U457" s="5"/>
      <c r="V457" s="5"/>
      <c r="W457" s="5"/>
      <c r="X457" s="5"/>
      <c r="Y457" s="5"/>
      <c r="Z457" s="5"/>
    </row>
    <row r="458" spans="1:26" ht="13.5" customHeight="1" x14ac:dyDescent="0.3">
      <c r="A458" s="5"/>
      <c r="B458" s="6"/>
      <c r="C458" s="7"/>
      <c r="D458" s="9"/>
      <c r="E458" s="9"/>
      <c r="F458" s="14"/>
      <c r="G458" s="9"/>
      <c r="H458" s="9"/>
      <c r="I458" s="121"/>
      <c r="J458" s="121"/>
      <c r="K458" s="121"/>
      <c r="L458" s="9"/>
      <c r="M458" s="9"/>
      <c r="N458" s="9"/>
      <c r="O458" s="9"/>
      <c r="P458" s="9"/>
      <c r="Q458" s="5"/>
      <c r="R458" s="5"/>
      <c r="S458" s="5"/>
      <c r="T458" s="5"/>
      <c r="U458" s="5"/>
      <c r="V458" s="5"/>
      <c r="W458" s="5"/>
      <c r="X458" s="5"/>
      <c r="Y458" s="5"/>
      <c r="Z458" s="5"/>
    </row>
    <row r="459" spans="1:26" ht="13.5" customHeight="1" x14ac:dyDescent="0.3">
      <c r="A459" s="5"/>
      <c r="B459" s="6"/>
      <c r="C459" s="7"/>
      <c r="D459" s="9"/>
      <c r="E459" s="9"/>
      <c r="F459" s="14"/>
      <c r="G459" s="9"/>
      <c r="H459" s="9"/>
      <c r="I459" s="121"/>
      <c r="J459" s="121"/>
      <c r="K459" s="121"/>
      <c r="L459" s="9"/>
      <c r="M459" s="9"/>
      <c r="N459" s="9"/>
      <c r="O459" s="9"/>
      <c r="P459" s="9"/>
      <c r="Q459" s="5"/>
      <c r="R459" s="5"/>
      <c r="S459" s="5"/>
      <c r="T459" s="5"/>
      <c r="U459" s="5"/>
      <c r="V459" s="5"/>
      <c r="W459" s="5"/>
      <c r="X459" s="5"/>
      <c r="Y459" s="5"/>
      <c r="Z459" s="5"/>
    </row>
    <row r="460" spans="1:26" ht="13.5" customHeight="1" x14ac:dyDescent="0.3">
      <c r="A460" s="5"/>
      <c r="B460" s="6"/>
      <c r="C460" s="7"/>
      <c r="D460" s="9"/>
      <c r="E460" s="9"/>
      <c r="F460" s="14"/>
      <c r="G460" s="9"/>
      <c r="H460" s="9"/>
      <c r="I460" s="121"/>
      <c r="J460" s="121"/>
      <c r="K460" s="121"/>
      <c r="L460" s="9"/>
      <c r="M460" s="9"/>
      <c r="N460" s="9"/>
      <c r="O460" s="9"/>
      <c r="P460" s="9"/>
      <c r="Q460" s="5"/>
      <c r="R460" s="5"/>
      <c r="S460" s="5"/>
      <c r="T460" s="5"/>
      <c r="U460" s="5"/>
      <c r="V460" s="5"/>
      <c r="W460" s="5"/>
      <c r="X460" s="5"/>
      <c r="Y460" s="5"/>
      <c r="Z460" s="5"/>
    </row>
    <row r="461" spans="1:26" ht="13.5" customHeight="1" x14ac:dyDescent="0.3">
      <c r="A461" s="5"/>
      <c r="B461" s="6"/>
      <c r="C461" s="7"/>
      <c r="D461" s="9"/>
      <c r="E461" s="9"/>
      <c r="F461" s="14"/>
      <c r="G461" s="9"/>
      <c r="H461" s="9"/>
      <c r="I461" s="121"/>
      <c r="J461" s="121"/>
      <c r="K461" s="121"/>
      <c r="L461" s="9"/>
      <c r="M461" s="9"/>
      <c r="N461" s="9"/>
      <c r="O461" s="9"/>
      <c r="P461" s="9"/>
      <c r="Q461" s="5"/>
      <c r="R461" s="5"/>
      <c r="S461" s="5"/>
      <c r="T461" s="5"/>
      <c r="U461" s="5"/>
      <c r="V461" s="5"/>
      <c r="W461" s="5"/>
      <c r="X461" s="5"/>
      <c r="Y461" s="5"/>
      <c r="Z461" s="5"/>
    </row>
    <row r="462" spans="1:26" ht="13.5" customHeight="1" x14ac:dyDescent="0.3">
      <c r="A462" s="5"/>
      <c r="B462" s="6"/>
      <c r="C462" s="7"/>
      <c r="D462" s="9"/>
      <c r="E462" s="9"/>
      <c r="F462" s="14"/>
      <c r="G462" s="9"/>
      <c r="H462" s="9"/>
      <c r="I462" s="121"/>
      <c r="J462" s="121"/>
      <c r="K462" s="121"/>
      <c r="L462" s="9"/>
      <c r="M462" s="9"/>
      <c r="N462" s="9"/>
      <c r="O462" s="9"/>
      <c r="P462" s="9"/>
      <c r="Q462" s="5"/>
      <c r="R462" s="5"/>
      <c r="S462" s="5"/>
      <c r="T462" s="5"/>
      <c r="U462" s="5"/>
      <c r="V462" s="5"/>
      <c r="W462" s="5"/>
      <c r="X462" s="5"/>
      <c r="Y462" s="5"/>
      <c r="Z462" s="5"/>
    </row>
    <row r="463" spans="1:26" ht="13.5" customHeight="1" x14ac:dyDescent="0.3">
      <c r="A463" s="5"/>
      <c r="B463" s="6"/>
      <c r="C463" s="7"/>
      <c r="D463" s="9"/>
      <c r="E463" s="9"/>
      <c r="F463" s="14"/>
      <c r="G463" s="9"/>
      <c r="H463" s="9"/>
      <c r="I463" s="121"/>
      <c r="J463" s="121"/>
      <c r="K463" s="121"/>
      <c r="L463" s="9"/>
      <c r="M463" s="9"/>
      <c r="N463" s="9"/>
      <c r="O463" s="9"/>
      <c r="P463" s="9"/>
      <c r="Q463" s="5"/>
      <c r="R463" s="5"/>
      <c r="S463" s="5"/>
      <c r="T463" s="5"/>
      <c r="U463" s="5"/>
      <c r="V463" s="5"/>
      <c r="W463" s="5"/>
      <c r="X463" s="5"/>
      <c r="Y463" s="5"/>
      <c r="Z463" s="5"/>
    </row>
    <row r="464" spans="1:26" ht="13.5" customHeight="1" x14ac:dyDescent="0.3">
      <c r="A464" s="5"/>
      <c r="B464" s="6"/>
      <c r="C464" s="7"/>
      <c r="D464" s="9"/>
      <c r="E464" s="9"/>
      <c r="F464" s="14"/>
      <c r="G464" s="9"/>
      <c r="H464" s="9"/>
      <c r="I464" s="121"/>
      <c r="J464" s="121"/>
      <c r="K464" s="121"/>
      <c r="L464" s="9"/>
      <c r="M464" s="9"/>
      <c r="N464" s="9"/>
      <c r="O464" s="9"/>
      <c r="P464" s="9"/>
      <c r="Q464" s="5"/>
      <c r="R464" s="5"/>
      <c r="S464" s="5"/>
      <c r="T464" s="5"/>
      <c r="U464" s="5"/>
      <c r="V464" s="5"/>
      <c r="W464" s="5"/>
      <c r="X464" s="5"/>
      <c r="Y464" s="5"/>
      <c r="Z464" s="5"/>
    </row>
    <row r="465" spans="1:26" ht="13.5" customHeight="1" x14ac:dyDescent="0.3">
      <c r="A465" s="5"/>
      <c r="B465" s="6"/>
      <c r="C465" s="7"/>
      <c r="D465" s="9"/>
      <c r="E465" s="9"/>
      <c r="F465" s="14"/>
      <c r="G465" s="9"/>
      <c r="H465" s="9"/>
      <c r="I465" s="121"/>
      <c r="J465" s="121"/>
      <c r="K465" s="121"/>
      <c r="L465" s="9"/>
      <c r="M465" s="9"/>
      <c r="N465" s="9"/>
      <c r="O465" s="9"/>
      <c r="P465" s="9"/>
      <c r="Q465" s="5"/>
      <c r="R465" s="5"/>
      <c r="S465" s="5"/>
      <c r="T465" s="5"/>
      <c r="U465" s="5"/>
      <c r="V465" s="5"/>
      <c r="W465" s="5"/>
      <c r="X465" s="5"/>
      <c r="Y465" s="5"/>
      <c r="Z465" s="5"/>
    </row>
    <row r="466" spans="1:26" ht="13.5" customHeight="1" x14ac:dyDescent="0.3">
      <c r="A466" s="5"/>
      <c r="B466" s="6"/>
      <c r="C466" s="7"/>
      <c r="D466" s="9"/>
      <c r="E466" s="9"/>
      <c r="F466" s="14"/>
      <c r="G466" s="9"/>
      <c r="H466" s="9"/>
      <c r="I466" s="121"/>
      <c r="J466" s="121"/>
      <c r="K466" s="121"/>
      <c r="L466" s="9"/>
      <c r="M466" s="9"/>
      <c r="N466" s="9"/>
      <c r="O466" s="9"/>
      <c r="P466" s="9"/>
      <c r="Q466" s="5"/>
      <c r="R466" s="5"/>
      <c r="S466" s="5"/>
      <c r="T466" s="5"/>
      <c r="U466" s="5"/>
      <c r="V466" s="5"/>
      <c r="W466" s="5"/>
      <c r="X466" s="5"/>
      <c r="Y466" s="5"/>
      <c r="Z466" s="5"/>
    </row>
    <row r="467" spans="1:26" ht="13.5" customHeight="1" x14ac:dyDescent="0.3">
      <c r="A467" s="5"/>
      <c r="B467" s="6"/>
      <c r="C467" s="7"/>
      <c r="D467" s="9"/>
      <c r="E467" s="9"/>
      <c r="F467" s="14"/>
      <c r="G467" s="9"/>
      <c r="H467" s="9"/>
      <c r="I467" s="121"/>
      <c r="J467" s="121"/>
      <c r="K467" s="121"/>
      <c r="L467" s="9"/>
      <c r="M467" s="9"/>
      <c r="N467" s="9"/>
      <c r="O467" s="9"/>
      <c r="P467" s="9"/>
      <c r="Q467" s="5"/>
      <c r="R467" s="5"/>
      <c r="S467" s="5"/>
      <c r="T467" s="5"/>
      <c r="U467" s="5"/>
      <c r="V467" s="5"/>
      <c r="W467" s="5"/>
      <c r="X467" s="5"/>
      <c r="Y467" s="5"/>
      <c r="Z467" s="5"/>
    </row>
    <row r="468" spans="1:26" ht="13.5" customHeight="1" x14ac:dyDescent="0.3">
      <c r="A468" s="5"/>
      <c r="B468" s="6"/>
      <c r="C468" s="7"/>
      <c r="D468" s="9"/>
      <c r="E468" s="9"/>
      <c r="F468" s="14"/>
      <c r="G468" s="9"/>
      <c r="H468" s="9"/>
      <c r="I468" s="121"/>
      <c r="J468" s="121"/>
      <c r="K468" s="121"/>
      <c r="L468" s="9"/>
      <c r="M468" s="9"/>
      <c r="N468" s="9"/>
      <c r="O468" s="9"/>
      <c r="P468" s="9"/>
      <c r="Q468" s="5"/>
      <c r="R468" s="5"/>
      <c r="S468" s="5"/>
      <c r="T468" s="5"/>
      <c r="U468" s="5"/>
      <c r="V468" s="5"/>
      <c r="W468" s="5"/>
      <c r="X468" s="5"/>
      <c r="Y468" s="5"/>
      <c r="Z468" s="5"/>
    </row>
    <row r="469" spans="1:26" ht="13.5" customHeight="1" x14ac:dyDescent="0.3">
      <c r="A469" s="5"/>
      <c r="B469" s="6"/>
      <c r="C469" s="7"/>
      <c r="D469" s="9"/>
      <c r="E469" s="9"/>
      <c r="F469" s="14"/>
      <c r="G469" s="9"/>
      <c r="H469" s="9"/>
      <c r="I469" s="121"/>
      <c r="J469" s="121"/>
      <c r="K469" s="121"/>
      <c r="L469" s="9"/>
      <c r="M469" s="9"/>
      <c r="N469" s="9"/>
      <c r="O469" s="9"/>
      <c r="P469" s="9"/>
      <c r="Q469" s="5"/>
      <c r="R469" s="5"/>
      <c r="S469" s="5"/>
      <c r="T469" s="5"/>
      <c r="U469" s="5"/>
      <c r="V469" s="5"/>
      <c r="W469" s="5"/>
      <c r="X469" s="5"/>
      <c r="Y469" s="5"/>
      <c r="Z469" s="5"/>
    </row>
    <row r="470" spans="1:26" ht="13.5" customHeight="1" x14ac:dyDescent="0.3">
      <c r="A470" s="5"/>
      <c r="B470" s="6"/>
      <c r="C470" s="7"/>
      <c r="D470" s="9"/>
      <c r="E470" s="9"/>
      <c r="F470" s="14"/>
      <c r="G470" s="9"/>
      <c r="H470" s="9"/>
      <c r="I470" s="121"/>
      <c r="J470" s="121"/>
      <c r="K470" s="121"/>
      <c r="L470" s="9"/>
      <c r="M470" s="9"/>
      <c r="N470" s="9"/>
      <c r="O470" s="9"/>
      <c r="P470" s="9"/>
      <c r="Q470" s="5"/>
      <c r="R470" s="5"/>
      <c r="S470" s="5"/>
      <c r="T470" s="5"/>
      <c r="U470" s="5"/>
      <c r="V470" s="5"/>
      <c r="W470" s="5"/>
      <c r="X470" s="5"/>
      <c r="Y470" s="5"/>
      <c r="Z470" s="5"/>
    </row>
    <row r="471" spans="1:26" ht="13.5" customHeight="1" x14ac:dyDescent="0.3">
      <c r="A471" s="5"/>
      <c r="B471" s="6"/>
      <c r="C471" s="7"/>
      <c r="D471" s="9"/>
      <c r="E471" s="9"/>
      <c r="F471" s="14"/>
      <c r="G471" s="9"/>
      <c r="H471" s="9"/>
      <c r="I471" s="121"/>
      <c r="J471" s="121"/>
      <c r="K471" s="121"/>
      <c r="L471" s="9"/>
      <c r="M471" s="9"/>
      <c r="N471" s="9"/>
      <c r="O471" s="9"/>
      <c r="P471" s="9"/>
      <c r="Q471" s="5"/>
      <c r="R471" s="5"/>
      <c r="S471" s="5"/>
      <c r="T471" s="5"/>
      <c r="U471" s="5"/>
      <c r="V471" s="5"/>
      <c r="W471" s="5"/>
      <c r="X471" s="5"/>
      <c r="Y471" s="5"/>
      <c r="Z471" s="5"/>
    </row>
    <row r="472" spans="1:26" ht="13.5" customHeight="1" x14ac:dyDescent="0.3">
      <c r="A472" s="5"/>
      <c r="B472" s="6"/>
      <c r="C472" s="7"/>
      <c r="D472" s="9"/>
      <c r="E472" s="9"/>
      <c r="F472" s="14"/>
      <c r="G472" s="9"/>
      <c r="H472" s="9"/>
      <c r="I472" s="121"/>
      <c r="J472" s="121"/>
      <c r="K472" s="121"/>
      <c r="L472" s="9"/>
      <c r="M472" s="9"/>
      <c r="N472" s="9"/>
      <c r="O472" s="9"/>
      <c r="P472" s="9"/>
      <c r="Q472" s="5"/>
      <c r="R472" s="5"/>
      <c r="S472" s="5"/>
      <c r="T472" s="5"/>
      <c r="U472" s="5"/>
      <c r="V472" s="5"/>
      <c r="W472" s="5"/>
      <c r="X472" s="5"/>
      <c r="Y472" s="5"/>
      <c r="Z472" s="5"/>
    </row>
    <row r="473" spans="1:26" ht="13.5" customHeight="1" x14ac:dyDescent="0.3">
      <c r="A473" s="5"/>
      <c r="B473" s="6"/>
      <c r="C473" s="7"/>
      <c r="D473" s="9"/>
      <c r="E473" s="9"/>
      <c r="F473" s="14"/>
      <c r="G473" s="9"/>
      <c r="H473" s="9"/>
      <c r="I473" s="121"/>
      <c r="J473" s="121"/>
      <c r="K473" s="121"/>
      <c r="L473" s="9"/>
      <c r="M473" s="9"/>
      <c r="N473" s="9"/>
      <c r="O473" s="9"/>
      <c r="P473" s="9"/>
      <c r="Q473" s="5"/>
      <c r="R473" s="5"/>
      <c r="S473" s="5"/>
      <c r="T473" s="5"/>
      <c r="U473" s="5"/>
      <c r="V473" s="5"/>
      <c r="W473" s="5"/>
      <c r="X473" s="5"/>
      <c r="Y473" s="5"/>
      <c r="Z473" s="5"/>
    </row>
    <row r="474" spans="1:26" ht="13.5" customHeight="1" x14ac:dyDescent="0.3">
      <c r="A474" s="5"/>
      <c r="B474" s="6"/>
      <c r="C474" s="7"/>
      <c r="D474" s="9"/>
      <c r="E474" s="9"/>
      <c r="F474" s="14"/>
      <c r="G474" s="9"/>
      <c r="H474" s="9"/>
      <c r="I474" s="121"/>
      <c r="J474" s="121"/>
      <c r="K474" s="121"/>
      <c r="L474" s="9"/>
      <c r="M474" s="9"/>
      <c r="N474" s="9"/>
      <c r="O474" s="9"/>
      <c r="P474" s="9"/>
      <c r="Q474" s="5"/>
      <c r="R474" s="5"/>
      <c r="S474" s="5"/>
      <c r="T474" s="5"/>
      <c r="U474" s="5"/>
      <c r="V474" s="5"/>
      <c r="W474" s="5"/>
      <c r="X474" s="5"/>
      <c r="Y474" s="5"/>
      <c r="Z474" s="5"/>
    </row>
    <row r="475" spans="1:26" ht="13.5" customHeight="1" x14ac:dyDescent="0.3">
      <c r="A475" s="5"/>
      <c r="B475" s="6"/>
      <c r="C475" s="7"/>
      <c r="D475" s="9"/>
      <c r="E475" s="9"/>
      <c r="F475" s="14"/>
      <c r="G475" s="9"/>
      <c r="H475" s="9"/>
      <c r="I475" s="121"/>
      <c r="J475" s="121"/>
      <c r="K475" s="121"/>
      <c r="L475" s="9"/>
      <c r="M475" s="9"/>
      <c r="N475" s="9"/>
      <c r="O475" s="9"/>
      <c r="P475" s="9"/>
      <c r="Q475" s="5"/>
      <c r="R475" s="5"/>
      <c r="S475" s="5"/>
      <c r="T475" s="5"/>
      <c r="U475" s="5"/>
      <c r="V475" s="5"/>
      <c r="W475" s="5"/>
      <c r="X475" s="5"/>
      <c r="Y475" s="5"/>
      <c r="Z475" s="5"/>
    </row>
    <row r="476" spans="1:26" ht="13.5" customHeight="1" x14ac:dyDescent="0.3">
      <c r="A476" s="5"/>
      <c r="B476" s="6"/>
      <c r="C476" s="7"/>
      <c r="D476" s="9"/>
      <c r="E476" s="9"/>
      <c r="F476" s="14"/>
      <c r="G476" s="9"/>
      <c r="H476" s="9"/>
      <c r="I476" s="121"/>
      <c r="J476" s="121"/>
      <c r="K476" s="121"/>
      <c r="L476" s="9"/>
      <c r="M476" s="9"/>
      <c r="N476" s="9"/>
      <c r="O476" s="9"/>
      <c r="P476" s="9"/>
      <c r="Q476" s="5"/>
      <c r="R476" s="5"/>
      <c r="S476" s="5"/>
      <c r="T476" s="5"/>
      <c r="U476" s="5"/>
      <c r="V476" s="5"/>
      <c r="W476" s="5"/>
      <c r="X476" s="5"/>
      <c r="Y476" s="5"/>
      <c r="Z476" s="5"/>
    </row>
    <row r="477" spans="1:26" ht="13.5" customHeight="1" x14ac:dyDescent="0.3">
      <c r="A477" s="5"/>
      <c r="B477" s="6"/>
      <c r="C477" s="7"/>
      <c r="D477" s="9"/>
      <c r="E477" s="9"/>
      <c r="F477" s="14"/>
      <c r="G477" s="9"/>
      <c r="H477" s="9"/>
      <c r="I477" s="121"/>
      <c r="J477" s="121"/>
      <c r="K477" s="121"/>
      <c r="L477" s="9"/>
      <c r="M477" s="9"/>
      <c r="N477" s="9"/>
      <c r="O477" s="9"/>
      <c r="P477" s="9"/>
      <c r="Q477" s="5"/>
      <c r="R477" s="5"/>
      <c r="S477" s="5"/>
      <c r="T477" s="5"/>
      <c r="U477" s="5"/>
      <c r="V477" s="5"/>
      <c r="W477" s="5"/>
      <c r="X477" s="5"/>
      <c r="Y477" s="5"/>
      <c r="Z477" s="5"/>
    </row>
    <row r="478" spans="1:26" ht="13.5" customHeight="1" x14ac:dyDescent="0.3">
      <c r="A478" s="5"/>
      <c r="B478" s="6"/>
      <c r="C478" s="7"/>
      <c r="D478" s="9"/>
      <c r="E478" s="9"/>
      <c r="F478" s="14"/>
      <c r="G478" s="9"/>
      <c r="H478" s="9"/>
      <c r="I478" s="121"/>
      <c r="J478" s="121"/>
      <c r="K478" s="121"/>
      <c r="L478" s="9"/>
      <c r="M478" s="9"/>
      <c r="N478" s="9"/>
      <c r="O478" s="9"/>
      <c r="P478" s="9"/>
      <c r="Q478" s="5"/>
      <c r="R478" s="5"/>
      <c r="S478" s="5"/>
      <c r="T478" s="5"/>
      <c r="U478" s="5"/>
      <c r="V478" s="5"/>
      <c r="W478" s="5"/>
      <c r="X478" s="5"/>
      <c r="Y478" s="5"/>
      <c r="Z478" s="5"/>
    </row>
    <row r="479" spans="1:26" ht="13.5" customHeight="1" x14ac:dyDescent="0.3">
      <c r="A479" s="5"/>
      <c r="B479" s="6"/>
      <c r="C479" s="7"/>
      <c r="D479" s="9"/>
      <c r="E479" s="9"/>
      <c r="F479" s="14"/>
      <c r="G479" s="9"/>
      <c r="H479" s="9"/>
      <c r="I479" s="121"/>
      <c r="J479" s="121"/>
      <c r="K479" s="121"/>
      <c r="L479" s="9"/>
      <c r="M479" s="9"/>
      <c r="N479" s="9"/>
      <c r="O479" s="9"/>
      <c r="P479" s="9"/>
      <c r="Q479" s="5"/>
      <c r="R479" s="5"/>
      <c r="S479" s="5"/>
      <c r="T479" s="5"/>
      <c r="U479" s="5"/>
      <c r="V479" s="5"/>
      <c r="W479" s="5"/>
      <c r="X479" s="5"/>
      <c r="Y479" s="5"/>
      <c r="Z479" s="5"/>
    </row>
    <row r="480" spans="1:26" ht="13.5" customHeight="1" x14ac:dyDescent="0.3">
      <c r="A480" s="5"/>
      <c r="B480" s="6"/>
      <c r="C480" s="7"/>
      <c r="D480" s="9"/>
      <c r="E480" s="9"/>
      <c r="F480" s="14"/>
      <c r="G480" s="9"/>
      <c r="H480" s="9"/>
      <c r="I480" s="121"/>
      <c r="J480" s="121"/>
      <c r="K480" s="121"/>
      <c r="L480" s="9"/>
      <c r="M480" s="9"/>
      <c r="N480" s="9"/>
      <c r="O480" s="9"/>
      <c r="P480" s="9"/>
      <c r="Q480" s="5"/>
      <c r="R480" s="5"/>
      <c r="S480" s="5"/>
      <c r="T480" s="5"/>
      <c r="U480" s="5"/>
      <c r="V480" s="5"/>
      <c r="W480" s="5"/>
      <c r="X480" s="5"/>
      <c r="Y480" s="5"/>
      <c r="Z480" s="5"/>
    </row>
    <row r="481" spans="1:26" ht="13.5" customHeight="1" x14ac:dyDescent="0.3">
      <c r="A481" s="5"/>
      <c r="B481" s="6"/>
      <c r="C481" s="7"/>
      <c r="D481" s="9"/>
      <c r="E481" s="9"/>
      <c r="F481" s="14"/>
      <c r="G481" s="9"/>
      <c r="H481" s="9"/>
      <c r="I481" s="121"/>
      <c r="J481" s="121"/>
      <c r="K481" s="121"/>
      <c r="L481" s="9"/>
      <c r="M481" s="9"/>
      <c r="N481" s="9"/>
      <c r="O481" s="9"/>
      <c r="P481" s="9"/>
      <c r="Q481" s="5"/>
      <c r="R481" s="5"/>
      <c r="S481" s="5"/>
      <c r="T481" s="5"/>
      <c r="U481" s="5"/>
      <c r="V481" s="5"/>
      <c r="W481" s="5"/>
      <c r="X481" s="5"/>
      <c r="Y481" s="5"/>
      <c r="Z481" s="5"/>
    </row>
    <row r="482" spans="1:26" ht="13.5" customHeight="1" x14ac:dyDescent="0.3">
      <c r="A482" s="5"/>
      <c r="B482" s="6"/>
      <c r="C482" s="7"/>
      <c r="D482" s="9"/>
      <c r="E482" s="9"/>
      <c r="F482" s="14"/>
      <c r="G482" s="9"/>
      <c r="H482" s="9"/>
      <c r="I482" s="121"/>
      <c r="J482" s="121"/>
      <c r="K482" s="121"/>
      <c r="L482" s="9"/>
      <c r="M482" s="9"/>
      <c r="N482" s="9"/>
      <c r="O482" s="9"/>
      <c r="P482" s="9"/>
      <c r="Q482" s="5"/>
      <c r="R482" s="5"/>
      <c r="S482" s="5"/>
      <c r="T482" s="5"/>
      <c r="U482" s="5"/>
      <c r="V482" s="5"/>
      <c r="W482" s="5"/>
      <c r="X482" s="5"/>
      <c r="Y482" s="5"/>
      <c r="Z482" s="5"/>
    </row>
    <row r="483" spans="1:26" ht="13.5" customHeight="1" x14ac:dyDescent="0.3">
      <c r="A483" s="5"/>
      <c r="B483" s="6"/>
      <c r="C483" s="7"/>
      <c r="D483" s="9"/>
      <c r="E483" s="9"/>
      <c r="F483" s="14"/>
      <c r="G483" s="9"/>
      <c r="H483" s="9"/>
      <c r="I483" s="121"/>
      <c r="J483" s="121"/>
      <c r="K483" s="121"/>
      <c r="L483" s="9"/>
      <c r="M483" s="9"/>
      <c r="N483" s="9"/>
      <c r="O483" s="9"/>
      <c r="P483" s="9"/>
      <c r="Q483" s="5"/>
      <c r="R483" s="5"/>
      <c r="S483" s="5"/>
      <c r="T483" s="5"/>
      <c r="U483" s="5"/>
      <c r="V483" s="5"/>
      <c r="W483" s="5"/>
      <c r="X483" s="5"/>
      <c r="Y483" s="5"/>
      <c r="Z483" s="5"/>
    </row>
    <row r="484" spans="1:26" ht="13.5" customHeight="1" x14ac:dyDescent="0.3">
      <c r="A484" s="5"/>
      <c r="B484" s="6"/>
      <c r="C484" s="7"/>
      <c r="D484" s="9"/>
      <c r="E484" s="9"/>
      <c r="F484" s="14"/>
      <c r="G484" s="9"/>
      <c r="H484" s="9"/>
      <c r="I484" s="121"/>
      <c r="J484" s="121"/>
      <c r="K484" s="121"/>
      <c r="L484" s="9"/>
      <c r="M484" s="9"/>
      <c r="N484" s="9"/>
      <c r="O484" s="9"/>
      <c r="P484" s="9"/>
      <c r="Q484" s="5"/>
      <c r="R484" s="5"/>
      <c r="S484" s="5"/>
      <c r="T484" s="5"/>
      <c r="U484" s="5"/>
      <c r="V484" s="5"/>
      <c r="W484" s="5"/>
      <c r="X484" s="5"/>
      <c r="Y484" s="5"/>
      <c r="Z484" s="5"/>
    </row>
    <row r="485" spans="1:26" ht="13.5" customHeight="1" x14ac:dyDescent="0.3">
      <c r="A485" s="5"/>
      <c r="B485" s="6"/>
      <c r="C485" s="7"/>
      <c r="D485" s="9"/>
      <c r="E485" s="9"/>
      <c r="F485" s="14"/>
      <c r="G485" s="9"/>
      <c r="H485" s="9"/>
      <c r="I485" s="121"/>
      <c r="J485" s="121"/>
      <c r="K485" s="121"/>
      <c r="L485" s="9"/>
      <c r="M485" s="9"/>
      <c r="N485" s="9"/>
      <c r="O485" s="9"/>
      <c r="P485" s="9"/>
      <c r="Q485" s="5"/>
      <c r="R485" s="5"/>
      <c r="S485" s="5"/>
      <c r="T485" s="5"/>
      <c r="U485" s="5"/>
      <c r="V485" s="5"/>
      <c r="W485" s="5"/>
      <c r="X485" s="5"/>
      <c r="Y485" s="5"/>
      <c r="Z485" s="5"/>
    </row>
    <row r="486" spans="1:26" ht="13.5" customHeight="1" x14ac:dyDescent="0.3">
      <c r="A486" s="5"/>
      <c r="B486" s="6"/>
      <c r="C486" s="7"/>
      <c r="D486" s="9"/>
      <c r="E486" s="9"/>
      <c r="F486" s="14"/>
      <c r="G486" s="9"/>
      <c r="H486" s="9"/>
      <c r="I486" s="121"/>
      <c r="J486" s="121"/>
      <c r="K486" s="121"/>
      <c r="L486" s="9"/>
      <c r="M486" s="9"/>
      <c r="N486" s="9"/>
      <c r="O486" s="9"/>
      <c r="P486" s="9"/>
      <c r="Q486" s="5"/>
      <c r="R486" s="5"/>
      <c r="S486" s="5"/>
      <c r="T486" s="5"/>
      <c r="U486" s="5"/>
      <c r="V486" s="5"/>
      <c r="W486" s="5"/>
      <c r="X486" s="5"/>
      <c r="Y486" s="5"/>
      <c r="Z486" s="5"/>
    </row>
    <row r="487" spans="1:26" ht="13.5" customHeight="1" x14ac:dyDescent="0.3">
      <c r="A487" s="5"/>
      <c r="B487" s="6"/>
      <c r="C487" s="7"/>
      <c r="D487" s="9"/>
      <c r="E487" s="9"/>
      <c r="F487" s="14"/>
      <c r="G487" s="9"/>
      <c r="H487" s="9"/>
      <c r="I487" s="121"/>
      <c r="J487" s="121"/>
      <c r="K487" s="121"/>
      <c r="L487" s="9"/>
      <c r="M487" s="9"/>
      <c r="N487" s="9"/>
      <c r="O487" s="9"/>
      <c r="P487" s="9"/>
      <c r="Q487" s="5"/>
      <c r="R487" s="5"/>
      <c r="S487" s="5"/>
      <c r="T487" s="5"/>
      <c r="U487" s="5"/>
      <c r="V487" s="5"/>
      <c r="W487" s="5"/>
      <c r="X487" s="5"/>
      <c r="Y487" s="5"/>
      <c r="Z487" s="5"/>
    </row>
    <row r="488" spans="1:26" ht="13.5" customHeight="1" x14ac:dyDescent="0.3">
      <c r="A488" s="5"/>
      <c r="B488" s="6"/>
      <c r="C488" s="7"/>
      <c r="D488" s="9"/>
      <c r="E488" s="9"/>
      <c r="F488" s="14"/>
      <c r="G488" s="9"/>
      <c r="H488" s="9"/>
      <c r="I488" s="121"/>
      <c r="J488" s="121"/>
      <c r="K488" s="121"/>
      <c r="L488" s="9"/>
      <c r="M488" s="9"/>
      <c r="N488" s="9"/>
      <c r="O488" s="9"/>
      <c r="P488" s="9"/>
      <c r="Q488" s="5"/>
      <c r="R488" s="5"/>
      <c r="S488" s="5"/>
      <c r="T488" s="5"/>
      <c r="U488" s="5"/>
      <c r="V488" s="5"/>
      <c r="W488" s="5"/>
      <c r="X488" s="5"/>
      <c r="Y488" s="5"/>
      <c r="Z488" s="5"/>
    </row>
    <row r="489" spans="1:26" ht="13.5" customHeight="1" x14ac:dyDescent="0.3">
      <c r="A489" s="5"/>
      <c r="B489" s="6"/>
      <c r="C489" s="7"/>
      <c r="D489" s="9"/>
      <c r="E489" s="9"/>
      <c r="F489" s="14"/>
      <c r="G489" s="9"/>
      <c r="H489" s="9"/>
      <c r="I489" s="121"/>
      <c r="J489" s="121"/>
      <c r="K489" s="121"/>
      <c r="L489" s="9"/>
      <c r="M489" s="9"/>
      <c r="N489" s="9"/>
      <c r="O489" s="9"/>
      <c r="P489" s="9"/>
      <c r="Q489" s="5"/>
      <c r="R489" s="5"/>
      <c r="S489" s="5"/>
      <c r="T489" s="5"/>
      <c r="U489" s="5"/>
      <c r="V489" s="5"/>
      <c r="W489" s="5"/>
      <c r="X489" s="5"/>
      <c r="Y489" s="5"/>
      <c r="Z489" s="5"/>
    </row>
    <row r="490" spans="1:26" ht="13.5" customHeight="1" x14ac:dyDescent="0.3">
      <c r="A490" s="5"/>
      <c r="B490" s="6"/>
      <c r="C490" s="7"/>
      <c r="D490" s="9"/>
      <c r="E490" s="9"/>
      <c r="F490" s="14"/>
      <c r="G490" s="9"/>
      <c r="H490" s="9"/>
      <c r="I490" s="121"/>
      <c r="J490" s="121"/>
      <c r="K490" s="121"/>
      <c r="L490" s="9"/>
      <c r="M490" s="9"/>
      <c r="N490" s="9"/>
      <c r="O490" s="9"/>
      <c r="P490" s="9"/>
      <c r="Q490" s="5"/>
      <c r="R490" s="5"/>
      <c r="S490" s="5"/>
      <c r="T490" s="5"/>
      <c r="U490" s="5"/>
      <c r="V490" s="5"/>
      <c r="W490" s="5"/>
      <c r="X490" s="5"/>
      <c r="Y490" s="5"/>
      <c r="Z490" s="5"/>
    </row>
    <row r="491" spans="1:26" ht="13.5" customHeight="1" x14ac:dyDescent="0.3">
      <c r="A491" s="5"/>
      <c r="B491" s="6"/>
      <c r="C491" s="7"/>
      <c r="D491" s="9"/>
      <c r="E491" s="9"/>
      <c r="F491" s="14"/>
      <c r="G491" s="9"/>
      <c r="H491" s="9"/>
      <c r="I491" s="121"/>
      <c r="J491" s="121"/>
      <c r="K491" s="121"/>
      <c r="L491" s="9"/>
      <c r="M491" s="9"/>
      <c r="N491" s="9"/>
      <c r="O491" s="9"/>
      <c r="P491" s="9"/>
      <c r="Q491" s="5"/>
      <c r="R491" s="5"/>
      <c r="S491" s="5"/>
      <c r="T491" s="5"/>
      <c r="U491" s="5"/>
      <c r="V491" s="5"/>
      <c r="W491" s="5"/>
      <c r="X491" s="5"/>
      <c r="Y491" s="5"/>
      <c r="Z491" s="5"/>
    </row>
    <row r="492" spans="1:26" ht="13.5" customHeight="1" x14ac:dyDescent="0.3">
      <c r="A492" s="5"/>
      <c r="B492" s="6"/>
      <c r="C492" s="7"/>
      <c r="D492" s="9"/>
      <c r="E492" s="9"/>
      <c r="F492" s="14"/>
      <c r="G492" s="9"/>
      <c r="H492" s="9"/>
      <c r="I492" s="121"/>
      <c r="J492" s="121"/>
      <c r="K492" s="121"/>
      <c r="L492" s="9"/>
      <c r="M492" s="9"/>
      <c r="N492" s="9"/>
      <c r="O492" s="9"/>
      <c r="P492" s="9"/>
      <c r="Q492" s="5"/>
      <c r="R492" s="5"/>
      <c r="S492" s="5"/>
      <c r="T492" s="5"/>
      <c r="U492" s="5"/>
      <c r="V492" s="5"/>
      <c r="W492" s="5"/>
      <c r="X492" s="5"/>
      <c r="Y492" s="5"/>
      <c r="Z492" s="5"/>
    </row>
    <row r="493" spans="1:26" ht="13.5" customHeight="1" x14ac:dyDescent="0.3">
      <c r="A493" s="5"/>
      <c r="B493" s="6"/>
      <c r="C493" s="7"/>
      <c r="D493" s="9"/>
      <c r="E493" s="9"/>
      <c r="F493" s="14"/>
      <c r="G493" s="9"/>
      <c r="H493" s="9"/>
      <c r="I493" s="121"/>
      <c r="J493" s="121"/>
      <c r="K493" s="121"/>
      <c r="L493" s="9"/>
      <c r="M493" s="9"/>
      <c r="N493" s="9"/>
      <c r="O493" s="9"/>
      <c r="P493" s="9"/>
      <c r="Q493" s="5"/>
      <c r="R493" s="5"/>
      <c r="S493" s="5"/>
      <c r="T493" s="5"/>
      <c r="U493" s="5"/>
      <c r="V493" s="5"/>
      <c r="W493" s="5"/>
      <c r="X493" s="5"/>
      <c r="Y493" s="5"/>
      <c r="Z493" s="5"/>
    </row>
    <row r="494" spans="1:26" ht="13.5" customHeight="1" x14ac:dyDescent="0.3">
      <c r="A494" s="5"/>
      <c r="B494" s="6"/>
      <c r="C494" s="7"/>
      <c r="D494" s="9"/>
      <c r="E494" s="9"/>
      <c r="F494" s="14"/>
      <c r="G494" s="9"/>
      <c r="H494" s="9"/>
      <c r="I494" s="121"/>
      <c r="J494" s="121"/>
      <c r="K494" s="121"/>
      <c r="L494" s="9"/>
      <c r="M494" s="9"/>
      <c r="N494" s="9"/>
      <c r="O494" s="9"/>
      <c r="P494" s="9"/>
      <c r="Q494" s="5"/>
      <c r="R494" s="5"/>
      <c r="S494" s="5"/>
      <c r="T494" s="5"/>
      <c r="U494" s="5"/>
      <c r="V494" s="5"/>
      <c r="W494" s="5"/>
      <c r="X494" s="5"/>
      <c r="Y494" s="5"/>
      <c r="Z494" s="5"/>
    </row>
    <row r="495" spans="1:26" ht="13.5" customHeight="1" x14ac:dyDescent="0.3">
      <c r="A495" s="5"/>
      <c r="B495" s="6"/>
      <c r="C495" s="7"/>
      <c r="D495" s="9"/>
      <c r="E495" s="9"/>
      <c r="F495" s="14"/>
      <c r="G495" s="9"/>
      <c r="H495" s="9"/>
      <c r="I495" s="121"/>
      <c r="J495" s="121"/>
      <c r="K495" s="121"/>
      <c r="L495" s="9"/>
      <c r="M495" s="9"/>
      <c r="N495" s="9"/>
      <c r="O495" s="9"/>
      <c r="P495" s="9"/>
      <c r="Q495" s="5"/>
      <c r="R495" s="5"/>
      <c r="S495" s="5"/>
      <c r="T495" s="5"/>
      <c r="U495" s="5"/>
      <c r="V495" s="5"/>
      <c r="W495" s="5"/>
      <c r="X495" s="5"/>
      <c r="Y495" s="5"/>
      <c r="Z495" s="5"/>
    </row>
    <row r="496" spans="1:26" ht="13.5" customHeight="1" x14ac:dyDescent="0.3">
      <c r="A496" s="5"/>
      <c r="B496" s="6"/>
      <c r="C496" s="7"/>
      <c r="D496" s="9"/>
      <c r="E496" s="9"/>
      <c r="F496" s="14"/>
      <c r="G496" s="9"/>
      <c r="H496" s="9"/>
      <c r="I496" s="121"/>
      <c r="J496" s="121"/>
      <c r="K496" s="121"/>
      <c r="L496" s="9"/>
      <c r="M496" s="9"/>
      <c r="N496" s="9"/>
      <c r="O496" s="9"/>
      <c r="P496" s="9"/>
      <c r="Q496" s="5"/>
      <c r="R496" s="5"/>
      <c r="S496" s="5"/>
      <c r="T496" s="5"/>
      <c r="U496" s="5"/>
      <c r="V496" s="5"/>
      <c r="W496" s="5"/>
      <c r="X496" s="5"/>
      <c r="Y496" s="5"/>
      <c r="Z496" s="5"/>
    </row>
    <row r="497" spans="1:26" ht="13.5" customHeight="1" x14ac:dyDescent="0.3">
      <c r="A497" s="5"/>
      <c r="B497" s="6"/>
      <c r="C497" s="7"/>
      <c r="D497" s="9"/>
      <c r="E497" s="9"/>
      <c r="F497" s="14"/>
      <c r="G497" s="9"/>
      <c r="H497" s="9"/>
      <c r="I497" s="121"/>
      <c r="J497" s="121"/>
      <c r="K497" s="121"/>
      <c r="L497" s="9"/>
      <c r="M497" s="9"/>
      <c r="N497" s="9"/>
      <c r="O497" s="9"/>
      <c r="P497" s="9"/>
      <c r="Q497" s="5"/>
      <c r="R497" s="5"/>
      <c r="S497" s="5"/>
      <c r="T497" s="5"/>
      <c r="U497" s="5"/>
      <c r="V497" s="5"/>
      <c r="W497" s="5"/>
      <c r="X497" s="5"/>
      <c r="Y497" s="5"/>
      <c r="Z497" s="5"/>
    </row>
    <row r="498" spans="1:26" ht="13.5" customHeight="1" x14ac:dyDescent="0.3">
      <c r="A498" s="5"/>
      <c r="B498" s="6"/>
      <c r="C498" s="7"/>
      <c r="D498" s="9"/>
      <c r="E498" s="9"/>
      <c r="F498" s="14"/>
      <c r="G498" s="9"/>
      <c r="H498" s="9"/>
      <c r="I498" s="121"/>
      <c r="J498" s="121"/>
      <c r="K498" s="121"/>
      <c r="L498" s="9"/>
      <c r="M498" s="9"/>
      <c r="N498" s="9"/>
      <c r="O498" s="9"/>
      <c r="P498" s="9"/>
      <c r="Q498" s="5"/>
      <c r="R498" s="5"/>
      <c r="S498" s="5"/>
      <c r="T498" s="5"/>
      <c r="U498" s="5"/>
      <c r="V498" s="5"/>
      <c r="W498" s="5"/>
      <c r="X498" s="5"/>
      <c r="Y498" s="5"/>
      <c r="Z498" s="5"/>
    </row>
    <row r="499" spans="1:26" ht="13.5" customHeight="1" x14ac:dyDescent="0.3">
      <c r="A499" s="5"/>
      <c r="B499" s="6"/>
      <c r="C499" s="7"/>
      <c r="D499" s="9"/>
      <c r="E499" s="9"/>
      <c r="F499" s="14"/>
      <c r="G499" s="9"/>
      <c r="H499" s="9"/>
      <c r="I499" s="121"/>
      <c r="J499" s="121"/>
      <c r="K499" s="121"/>
      <c r="L499" s="9"/>
      <c r="M499" s="9"/>
      <c r="N499" s="9"/>
      <c r="O499" s="9"/>
      <c r="P499" s="9"/>
      <c r="Q499" s="5"/>
      <c r="R499" s="5"/>
      <c r="S499" s="5"/>
      <c r="T499" s="5"/>
      <c r="U499" s="5"/>
      <c r="V499" s="5"/>
      <c r="W499" s="5"/>
      <c r="X499" s="5"/>
      <c r="Y499" s="5"/>
      <c r="Z499" s="5"/>
    </row>
    <row r="500" spans="1:26" ht="13.5" customHeight="1" x14ac:dyDescent="0.3">
      <c r="A500" s="5"/>
      <c r="B500" s="6"/>
      <c r="C500" s="7"/>
      <c r="D500" s="9"/>
      <c r="E500" s="9"/>
      <c r="F500" s="14"/>
      <c r="G500" s="9"/>
      <c r="H500" s="9"/>
      <c r="I500" s="121"/>
      <c r="J500" s="121"/>
      <c r="K500" s="121"/>
      <c r="L500" s="9"/>
      <c r="M500" s="9"/>
      <c r="N500" s="9"/>
      <c r="O500" s="9"/>
      <c r="P500" s="9"/>
      <c r="Q500" s="5"/>
      <c r="R500" s="5"/>
      <c r="S500" s="5"/>
      <c r="T500" s="5"/>
      <c r="U500" s="5"/>
      <c r="V500" s="5"/>
      <c r="W500" s="5"/>
      <c r="X500" s="5"/>
      <c r="Y500" s="5"/>
      <c r="Z500" s="5"/>
    </row>
    <row r="501" spans="1:26" ht="13.5" customHeight="1" x14ac:dyDescent="0.3">
      <c r="A501" s="5"/>
      <c r="B501" s="6"/>
      <c r="C501" s="7"/>
      <c r="D501" s="9"/>
      <c r="E501" s="9"/>
      <c r="F501" s="14"/>
      <c r="G501" s="9"/>
      <c r="H501" s="9"/>
      <c r="I501" s="121"/>
      <c r="J501" s="121"/>
      <c r="K501" s="121"/>
      <c r="L501" s="9"/>
      <c r="M501" s="9"/>
      <c r="N501" s="9"/>
      <c r="O501" s="9"/>
      <c r="P501" s="9"/>
      <c r="Q501" s="5"/>
      <c r="R501" s="5"/>
      <c r="S501" s="5"/>
      <c r="T501" s="5"/>
      <c r="U501" s="5"/>
      <c r="V501" s="5"/>
      <c r="W501" s="5"/>
      <c r="X501" s="5"/>
      <c r="Y501" s="5"/>
      <c r="Z501" s="5"/>
    </row>
    <row r="502" spans="1:26" ht="13.5" customHeight="1" x14ac:dyDescent="0.3">
      <c r="A502" s="5"/>
      <c r="B502" s="6"/>
      <c r="C502" s="7"/>
      <c r="D502" s="9"/>
      <c r="E502" s="9"/>
      <c r="F502" s="14"/>
      <c r="G502" s="9"/>
      <c r="H502" s="9"/>
      <c r="I502" s="121"/>
      <c r="J502" s="121"/>
      <c r="K502" s="121"/>
      <c r="L502" s="9"/>
      <c r="M502" s="9"/>
      <c r="N502" s="9"/>
      <c r="O502" s="9"/>
      <c r="P502" s="9"/>
      <c r="Q502" s="5"/>
      <c r="R502" s="5"/>
      <c r="S502" s="5"/>
      <c r="T502" s="5"/>
      <c r="U502" s="5"/>
      <c r="V502" s="5"/>
      <c r="W502" s="5"/>
      <c r="X502" s="5"/>
      <c r="Y502" s="5"/>
      <c r="Z502" s="5"/>
    </row>
    <row r="503" spans="1:26" ht="13.5" customHeight="1" x14ac:dyDescent="0.3">
      <c r="A503" s="5"/>
      <c r="B503" s="6"/>
      <c r="C503" s="7"/>
      <c r="D503" s="9"/>
      <c r="E503" s="9"/>
      <c r="F503" s="14"/>
      <c r="G503" s="9"/>
      <c r="H503" s="9"/>
      <c r="I503" s="121"/>
      <c r="J503" s="121"/>
      <c r="K503" s="121"/>
      <c r="L503" s="9"/>
      <c r="M503" s="9"/>
      <c r="N503" s="9"/>
      <c r="O503" s="9"/>
      <c r="P503" s="9"/>
      <c r="Q503" s="5"/>
      <c r="R503" s="5"/>
      <c r="S503" s="5"/>
      <c r="T503" s="5"/>
      <c r="U503" s="5"/>
      <c r="V503" s="5"/>
      <c r="W503" s="5"/>
      <c r="X503" s="5"/>
      <c r="Y503" s="5"/>
      <c r="Z503" s="5"/>
    </row>
    <row r="504" spans="1:26" ht="13.5" customHeight="1" x14ac:dyDescent="0.3">
      <c r="A504" s="5"/>
      <c r="B504" s="6"/>
      <c r="C504" s="7"/>
      <c r="D504" s="9"/>
      <c r="E504" s="9"/>
      <c r="F504" s="14"/>
      <c r="G504" s="9"/>
      <c r="H504" s="9"/>
      <c r="I504" s="121"/>
      <c r="J504" s="121"/>
      <c r="K504" s="121"/>
      <c r="L504" s="9"/>
      <c r="M504" s="9"/>
      <c r="N504" s="9"/>
      <c r="O504" s="9"/>
      <c r="P504" s="9"/>
      <c r="Q504" s="5"/>
      <c r="R504" s="5"/>
      <c r="S504" s="5"/>
      <c r="T504" s="5"/>
      <c r="U504" s="5"/>
      <c r="V504" s="5"/>
      <c r="W504" s="5"/>
      <c r="X504" s="5"/>
      <c r="Y504" s="5"/>
      <c r="Z504" s="5"/>
    </row>
    <row r="505" spans="1:26" ht="13.5" customHeight="1" x14ac:dyDescent="0.3">
      <c r="A505" s="5"/>
      <c r="B505" s="6"/>
      <c r="C505" s="7"/>
      <c r="D505" s="9"/>
      <c r="E505" s="9"/>
      <c r="F505" s="14"/>
      <c r="G505" s="9"/>
      <c r="H505" s="9"/>
      <c r="I505" s="121"/>
      <c r="J505" s="121"/>
      <c r="K505" s="121"/>
      <c r="L505" s="9"/>
      <c r="M505" s="9"/>
      <c r="N505" s="9"/>
      <c r="O505" s="9"/>
      <c r="P505" s="9"/>
      <c r="Q505" s="5"/>
      <c r="R505" s="5"/>
      <c r="S505" s="5"/>
      <c r="T505" s="5"/>
      <c r="U505" s="5"/>
      <c r="V505" s="5"/>
      <c r="W505" s="5"/>
      <c r="X505" s="5"/>
      <c r="Y505" s="5"/>
      <c r="Z505" s="5"/>
    </row>
    <row r="506" spans="1:26" ht="13.5" customHeight="1" x14ac:dyDescent="0.3">
      <c r="A506" s="5"/>
      <c r="B506" s="6"/>
      <c r="C506" s="7"/>
      <c r="D506" s="9"/>
      <c r="E506" s="9"/>
      <c r="F506" s="14"/>
      <c r="G506" s="9"/>
      <c r="H506" s="9"/>
      <c r="I506" s="121"/>
      <c r="J506" s="121"/>
      <c r="K506" s="121"/>
      <c r="L506" s="9"/>
      <c r="M506" s="9"/>
      <c r="N506" s="9"/>
      <c r="O506" s="9"/>
      <c r="P506" s="9"/>
      <c r="Q506" s="5"/>
      <c r="R506" s="5"/>
      <c r="S506" s="5"/>
      <c r="T506" s="5"/>
      <c r="U506" s="5"/>
      <c r="V506" s="5"/>
      <c r="W506" s="5"/>
      <c r="X506" s="5"/>
      <c r="Y506" s="5"/>
      <c r="Z506" s="5"/>
    </row>
    <row r="507" spans="1:26" ht="13.5" customHeight="1" x14ac:dyDescent="0.3">
      <c r="A507" s="5"/>
      <c r="B507" s="6"/>
      <c r="C507" s="7"/>
      <c r="D507" s="9"/>
      <c r="E507" s="9"/>
      <c r="F507" s="14"/>
      <c r="G507" s="9"/>
      <c r="H507" s="9"/>
      <c r="I507" s="121"/>
      <c r="J507" s="121"/>
      <c r="K507" s="121"/>
      <c r="L507" s="9"/>
      <c r="M507" s="9"/>
      <c r="N507" s="9"/>
      <c r="O507" s="9"/>
      <c r="P507" s="9"/>
      <c r="Q507" s="5"/>
      <c r="R507" s="5"/>
      <c r="S507" s="5"/>
      <c r="T507" s="5"/>
      <c r="U507" s="5"/>
      <c r="V507" s="5"/>
      <c r="W507" s="5"/>
      <c r="X507" s="5"/>
      <c r="Y507" s="5"/>
      <c r="Z507" s="5"/>
    </row>
    <row r="508" spans="1:26" ht="13.5" customHeight="1" x14ac:dyDescent="0.3">
      <c r="A508" s="5"/>
      <c r="B508" s="6"/>
      <c r="C508" s="7"/>
      <c r="D508" s="9"/>
      <c r="E508" s="9"/>
      <c r="F508" s="14"/>
      <c r="G508" s="9"/>
      <c r="H508" s="9"/>
      <c r="I508" s="121"/>
      <c r="J508" s="121"/>
      <c r="K508" s="121"/>
      <c r="L508" s="9"/>
      <c r="M508" s="9"/>
      <c r="N508" s="9"/>
      <c r="O508" s="9"/>
      <c r="P508" s="9"/>
      <c r="Q508" s="5"/>
      <c r="R508" s="5"/>
      <c r="S508" s="5"/>
      <c r="T508" s="5"/>
      <c r="U508" s="5"/>
      <c r="V508" s="5"/>
      <c r="W508" s="5"/>
      <c r="X508" s="5"/>
      <c r="Y508" s="5"/>
      <c r="Z508" s="5"/>
    </row>
    <row r="509" spans="1:26" ht="13.5" customHeight="1" x14ac:dyDescent="0.3">
      <c r="A509" s="5"/>
      <c r="B509" s="6"/>
      <c r="C509" s="7"/>
      <c r="D509" s="9"/>
      <c r="E509" s="9"/>
      <c r="F509" s="14"/>
      <c r="G509" s="9"/>
      <c r="H509" s="9"/>
      <c r="I509" s="121"/>
      <c r="J509" s="121"/>
      <c r="K509" s="121"/>
      <c r="L509" s="9"/>
      <c r="M509" s="9"/>
      <c r="N509" s="9"/>
      <c r="O509" s="9"/>
      <c r="P509" s="9"/>
      <c r="Q509" s="5"/>
      <c r="R509" s="5"/>
      <c r="S509" s="5"/>
      <c r="T509" s="5"/>
      <c r="U509" s="5"/>
      <c r="V509" s="5"/>
      <c r="W509" s="5"/>
      <c r="X509" s="5"/>
      <c r="Y509" s="5"/>
      <c r="Z509" s="5"/>
    </row>
    <row r="510" spans="1:26" ht="13.5" customHeight="1" x14ac:dyDescent="0.3">
      <c r="A510" s="5"/>
      <c r="B510" s="6"/>
      <c r="C510" s="7"/>
      <c r="D510" s="9"/>
      <c r="E510" s="9"/>
      <c r="F510" s="14"/>
      <c r="G510" s="9"/>
      <c r="H510" s="9"/>
      <c r="I510" s="121"/>
      <c r="J510" s="121"/>
      <c r="K510" s="121"/>
      <c r="L510" s="9"/>
      <c r="M510" s="9"/>
      <c r="N510" s="9"/>
      <c r="O510" s="9"/>
      <c r="P510" s="9"/>
      <c r="Q510" s="5"/>
      <c r="R510" s="5"/>
      <c r="S510" s="5"/>
      <c r="T510" s="5"/>
      <c r="U510" s="5"/>
      <c r="V510" s="5"/>
      <c r="W510" s="5"/>
      <c r="X510" s="5"/>
      <c r="Y510" s="5"/>
      <c r="Z510" s="5"/>
    </row>
    <row r="511" spans="1:26" ht="13.5" customHeight="1" x14ac:dyDescent="0.3">
      <c r="A511" s="5"/>
      <c r="B511" s="6"/>
      <c r="C511" s="7"/>
      <c r="D511" s="9"/>
      <c r="E511" s="9"/>
      <c r="F511" s="14"/>
      <c r="G511" s="9"/>
      <c r="H511" s="9"/>
      <c r="I511" s="121"/>
      <c r="J511" s="121"/>
      <c r="K511" s="121"/>
      <c r="L511" s="9"/>
      <c r="M511" s="9"/>
      <c r="N511" s="9"/>
      <c r="O511" s="9"/>
      <c r="P511" s="9"/>
      <c r="Q511" s="5"/>
      <c r="R511" s="5"/>
      <c r="S511" s="5"/>
      <c r="T511" s="5"/>
      <c r="U511" s="5"/>
      <c r="V511" s="5"/>
      <c r="W511" s="5"/>
      <c r="X511" s="5"/>
      <c r="Y511" s="5"/>
      <c r="Z511" s="5"/>
    </row>
    <row r="512" spans="1:26" ht="13.5" customHeight="1" x14ac:dyDescent="0.3">
      <c r="A512" s="5"/>
      <c r="B512" s="6"/>
      <c r="C512" s="7"/>
      <c r="D512" s="9"/>
      <c r="E512" s="9"/>
      <c r="F512" s="14"/>
      <c r="G512" s="9"/>
      <c r="H512" s="9"/>
      <c r="I512" s="121"/>
      <c r="J512" s="121"/>
      <c r="K512" s="121"/>
      <c r="L512" s="9"/>
      <c r="M512" s="9"/>
      <c r="N512" s="9"/>
      <c r="O512" s="9"/>
      <c r="P512" s="9"/>
      <c r="Q512" s="5"/>
      <c r="R512" s="5"/>
      <c r="S512" s="5"/>
      <c r="T512" s="5"/>
      <c r="U512" s="5"/>
      <c r="V512" s="5"/>
      <c r="W512" s="5"/>
      <c r="X512" s="5"/>
      <c r="Y512" s="5"/>
      <c r="Z512" s="5"/>
    </row>
    <row r="513" spans="1:26" ht="13.5" customHeight="1" x14ac:dyDescent="0.3">
      <c r="A513" s="5"/>
      <c r="B513" s="6"/>
      <c r="C513" s="7"/>
      <c r="D513" s="9"/>
      <c r="E513" s="9"/>
      <c r="F513" s="14"/>
      <c r="G513" s="9"/>
      <c r="H513" s="9"/>
      <c r="I513" s="121"/>
      <c r="J513" s="121"/>
      <c r="K513" s="121"/>
      <c r="L513" s="9"/>
      <c r="M513" s="9"/>
      <c r="N513" s="9"/>
      <c r="O513" s="9"/>
      <c r="P513" s="9"/>
      <c r="Q513" s="5"/>
      <c r="R513" s="5"/>
      <c r="S513" s="5"/>
      <c r="T513" s="5"/>
      <c r="U513" s="5"/>
      <c r="V513" s="5"/>
      <c r="W513" s="5"/>
      <c r="X513" s="5"/>
      <c r="Y513" s="5"/>
      <c r="Z513" s="5"/>
    </row>
    <row r="514" spans="1:26" ht="13.5" customHeight="1" x14ac:dyDescent="0.3">
      <c r="A514" s="5"/>
      <c r="B514" s="6"/>
      <c r="C514" s="7"/>
      <c r="D514" s="9"/>
      <c r="E514" s="9"/>
      <c r="F514" s="14"/>
      <c r="G514" s="9"/>
      <c r="H514" s="9"/>
      <c r="I514" s="121"/>
      <c r="J514" s="121"/>
      <c r="K514" s="121"/>
      <c r="L514" s="9"/>
      <c r="M514" s="9"/>
      <c r="N514" s="9"/>
      <c r="O514" s="9"/>
      <c r="P514" s="9"/>
      <c r="Q514" s="5"/>
      <c r="R514" s="5"/>
      <c r="S514" s="5"/>
      <c r="T514" s="5"/>
      <c r="U514" s="5"/>
      <c r="V514" s="5"/>
      <c r="W514" s="5"/>
      <c r="X514" s="5"/>
      <c r="Y514" s="5"/>
      <c r="Z514" s="5"/>
    </row>
    <row r="515" spans="1:26" ht="13.5" customHeight="1" x14ac:dyDescent="0.3">
      <c r="A515" s="5"/>
      <c r="B515" s="6"/>
      <c r="C515" s="7"/>
      <c r="D515" s="9"/>
      <c r="E515" s="9"/>
      <c r="F515" s="14"/>
      <c r="G515" s="9"/>
      <c r="H515" s="9"/>
      <c r="I515" s="121"/>
      <c r="J515" s="121"/>
      <c r="K515" s="121"/>
      <c r="L515" s="9"/>
      <c r="M515" s="9"/>
      <c r="N515" s="9"/>
      <c r="O515" s="9"/>
      <c r="P515" s="9"/>
      <c r="Q515" s="5"/>
      <c r="R515" s="5"/>
      <c r="S515" s="5"/>
      <c r="T515" s="5"/>
      <c r="U515" s="5"/>
      <c r="V515" s="5"/>
      <c r="W515" s="5"/>
      <c r="X515" s="5"/>
      <c r="Y515" s="5"/>
      <c r="Z515" s="5"/>
    </row>
    <row r="516" spans="1:26" ht="13.5" customHeight="1" x14ac:dyDescent="0.3">
      <c r="A516" s="5"/>
      <c r="B516" s="6"/>
      <c r="C516" s="7"/>
      <c r="D516" s="9"/>
      <c r="E516" s="9"/>
      <c r="F516" s="14"/>
      <c r="G516" s="9"/>
      <c r="H516" s="9"/>
      <c r="I516" s="121"/>
      <c r="J516" s="121"/>
      <c r="K516" s="121"/>
      <c r="L516" s="9"/>
      <c r="M516" s="9"/>
      <c r="N516" s="9"/>
      <c r="O516" s="9"/>
      <c r="P516" s="9"/>
      <c r="Q516" s="5"/>
      <c r="R516" s="5"/>
      <c r="S516" s="5"/>
      <c r="T516" s="5"/>
      <c r="U516" s="5"/>
      <c r="V516" s="5"/>
      <c r="W516" s="5"/>
      <c r="X516" s="5"/>
      <c r="Y516" s="5"/>
      <c r="Z516" s="5"/>
    </row>
    <row r="517" spans="1:26" ht="13.5" customHeight="1" x14ac:dyDescent="0.3">
      <c r="A517" s="5"/>
      <c r="B517" s="6"/>
      <c r="C517" s="7"/>
      <c r="D517" s="9"/>
      <c r="E517" s="9"/>
      <c r="F517" s="14"/>
      <c r="G517" s="9"/>
      <c r="H517" s="9"/>
      <c r="I517" s="121"/>
      <c r="J517" s="121"/>
      <c r="K517" s="121"/>
      <c r="L517" s="9"/>
      <c r="M517" s="9"/>
      <c r="N517" s="9"/>
      <c r="O517" s="9"/>
      <c r="P517" s="9"/>
      <c r="Q517" s="5"/>
      <c r="R517" s="5"/>
      <c r="S517" s="5"/>
      <c r="T517" s="5"/>
      <c r="U517" s="5"/>
      <c r="V517" s="5"/>
      <c r="W517" s="5"/>
      <c r="X517" s="5"/>
      <c r="Y517" s="5"/>
      <c r="Z517" s="5"/>
    </row>
    <row r="518" spans="1:26" ht="13.5" customHeight="1" x14ac:dyDescent="0.3">
      <c r="A518" s="5"/>
      <c r="B518" s="6"/>
      <c r="C518" s="7"/>
      <c r="D518" s="9"/>
      <c r="E518" s="9"/>
      <c r="F518" s="14"/>
      <c r="G518" s="9"/>
      <c r="H518" s="9"/>
      <c r="I518" s="121"/>
      <c r="J518" s="121"/>
      <c r="K518" s="121"/>
      <c r="L518" s="9"/>
      <c r="M518" s="9"/>
      <c r="N518" s="9"/>
      <c r="O518" s="9"/>
      <c r="P518" s="9"/>
      <c r="Q518" s="5"/>
      <c r="R518" s="5"/>
      <c r="S518" s="5"/>
      <c r="T518" s="5"/>
      <c r="U518" s="5"/>
      <c r="V518" s="5"/>
      <c r="W518" s="5"/>
      <c r="X518" s="5"/>
      <c r="Y518" s="5"/>
      <c r="Z518" s="5"/>
    </row>
    <row r="519" spans="1:26" ht="13.5" customHeight="1" x14ac:dyDescent="0.3">
      <c r="A519" s="5"/>
      <c r="B519" s="6"/>
      <c r="C519" s="7"/>
      <c r="D519" s="9"/>
      <c r="E519" s="9"/>
      <c r="F519" s="14"/>
      <c r="G519" s="9"/>
      <c r="H519" s="9"/>
      <c r="I519" s="121"/>
      <c r="J519" s="121"/>
      <c r="K519" s="121"/>
      <c r="L519" s="9"/>
      <c r="M519" s="9"/>
      <c r="N519" s="9"/>
      <c r="O519" s="9"/>
      <c r="P519" s="9"/>
      <c r="Q519" s="5"/>
      <c r="R519" s="5"/>
      <c r="S519" s="5"/>
      <c r="T519" s="5"/>
      <c r="U519" s="5"/>
      <c r="V519" s="5"/>
      <c r="W519" s="5"/>
      <c r="X519" s="5"/>
      <c r="Y519" s="5"/>
      <c r="Z519" s="5"/>
    </row>
    <row r="520" spans="1:26" ht="13.5" customHeight="1" x14ac:dyDescent="0.3">
      <c r="A520" s="5"/>
      <c r="B520" s="6"/>
      <c r="C520" s="7"/>
      <c r="D520" s="9"/>
      <c r="E520" s="9"/>
      <c r="F520" s="14"/>
      <c r="G520" s="9"/>
      <c r="H520" s="9"/>
      <c r="I520" s="121"/>
      <c r="J520" s="121"/>
      <c r="K520" s="121"/>
      <c r="L520" s="9"/>
      <c r="M520" s="9"/>
      <c r="N520" s="9"/>
      <c r="O520" s="9"/>
      <c r="P520" s="9"/>
      <c r="Q520" s="5"/>
      <c r="R520" s="5"/>
      <c r="S520" s="5"/>
      <c r="T520" s="5"/>
      <c r="U520" s="5"/>
      <c r="V520" s="5"/>
      <c r="W520" s="5"/>
      <c r="X520" s="5"/>
      <c r="Y520" s="5"/>
      <c r="Z520" s="5"/>
    </row>
    <row r="521" spans="1:26" ht="13.5" customHeight="1" x14ac:dyDescent="0.3">
      <c r="A521" s="5"/>
      <c r="B521" s="6"/>
      <c r="C521" s="7"/>
      <c r="D521" s="9"/>
      <c r="E521" s="9"/>
      <c r="F521" s="14"/>
      <c r="G521" s="9"/>
      <c r="H521" s="9"/>
      <c r="I521" s="121"/>
      <c r="J521" s="121"/>
      <c r="K521" s="121"/>
      <c r="L521" s="9"/>
      <c r="M521" s="9"/>
      <c r="N521" s="9"/>
      <c r="O521" s="9"/>
      <c r="P521" s="9"/>
      <c r="Q521" s="5"/>
      <c r="R521" s="5"/>
      <c r="S521" s="5"/>
      <c r="T521" s="5"/>
      <c r="U521" s="5"/>
      <c r="V521" s="5"/>
      <c r="W521" s="5"/>
      <c r="X521" s="5"/>
      <c r="Y521" s="5"/>
      <c r="Z521" s="5"/>
    </row>
    <row r="522" spans="1:26" ht="13.5" customHeight="1" x14ac:dyDescent="0.3">
      <c r="A522" s="5"/>
      <c r="B522" s="6"/>
      <c r="C522" s="7"/>
      <c r="D522" s="9"/>
      <c r="E522" s="9"/>
      <c r="F522" s="14"/>
      <c r="G522" s="9"/>
      <c r="H522" s="9"/>
      <c r="I522" s="121"/>
      <c r="J522" s="121"/>
      <c r="K522" s="121"/>
      <c r="L522" s="9"/>
      <c r="M522" s="9"/>
      <c r="N522" s="9"/>
      <c r="O522" s="9"/>
      <c r="P522" s="9"/>
      <c r="Q522" s="5"/>
      <c r="R522" s="5"/>
      <c r="S522" s="5"/>
      <c r="T522" s="5"/>
      <c r="U522" s="5"/>
      <c r="V522" s="5"/>
      <c r="W522" s="5"/>
      <c r="X522" s="5"/>
      <c r="Y522" s="5"/>
      <c r="Z522" s="5"/>
    </row>
    <row r="523" spans="1:26" ht="13.5" customHeight="1" x14ac:dyDescent="0.3">
      <c r="A523" s="5"/>
      <c r="B523" s="6"/>
      <c r="C523" s="7"/>
      <c r="D523" s="9"/>
      <c r="E523" s="9"/>
      <c r="F523" s="14"/>
      <c r="G523" s="9"/>
      <c r="H523" s="9"/>
      <c r="I523" s="121"/>
      <c r="J523" s="121"/>
      <c r="K523" s="121"/>
      <c r="L523" s="9"/>
      <c r="M523" s="9"/>
      <c r="N523" s="9"/>
      <c r="O523" s="9"/>
      <c r="P523" s="9"/>
      <c r="Q523" s="5"/>
      <c r="R523" s="5"/>
      <c r="S523" s="5"/>
      <c r="T523" s="5"/>
      <c r="U523" s="5"/>
      <c r="V523" s="5"/>
      <c r="W523" s="5"/>
      <c r="X523" s="5"/>
      <c r="Y523" s="5"/>
      <c r="Z523" s="5"/>
    </row>
    <row r="524" spans="1:26" ht="13.5" customHeight="1" x14ac:dyDescent="0.3">
      <c r="A524" s="5"/>
      <c r="B524" s="6"/>
      <c r="C524" s="7"/>
      <c r="D524" s="9"/>
      <c r="E524" s="9"/>
      <c r="F524" s="14"/>
      <c r="G524" s="9"/>
      <c r="H524" s="9"/>
      <c r="I524" s="121"/>
      <c r="J524" s="121"/>
      <c r="K524" s="121"/>
      <c r="L524" s="9"/>
      <c r="M524" s="9"/>
      <c r="N524" s="9"/>
      <c r="O524" s="9"/>
      <c r="P524" s="9"/>
      <c r="Q524" s="5"/>
      <c r="R524" s="5"/>
      <c r="S524" s="5"/>
      <c r="T524" s="5"/>
      <c r="U524" s="5"/>
      <c r="V524" s="5"/>
      <c r="W524" s="5"/>
      <c r="X524" s="5"/>
      <c r="Y524" s="5"/>
      <c r="Z524" s="5"/>
    </row>
    <row r="525" spans="1:26" ht="13.5" customHeight="1" x14ac:dyDescent="0.3">
      <c r="A525" s="5"/>
      <c r="B525" s="6"/>
      <c r="C525" s="7"/>
      <c r="D525" s="9"/>
      <c r="E525" s="9"/>
      <c r="F525" s="14"/>
      <c r="G525" s="9"/>
      <c r="H525" s="9"/>
      <c r="I525" s="121"/>
      <c r="J525" s="121"/>
      <c r="K525" s="121"/>
      <c r="L525" s="9"/>
      <c r="M525" s="9"/>
      <c r="N525" s="9"/>
      <c r="O525" s="9"/>
      <c r="P525" s="9"/>
      <c r="Q525" s="5"/>
      <c r="R525" s="5"/>
      <c r="S525" s="5"/>
      <c r="T525" s="5"/>
      <c r="U525" s="5"/>
      <c r="V525" s="5"/>
      <c r="W525" s="5"/>
      <c r="X525" s="5"/>
      <c r="Y525" s="5"/>
      <c r="Z525" s="5"/>
    </row>
    <row r="526" spans="1:26" ht="13.5" customHeight="1" x14ac:dyDescent="0.3">
      <c r="A526" s="5"/>
      <c r="B526" s="6"/>
      <c r="C526" s="7"/>
      <c r="D526" s="9"/>
      <c r="E526" s="9"/>
      <c r="F526" s="14"/>
      <c r="G526" s="9"/>
      <c r="H526" s="9"/>
      <c r="I526" s="121"/>
      <c r="J526" s="121"/>
      <c r="K526" s="121"/>
      <c r="L526" s="9"/>
      <c r="M526" s="9"/>
      <c r="N526" s="9"/>
      <c r="O526" s="9"/>
      <c r="P526" s="9"/>
      <c r="Q526" s="5"/>
      <c r="R526" s="5"/>
      <c r="S526" s="5"/>
      <c r="T526" s="5"/>
      <c r="U526" s="5"/>
      <c r="V526" s="5"/>
      <c r="W526" s="5"/>
      <c r="X526" s="5"/>
      <c r="Y526" s="5"/>
      <c r="Z526" s="5"/>
    </row>
    <row r="527" spans="1:26" ht="13.5" customHeight="1" x14ac:dyDescent="0.3">
      <c r="A527" s="5"/>
      <c r="B527" s="6"/>
      <c r="C527" s="7"/>
      <c r="D527" s="9"/>
      <c r="E527" s="9"/>
      <c r="F527" s="14"/>
      <c r="G527" s="9"/>
      <c r="H527" s="9"/>
      <c r="I527" s="121"/>
      <c r="J527" s="121"/>
      <c r="K527" s="121"/>
      <c r="L527" s="9"/>
      <c r="M527" s="9"/>
      <c r="N527" s="9"/>
      <c r="O527" s="9"/>
      <c r="P527" s="9"/>
      <c r="Q527" s="5"/>
      <c r="R527" s="5"/>
      <c r="S527" s="5"/>
      <c r="T527" s="5"/>
      <c r="U527" s="5"/>
      <c r="V527" s="5"/>
      <c r="W527" s="5"/>
      <c r="X527" s="5"/>
      <c r="Y527" s="5"/>
      <c r="Z527" s="5"/>
    </row>
    <row r="528" spans="1:26" ht="13.5" customHeight="1" x14ac:dyDescent="0.3">
      <c r="A528" s="5"/>
      <c r="B528" s="6"/>
      <c r="C528" s="7"/>
      <c r="D528" s="9"/>
      <c r="E528" s="9"/>
      <c r="F528" s="14"/>
      <c r="G528" s="9"/>
      <c r="H528" s="9"/>
      <c r="I528" s="121"/>
      <c r="J528" s="121"/>
      <c r="K528" s="121"/>
      <c r="L528" s="9"/>
      <c r="M528" s="9"/>
      <c r="N528" s="9"/>
      <c r="O528" s="9"/>
      <c r="P528" s="9"/>
      <c r="Q528" s="5"/>
      <c r="R528" s="5"/>
      <c r="S528" s="5"/>
      <c r="T528" s="5"/>
      <c r="U528" s="5"/>
      <c r="V528" s="5"/>
      <c r="W528" s="5"/>
      <c r="X528" s="5"/>
      <c r="Y528" s="5"/>
      <c r="Z528" s="5"/>
    </row>
    <row r="529" spans="1:26" ht="13.5" customHeight="1" x14ac:dyDescent="0.3">
      <c r="A529" s="5"/>
      <c r="B529" s="6"/>
      <c r="C529" s="7"/>
      <c r="D529" s="9"/>
      <c r="E529" s="9"/>
      <c r="F529" s="14"/>
      <c r="G529" s="9"/>
      <c r="H529" s="9"/>
      <c r="I529" s="121"/>
      <c r="J529" s="121"/>
      <c r="K529" s="121"/>
      <c r="L529" s="9"/>
      <c r="M529" s="9"/>
      <c r="N529" s="9"/>
      <c r="O529" s="9"/>
      <c r="P529" s="9"/>
      <c r="Q529" s="5"/>
      <c r="R529" s="5"/>
      <c r="S529" s="5"/>
      <c r="T529" s="5"/>
      <c r="U529" s="5"/>
      <c r="V529" s="5"/>
      <c r="W529" s="5"/>
      <c r="X529" s="5"/>
      <c r="Y529" s="5"/>
      <c r="Z529" s="5"/>
    </row>
    <row r="530" spans="1:26" ht="13.5" customHeight="1" x14ac:dyDescent="0.3">
      <c r="A530" s="5"/>
      <c r="B530" s="6"/>
      <c r="C530" s="7"/>
      <c r="D530" s="9"/>
      <c r="E530" s="9"/>
      <c r="F530" s="14"/>
      <c r="G530" s="9"/>
      <c r="H530" s="9"/>
      <c r="I530" s="121"/>
      <c r="J530" s="121"/>
      <c r="K530" s="121"/>
      <c r="L530" s="9"/>
      <c r="M530" s="9"/>
      <c r="N530" s="9"/>
      <c r="O530" s="9"/>
      <c r="P530" s="9"/>
      <c r="Q530" s="5"/>
      <c r="R530" s="5"/>
      <c r="S530" s="5"/>
      <c r="T530" s="5"/>
      <c r="U530" s="5"/>
      <c r="V530" s="5"/>
      <c r="W530" s="5"/>
      <c r="X530" s="5"/>
      <c r="Y530" s="5"/>
      <c r="Z530" s="5"/>
    </row>
    <row r="531" spans="1:26" ht="13.5" customHeight="1" x14ac:dyDescent="0.3">
      <c r="A531" s="5"/>
      <c r="B531" s="6"/>
      <c r="C531" s="7"/>
      <c r="D531" s="9"/>
      <c r="E531" s="9"/>
      <c r="F531" s="14"/>
      <c r="G531" s="9"/>
      <c r="H531" s="9"/>
      <c r="I531" s="121"/>
      <c r="J531" s="121"/>
      <c r="K531" s="121"/>
      <c r="L531" s="9"/>
      <c r="M531" s="9"/>
      <c r="N531" s="9"/>
      <c r="O531" s="9"/>
      <c r="P531" s="9"/>
      <c r="Q531" s="5"/>
      <c r="R531" s="5"/>
      <c r="S531" s="5"/>
      <c r="T531" s="5"/>
      <c r="U531" s="5"/>
      <c r="V531" s="5"/>
      <c r="W531" s="5"/>
      <c r="X531" s="5"/>
      <c r="Y531" s="5"/>
      <c r="Z531" s="5"/>
    </row>
    <row r="532" spans="1:26" ht="13.5" customHeight="1" x14ac:dyDescent="0.3">
      <c r="A532" s="5"/>
      <c r="B532" s="6"/>
      <c r="C532" s="7"/>
      <c r="D532" s="9"/>
      <c r="E532" s="9"/>
      <c r="F532" s="14"/>
      <c r="G532" s="9"/>
      <c r="H532" s="9"/>
      <c r="I532" s="121"/>
      <c r="J532" s="121"/>
      <c r="K532" s="121"/>
      <c r="L532" s="9"/>
      <c r="M532" s="9"/>
      <c r="N532" s="9"/>
      <c r="O532" s="9"/>
      <c r="P532" s="9"/>
      <c r="Q532" s="5"/>
      <c r="R532" s="5"/>
      <c r="S532" s="5"/>
      <c r="T532" s="5"/>
      <c r="U532" s="5"/>
      <c r="V532" s="5"/>
      <c r="W532" s="5"/>
      <c r="X532" s="5"/>
      <c r="Y532" s="5"/>
      <c r="Z532" s="5"/>
    </row>
    <row r="533" spans="1:26" ht="13.5" customHeight="1" x14ac:dyDescent="0.3">
      <c r="A533" s="5"/>
      <c r="B533" s="6"/>
      <c r="C533" s="7"/>
      <c r="D533" s="9"/>
      <c r="E533" s="9"/>
      <c r="F533" s="14"/>
      <c r="G533" s="9"/>
      <c r="H533" s="9"/>
      <c r="I533" s="121"/>
      <c r="J533" s="121"/>
      <c r="K533" s="121"/>
      <c r="L533" s="9"/>
      <c r="M533" s="9"/>
      <c r="N533" s="9"/>
      <c r="O533" s="9"/>
      <c r="P533" s="9"/>
      <c r="Q533" s="5"/>
      <c r="R533" s="5"/>
      <c r="S533" s="5"/>
      <c r="T533" s="5"/>
      <c r="U533" s="5"/>
      <c r="V533" s="5"/>
      <c r="W533" s="5"/>
      <c r="X533" s="5"/>
      <c r="Y533" s="5"/>
      <c r="Z533" s="5"/>
    </row>
    <row r="534" spans="1:26" ht="13.5" customHeight="1" x14ac:dyDescent="0.3">
      <c r="A534" s="5"/>
      <c r="B534" s="6"/>
      <c r="C534" s="7"/>
      <c r="D534" s="9"/>
      <c r="E534" s="9"/>
      <c r="F534" s="14"/>
      <c r="G534" s="9"/>
      <c r="H534" s="9"/>
      <c r="I534" s="121"/>
      <c r="J534" s="121"/>
      <c r="K534" s="121"/>
      <c r="L534" s="9"/>
      <c r="M534" s="9"/>
      <c r="N534" s="9"/>
      <c r="O534" s="9"/>
      <c r="P534" s="9"/>
      <c r="Q534" s="5"/>
      <c r="R534" s="5"/>
      <c r="S534" s="5"/>
      <c r="T534" s="5"/>
      <c r="U534" s="5"/>
      <c r="V534" s="5"/>
      <c r="W534" s="5"/>
      <c r="X534" s="5"/>
      <c r="Y534" s="5"/>
      <c r="Z534" s="5"/>
    </row>
    <row r="535" spans="1:26" ht="13.5" customHeight="1" x14ac:dyDescent="0.3">
      <c r="A535" s="5"/>
      <c r="B535" s="6"/>
      <c r="C535" s="7"/>
      <c r="D535" s="9"/>
      <c r="E535" s="9"/>
      <c r="F535" s="14"/>
      <c r="G535" s="9"/>
      <c r="H535" s="9"/>
      <c r="I535" s="121"/>
      <c r="J535" s="121"/>
      <c r="K535" s="121"/>
      <c r="L535" s="9"/>
      <c r="M535" s="9"/>
      <c r="N535" s="9"/>
      <c r="O535" s="9"/>
      <c r="P535" s="9"/>
      <c r="Q535" s="5"/>
      <c r="R535" s="5"/>
      <c r="S535" s="5"/>
      <c r="T535" s="5"/>
      <c r="U535" s="5"/>
      <c r="V535" s="5"/>
      <c r="W535" s="5"/>
      <c r="X535" s="5"/>
      <c r="Y535" s="5"/>
      <c r="Z535" s="5"/>
    </row>
    <row r="536" spans="1:26" ht="13.5" customHeight="1" x14ac:dyDescent="0.3">
      <c r="A536" s="5"/>
      <c r="B536" s="6"/>
      <c r="C536" s="7"/>
      <c r="D536" s="9"/>
      <c r="E536" s="9"/>
      <c r="F536" s="14"/>
      <c r="G536" s="9"/>
      <c r="H536" s="9"/>
      <c r="I536" s="121"/>
      <c r="J536" s="121"/>
      <c r="K536" s="121"/>
      <c r="L536" s="9"/>
      <c r="M536" s="9"/>
      <c r="N536" s="9"/>
      <c r="O536" s="9"/>
      <c r="P536" s="9"/>
      <c r="Q536" s="5"/>
      <c r="R536" s="5"/>
      <c r="S536" s="5"/>
      <c r="T536" s="5"/>
      <c r="U536" s="5"/>
      <c r="V536" s="5"/>
      <c r="W536" s="5"/>
      <c r="X536" s="5"/>
      <c r="Y536" s="5"/>
      <c r="Z536" s="5"/>
    </row>
    <row r="537" spans="1:26" ht="13.5" customHeight="1" x14ac:dyDescent="0.3">
      <c r="A537" s="5"/>
      <c r="B537" s="6"/>
      <c r="C537" s="7"/>
      <c r="D537" s="9"/>
      <c r="E537" s="9"/>
      <c r="F537" s="14"/>
      <c r="G537" s="9"/>
      <c r="H537" s="9"/>
      <c r="I537" s="121"/>
      <c r="J537" s="121"/>
      <c r="K537" s="121"/>
      <c r="L537" s="9"/>
      <c r="M537" s="9"/>
      <c r="N537" s="9"/>
      <c r="O537" s="9"/>
      <c r="P537" s="9"/>
      <c r="Q537" s="5"/>
      <c r="R537" s="5"/>
      <c r="S537" s="5"/>
      <c r="T537" s="5"/>
      <c r="U537" s="5"/>
      <c r="V537" s="5"/>
      <c r="W537" s="5"/>
      <c r="X537" s="5"/>
      <c r="Y537" s="5"/>
      <c r="Z537" s="5"/>
    </row>
    <row r="538" spans="1:26" ht="13.5" customHeight="1" x14ac:dyDescent="0.3">
      <c r="A538" s="5"/>
      <c r="B538" s="6"/>
      <c r="C538" s="7"/>
      <c r="D538" s="9"/>
      <c r="E538" s="9"/>
      <c r="F538" s="14"/>
      <c r="G538" s="9"/>
      <c r="H538" s="9"/>
      <c r="I538" s="121"/>
      <c r="J538" s="121"/>
      <c r="K538" s="121"/>
      <c r="L538" s="9"/>
      <c r="M538" s="9"/>
      <c r="N538" s="9"/>
      <c r="O538" s="9"/>
      <c r="P538" s="9"/>
      <c r="Q538" s="5"/>
      <c r="R538" s="5"/>
      <c r="S538" s="5"/>
      <c r="T538" s="5"/>
      <c r="U538" s="5"/>
      <c r="V538" s="5"/>
      <c r="W538" s="5"/>
      <c r="X538" s="5"/>
      <c r="Y538" s="5"/>
      <c r="Z538" s="5"/>
    </row>
    <row r="539" spans="1:26" ht="13.5" customHeight="1" x14ac:dyDescent="0.3">
      <c r="A539" s="5"/>
      <c r="B539" s="6"/>
      <c r="C539" s="7"/>
      <c r="D539" s="9"/>
      <c r="E539" s="9"/>
      <c r="F539" s="14"/>
      <c r="G539" s="9"/>
      <c r="H539" s="9"/>
      <c r="I539" s="121"/>
      <c r="J539" s="121"/>
      <c r="K539" s="121"/>
      <c r="L539" s="9"/>
      <c r="M539" s="9"/>
      <c r="N539" s="9"/>
      <c r="O539" s="9"/>
      <c r="P539" s="9"/>
      <c r="Q539" s="5"/>
      <c r="R539" s="5"/>
      <c r="S539" s="5"/>
      <c r="T539" s="5"/>
      <c r="U539" s="5"/>
      <c r="V539" s="5"/>
      <c r="W539" s="5"/>
      <c r="X539" s="5"/>
      <c r="Y539" s="5"/>
      <c r="Z539" s="5"/>
    </row>
    <row r="540" spans="1:26" ht="13.5" customHeight="1" x14ac:dyDescent="0.3">
      <c r="A540" s="5"/>
      <c r="B540" s="6"/>
      <c r="C540" s="7"/>
      <c r="D540" s="9"/>
      <c r="E540" s="9"/>
      <c r="F540" s="14"/>
      <c r="G540" s="9"/>
      <c r="H540" s="9"/>
      <c r="I540" s="121"/>
      <c r="J540" s="121"/>
      <c r="K540" s="121"/>
      <c r="L540" s="9"/>
      <c r="M540" s="9"/>
      <c r="N540" s="9"/>
      <c r="O540" s="9"/>
      <c r="P540" s="9"/>
      <c r="Q540" s="5"/>
      <c r="R540" s="5"/>
      <c r="S540" s="5"/>
      <c r="T540" s="5"/>
      <c r="U540" s="5"/>
      <c r="V540" s="5"/>
      <c r="W540" s="5"/>
      <c r="X540" s="5"/>
      <c r="Y540" s="5"/>
      <c r="Z540" s="5"/>
    </row>
    <row r="541" spans="1:26" ht="13.5" customHeight="1" x14ac:dyDescent="0.3">
      <c r="A541" s="5"/>
      <c r="B541" s="6"/>
      <c r="C541" s="7"/>
      <c r="D541" s="9"/>
      <c r="E541" s="9"/>
      <c r="F541" s="14"/>
      <c r="G541" s="9"/>
      <c r="H541" s="9"/>
      <c r="I541" s="121"/>
      <c r="J541" s="121"/>
      <c r="K541" s="121"/>
      <c r="L541" s="9"/>
      <c r="M541" s="9"/>
      <c r="N541" s="9"/>
      <c r="O541" s="9"/>
      <c r="P541" s="9"/>
      <c r="Q541" s="5"/>
      <c r="R541" s="5"/>
      <c r="S541" s="5"/>
      <c r="T541" s="5"/>
      <c r="U541" s="5"/>
      <c r="V541" s="5"/>
      <c r="W541" s="5"/>
      <c r="X541" s="5"/>
      <c r="Y541" s="5"/>
      <c r="Z541" s="5"/>
    </row>
    <row r="542" spans="1:26" ht="13.5" customHeight="1" x14ac:dyDescent="0.3">
      <c r="A542" s="5"/>
      <c r="B542" s="6"/>
      <c r="C542" s="7"/>
      <c r="D542" s="9"/>
      <c r="E542" s="9"/>
      <c r="F542" s="14"/>
      <c r="G542" s="9"/>
      <c r="H542" s="9"/>
      <c r="I542" s="121"/>
      <c r="J542" s="121"/>
      <c r="K542" s="121"/>
      <c r="L542" s="9"/>
      <c r="M542" s="9"/>
      <c r="N542" s="9"/>
      <c r="O542" s="9"/>
      <c r="P542" s="9"/>
      <c r="Q542" s="5"/>
      <c r="R542" s="5"/>
      <c r="S542" s="5"/>
      <c r="T542" s="5"/>
      <c r="U542" s="5"/>
      <c r="V542" s="5"/>
      <c r="W542" s="5"/>
      <c r="X542" s="5"/>
      <c r="Y542" s="5"/>
      <c r="Z542" s="5"/>
    </row>
    <row r="543" spans="1:26" ht="13.5" customHeight="1" x14ac:dyDescent="0.3">
      <c r="A543" s="5"/>
      <c r="B543" s="6"/>
      <c r="C543" s="7"/>
      <c r="D543" s="9"/>
      <c r="E543" s="9"/>
      <c r="F543" s="14"/>
      <c r="G543" s="9"/>
      <c r="H543" s="9"/>
      <c r="I543" s="121"/>
      <c r="J543" s="121"/>
      <c r="K543" s="121"/>
      <c r="L543" s="9"/>
      <c r="M543" s="9"/>
      <c r="N543" s="9"/>
      <c r="O543" s="9"/>
      <c r="P543" s="9"/>
      <c r="Q543" s="5"/>
      <c r="R543" s="5"/>
      <c r="S543" s="5"/>
      <c r="T543" s="5"/>
      <c r="U543" s="5"/>
      <c r="V543" s="5"/>
      <c r="W543" s="5"/>
      <c r="X543" s="5"/>
      <c r="Y543" s="5"/>
      <c r="Z543" s="5"/>
    </row>
    <row r="544" spans="1:26" ht="13.5" customHeight="1" x14ac:dyDescent="0.3">
      <c r="A544" s="5"/>
      <c r="B544" s="6"/>
      <c r="C544" s="7"/>
      <c r="D544" s="9"/>
      <c r="E544" s="9"/>
      <c r="F544" s="14"/>
      <c r="G544" s="9"/>
      <c r="H544" s="9"/>
      <c r="I544" s="121"/>
      <c r="J544" s="121"/>
      <c r="K544" s="121"/>
      <c r="L544" s="9"/>
      <c r="M544" s="9"/>
      <c r="N544" s="9"/>
      <c r="O544" s="9"/>
      <c r="P544" s="9"/>
      <c r="Q544" s="5"/>
      <c r="R544" s="5"/>
      <c r="S544" s="5"/>
      <c r="T544" s="5"/>
      <c r="U544" s="5"/>
      <c r="V544" s="5"/>
      <c r="W544" s="5"/>
      <c r="X544" s="5"/>
      <c r="Y544" s="5"/>
      <c r="Z544" s="5"/>
    </row>
    <row r="545" spans="1:26" ht="13.5" customHeight="1" x14ac:dyDescent="0.3">
      <c r="A545" s="5"/>
      <c r="B545" s="6"/>
      <c r="C545" s="7"/>
      <c r="D545" s="9"/>
      <c r="E545" s="9"/>
      <c r="F545" s="14"/>
      <c r="G545" s="9"/>
      <c r="H545" s="9"/>
      <c r="I545" s="121"/>
      <c r="J545" s="121"/>
      <c r="K545" s="121"/>
      <c r="L545" s="9"/>
      <c r="M545" s="9"/>
      <c r="N545" s="9"/>
      <c r="O545" s="9"/>
      <c r="P545" s="9"/>
      <c r="Q545" s="5"/>
      <c r="R545" s="5"/>
      <c r="S545" s="5"/>
      <c r="T545" s="5"/>
      <c r="U545" s="5"/>
      <c r="V545" s="5"/>
      <c r="W545" s="5"/>
      <c r="X545" s="5"/>
      <c r="Y545" s="5"/>
      <c r="Z545" s="5"/>
    </row>
    <row r="546" spans="1:26" ht="13.5" customHeight="1" x14ac:dyDescent="0.3">
      <c r="A546" s="5"/>
      <c r="B546" s="6"/>
      <c r="C546" s="7"/>
      <c r="D546" s="9"/>
      <c r="E546" s="9"/>
      <c r="F546" s="14"/>
      <c r="G546" s="9"/>
      <c r="H546" s="9"/>
      <c r="I546" s="121"/>
      <c r="J546" s="121"/>
      <c r="K546" s="121"/>
      <c r="L546" s="9"/>
      <c r="M546" s="9"/>
      <c r="N546" s="9"/>
      <c r="O546" s="9"/>
      <c r="P546" s="9"/>
      <c r="Q546" s="5"/>
      <c r="R546" s="5"/>
      <c r="S546" s="5"/>
      <c r="T546" s="5"/>
      <c r="U546" s="5"/>
      <c r="V546" s="5"/>
      <c r="W546" s="5"/>
      <c r="X546" s="5"/>
      <c r="Y546" s="5"/>
      <c r="Z546" s="5"/>
    </row>
    <row r="547" spans="1:26" ht="13.5" customHeight="1" x14ac:dyDescent="0.3">
      <c r="A547" s="5"/>
      <c r="B547" s="6"/>
      <c r="C547" s="7"/>
      <c r="D547" s="9"/>
      <c r="E547" s="9"/>
      <c r="F547" s="14"/>
      <c r="G547" s="9"/>
      <c r="H547" s="9"/>
      <c r="I547" s="121"/>
      <c r="J547" s="121"/>
      <c r="K547" s="121"/>
      <c r="L547" s="9"/>
      <c r="M547" s="9"/>
      <c r="N547" s="9"/>
      <c r="O547" s="9"/>
      <c r="P547" s="9"/>
      <c r="Q547" s="5"/>
      <c r="R547" s="5"/>
      <c r="S547" s="5"/>
      <c r="T547" s="5"/>
      <c r="U547" s="5"/>
      <c r="V547" s="5"/>
      <c r="W547" s="5"/>
      <c r="X547" s="5"/>
      <c r="Y547" s="5"/>
      <c r="Z547" s="5"/>
    </row>
    <row r="548" spans="1:26" ht="13.5" customHeight="1" x14ac:dyDescent="0.3">
      <c r="A548" s="5"/>
      <c r="B548" s="6"/>
      <c r="C548" s="7"/>
      <c r="D548" s="9"/>
      <c r="E548" s="9"/>
      <c r="F548" s="14"/>
      <c r="G548" s="9"/>
      <c r="H548" s="9"/>
      <c r="I548" s="121"/>
      <c r="J548" s="121"/>
      <c r="K548" s="121"/>
      <c r="L548" s="9"/>
      <c r="M548" s="9"/>
      <c r="N548" s="9"/>
      <c r="O548" s="9"/>
      <c r="P548" s="9"/>
      <c r="Q548" s="5"/>
      <c r="R548" s="5"/>
      <c r="S548" s="5"/>
      <c r="T548" s="5"/>
      <c r="U548" s="5"/>
      <c r="V548" s="5"/>
      <c r="W548" s="5"/>
      <c r="X548" s="5"/>
      <c r="Y548" s="5"/>
      <c r="Z548" s="5"/>
    </row>
    <row r="549" spans="1:26" ht="13.5" customHeight="1" x14ac:dyDescent="0.3">
      <c r="A549" s="5"/>
      <c r="B549" s="6"/>
      <c r="C549" s="7"/>
      <c r="D549" s="9"/>
      <c r="E549" s="9"/>
      <c r="F549" s="14"/>
      <c r="G549" s="9"/>
      <c r="H549" s="9"/>
      <c r="I549" s="121"/>
      <c r="J549" s="121"/>
      <c r="K549" s="121"/>
      <c r="L549" s="9"/>
      <c r="M549" s="9"/>
      <c r="N549" s="9"/>
      <c r="O549" s="9"/>
      <c r="P549" s="9"/>
      <c r="Q549" s="5"/>
      <c r="R549" s="5"/>
      <c r="S549" s="5"/>
      <c r="T549" s="5"/>
      <c r="U549" s="5"/>
      <c r="V549" s="5"/>
      <c r="W549" s="5"/>
      <c r="X549" s="5"/>
      <c r="Y549" s="5"/>
      <c r="Z549" s="5"/>
    </row>
    <row r="550" spans="1:26" ht="13.5" customHeight="1" x14ac:dyDescent="0.3">
      <c r="A550" s="5"/>
      <c r="B550" s="6"/>
      <c r="C550" s="7"/>
      <c r="D550" s="9"/>
      <c r="E550" s="9"/>
      <c r="F550" s="14"/>
      <c r="G550" s="9"/>
      <c r="H550" s="9"/>
      <c r="I550" s="121"/>
      <c r="J550" s="121"/>
      <c r="K550" s="121"/>
      <c r="L550" s="9"/>
      <c r="M550" s="9"/>
      <c r="N550" s="9"/>
      <c r="O550" s="9"/>
      <c r="P550" s="9"/>
      <c r="Q550" s="5"/>
      <c r="R550" s="5"/>
      <c r="S550" s="5"/>
      <c r="T550" s="5"/>
      <c r="U550" s="5"/>
      <c r="V550" s="5"/>
      <c r="W550" s="5"/>
      <c r="X550" s="5"/>
      <c r="Y550" s="5"/>
      <c r="Z550" s="5"/>
    </row>
    <row r="551" spans="1:26" ht="13.5" customHeight="1" x14ac:dyDescent="0.3">
      <c r="A551" s="5"/>
      <c r="B551" s="6"/>
      <c r="C551" s="7"/>
      <c r="D551" s="9"/>
      <c r="E551" s="9"/>
      <c r="F551" s="14"/>
      <c r="G551" s="9"/>
      <c r="H551" s="9"/>
      <c r="I551" s="121"/>
      <c r="J551" s="121"/>
      <c r="K551" s="121"/>
      <c r="L551" s="9"/>
      <c r="M551" s="9"/>
      <c r="N551" s="9"/>
      <c r="O551" s="9"/>
      <c r="P551" s="9"/>
      <c r="Q551" s="5"/>
      <c r="R551" s="5"/>
      <c r="S551" s="5"/>
      <c r="T551" s="5"/>
      <c r="U551" s="5"/>
      <c r="V551" s="5"/>
      <c r="W551" s="5"/>
      <c r="X551" s="5"/>
      <c r="Y551" s="5"/>
      <c r="Z551" s="5"/>
    </row>
    <row r="552" spans="1:26" ht="13.5" customHeight="1" x14ac:dyDescent="0.3">
      <c r="A552" s="5"/>
      <c r="B552" s="6"/>
      <c r="C552" s="7"/>
      <c r="D552" s="9"/>
      <c r="E552" s="9"/>
      <c r="F552" s="14"/>
      <c r="G552" s="9"/>
      <c r="H552" s="9"/>
      <c r="I552" s="121"/>
      <c r="J552" s="121"/>
      <c r="K552" s="121"/>
      <c r="L552" s="9"/>
      <c r="M552" s="9"/>
      <c r="N552" s="9"/>
      <c r="O552" s="9"/>
      <c r="P552" s="9"/>
      <c r="Q552" s="5"/>
      <c r="R552" s="5"/>
      <c r="S552" s="5"/>
      <c r="T552" s="5"/>
      <c r="U552" s="5"/>
      <c r="V552" s="5"/>
      <c r="W552" s="5"/>
      <c r="X552" s="5"/>
      <c r="Y552" s="5"/>
      <c r="Z552" s="5"/>
    </row>
    <row r="553" spans="1:26" ht="13.5" customHeight="1" x14ac:dyDescent="0.3">
      <c r="A553" s="5"/>
      <c r="B553" s="6"/>
      <c r="C553" s="7"/>
      <c r="D553" s="9"/>
      <c r="E553" s="9"/>
      <c r="F553" s="14"/>
      <c r="G553" s="9"/>
      <c r="H553" s="9"/>
      <c r="I553" s="121"/>
      <c r="J553" s="121"/>
      <c r="K553" s="121"/>
      <c r="L553" s="9"/>
      <c r="M553" s="9"/>
      <c r="N553" s="9"/>
      <c r="O553" s="9"/>
      <c r="P553" s="9"/>
      <c r="Q553" s="5"/>
      <c r="R553" s="5"/>
      <c r="S553" s="5"/>
      <c r="T553" s="5"/>
      <c r="U553" s="5"/>
      <c r="V553" s="5"/>
      <c r="W553" s="5"/>
      <c r="X553" s="5"/>
      <c r="Y553" s="5"/>
      <c r="Z553" s="5"/>
    </row>
    <row r="554" spans="1:26" ht="13.5" customHeight="1" x14ac:dyDescent="0.3">
      <c r="A554" s="5"/>
      <c r="B554" s="6"/>
      <c r="C554" s="7"/>
      <c r="D554" s="9"/>
      <c r="E554" s="9"/>
      <c r="F554" s="14"/>
      <c r="G554" s="9"/>
      <c r="H554" s="9"/>
      <c r="I554" s="121"/>
      <c r="J554" s="121"/>
      <c r="K554" s="121"/>
      <c r="L554" s="9"/>
      <c r="M554" s="9"/>
      <c r="N554" s="9"/>
      <c r="O554" s="9"/>
      <c r="P554" s="9"/>
      <c r="Q554" s="5"/>
      <c r="R554" s="5"/>
      <c r="S554" s="5"/>
      <c r="T554" s="5"/>
      <c r="U554" s="5"/>
      <c r="V554" s="5"/>
      <c r="W554" s="5"/>
      <c r="X554" s="5"/>
      <c r="Y554" s="5"/>
      <c r="Z554" s="5"/>
    </row>
    <row r="555" spans="1:26" ht="13.5" customHeight="1" x14ac:dyDescent="0.3">
      <c r="A555" s="5"/>
      <c r="B555" s="6"/>
      <c r="C555" s="7"/>
      <c r="D555" s="9"/>
      <c r="E555" s="9"/>
      <c r="F555" s="14"/>
      <c r="G555" s="9"/>
      <c r="H555" s="9"/>
      <c r="I555" s="121"/>
      <c r="J555" s="121"/>
      <c r="K555" s="121"/>
      <c r="L555" s="9"/>
      <c r="M555" s="9"/>
      <c r="N555" s="9"/>
      <c r="O555" s="9"/>
      <c r="P555" s="9"/>
      <c r="Q555" s="5"/>
      <c r="R555" s="5"/>
      <c r="S555" s="5"/>
      <c r="T555" s="5"/>
      <c r="U555" s="5"/>
      <c r="V555" s="5"/>
      <c r="W555" s="5"/>
      <c r="X555" s="5"/>
      <c r="Y555" s="5"/>
      <c r="Z555" s="5"/>
    </row>
    <row r="556" spans="1:26" ht="13.5" customHeight="1" x14ac:dyDescent="0.3">
      <c r="A556" s="5"/>
      <c r="B556" s="6"/>
      <c r="C556" s="7"/>
      <c r="D556" s="9"/>
      <c r="E556" s="9"/>
      <c r="F556" s="14"/>
      <c r="G556" s="9"/>
      <c r="H556" s="9"/>
      <c r="I556" s="121"/>
      <c r="J556" s="121"/>
      <c r="K556" s="121"/>
      <c r="L556" s="9"/>
      <c r="M556" s="9"/>
      <c r="N556" s="9"/>
      <c r="O556" s="9"/>
      <c r="P556" s="9"/>
      <c r="Q556" s="5"/>
      <c r="R556" s="5"/>
      <c r="S556" s="5"/>
      <c r="T556" s="5"/>
      <c r="U556" s="5"/>
      <c r="V556" s="5"/>
      <c r="W556" s="5"/>
      <c r="X556" s="5"/>
      <c r="Y556" s="5"/>
      <c r="Z556" s="5"/>
    </row>
    <row r="557" spans="1:26" ht="13.5" customHeight="1" x14ac:dyDescent="0.3">
      <c r="A557" s="5"/>
      <c r="B557" s="6"/>
      <c r="C557" s="7"/>
      <c r="D557" s="9"/>
      <c r="E557" s="9"/>
      <c r="F557" s="14"/>
      <c r="G557" s="9"/>
      <c r="H557" s="9"/>
      <c r="I557" s="121"/>
      <c r="J557" s="121"/>
      <c r="K557" s="121"/>
      <c r="L557" s="9"/>
      <c r="M557" s="9"/>
      <c r="N557" s="9"/>
      <c r="O557" s="9"/>
      <c r="P557" s="9"/>
      <c r="Q557" s="5"/>
      <c r="R557" s="5"/>
      <c r="S557" s="5"/>
      <c r="T557" s="5"/>
      <c r="U557" s="5"/>
      <c r="V557" s="5"/>
      <c r="W557" s="5"/>
      <c r="X557" s="5"/>
      <c r="Y557" s="5"/>
      <c r="Z557" s="5"/>
    </row>
    <row r="558" spans="1:26" ht="13.5" customHeight="1" x14ac:dyDescent="0.3">
      <c r="A558" s="5"/>
      <c r="B558" s="6"/>
      <c r="C558" s="7"/>
      <c r="D558" s="9"/>
      <c r="E558" s="9"/>
      <c r="F558" s="14"/>
      <c r="G558" s="9"/>
      <c r="H558" s="9"/>
      <c r="I558" s="121"/>
      <c r="J558" s="121"/>
      <c r="K558" s="121"/>
      <c r="L558" s="9"/>
      <c r="M558" s="9"/>
      <c r="N558" s="9"/>
      <c r="O558" s="9"/>
      <c r="P558" s="9"/>
      <c r="Q558" s="5"/>
      <c r="R558" s="5"/>
      <c r="S558" s="5"/>
      <c r="T558" s="5"/>
      <c r="U558" s="5"/>
      <c r="V558" s="5"/>
      <c r="W558" s="5"/>
      <c r="X558" s="5"/>
      <c r="Y558" s="5"/>
      <c r="Z558" s="5"/>
    </row>
    <row r="559" spans="1:26" ht="13.5" customHeight="1" x14ac:dyDescent="0.3">
      <c r="A559" s="5"/>
      <c r="B559" s="6"/>
      <c r="C559" s="7"/>
      <c r="D559" s="9"/>
      <c r="E559" s="9"/>
      <c r="F559" s="14"/>
      <c r="G559" s="9"/>
      <c r="H559" s="9"/>
      <c r="I559" s="121"/>
      <c r="J559" s="121"/>
      <c r="K559" s="121"/>
      <c r="L559" s="9"/>
      <c r="M559" s="9"/>
      <c r="N559" s="9"/>
      <c r="O559" s="9"/>
      <c r="P559" s="9"/>
      <c r="Q559" s="5"/>
      <c r="R559" s="5"/>
      <c r="S559" s="5"/>
      <c r="T559" s="5"/>
      <c r="U559" s="5"/>
      <c r="V559" s="5"/>
      <c r="W559" s="5"/>
      <c r="X559" s="5"/>
      <c r="Y559" s="5"/>
      <c r="Z559" s="5"/>
    </row>
    <row r="560" spans="1:26" ht="13.5" customHeight="1" x14ac:dyDescent="0.3">
      <c r="A560" s="5"/>
      <c r="B560" s="6"/>
      <c r="C560" s="7"/>
      <c r="D560" s="9"/>
      <c r="E560" s="9"/>
      <c r="F560" s="14"/>
      <c r="G560" s="9"/>
      <c r="H560" s="9"/>
      <c r="I560" s="121"/>
      <c r="J560" s="121"/>
      <c r="K560" s="121"/>
      <c r="L560" s="9"/>
      <c r="M560" s="9"/>
      <c r="N560" s="9"/>
      <c r="O560" s="9"/>
      <c r="P560" s="9"/>
      <c r="Q560" s="5"/>
      <c r="R560" s="5"/>
      <c r="S560" s="5"/>
      <c r="T560" s="5"/>
      <c r="U560" s="5"/>
      <c r="V560" s="5"/>
      <c r="W560" s="5"/>
      <c r="X560" s="5"/>
      <c r="Y560" s="5"/>
      <c r="Z560" s="5"/>
    </row>
    <row r="561" spans="1:26" ht="13.5" customHeight="1" x14ac:dyDescent="0.3">
      <c r="A561" s="5"/>
      <c r="B561" s="6"/>
      <c r="C561" s="7"/>
      <c r="D561" s="9"/>
      <c r="E561" s="9"/>
      <c r="F561" s="14"/>
      <c r="G561" s="9"/>
      <c r="H561" s="9"/>
      <c r="I561" s="121"/>
      <c r="J561" s="121"/>
      <c r="K561" s="121"/>
      <c r="L561" s="9"/>
      <c r="M561" s="9"/>
      <c r="N561" s="9"/>
      <c r="O561" s="9"/>
      <c r="P561" s="9"/>
      <c r="Q561" s="5"/>
      <c r="R561" s="5"/>
      <c r="S561" s="5"/>
      <c r="T561" s="5"/>
      <c r="U561" s="5"/>
      <c r="V561" s="5"/>
      <c r="W561" s="5"/>
      <c r="X561" s="5"/>
      <c r="Y561" s="5"/>
      <c r="Z561" s="5"/>
    </row>
    <row r="562" spans="1:26" ht="13.5" customHeight="1" x14ac:dyDescent="0.3">
      <c r="A562" s="5"/>
      <c r="B562" s="6"/>
      <c r="C562" s="7"/>
      <c r="D562" s="9"/>
      <c r="E562" s="9"/>
      <c r="F562" s="14"/>
      <c r="G562" s="9"/>
      <c r="H562" s="9"/>
      <c r="I562" s="121"/>
      <c r="J562" s="121"/>
      <c r="K562" s="121"/>
      <c r="L562" s="9"/>
      <c r="M562" s="9"/>
      <c r="N562" s="9"/>
      <c r="O562" s="9"/>
      <c r="P562" s="9"/>
      <c r="Q562" s="5"/>
      <c r="R562" s="5"/>
      <c r="S562" s="5"/>
      <c r="T562" s="5"/>
      <c r="U562" s="5"/>
      <c r="V562" s="5"/>
      <c r="W562" s="5"/>
      <c r="X562" s="5"/>
      <c r="Y562" s="5"/>
      <c r="Z562" s="5"/>
    </row>
    <row r="563" spans="1:26" ht="13.5" customHeight="1" x14ac:dyDescent="0.3">
      <c r="A563" s="5"/>
      <c r="B563" s="6"/>
      <c r="C563" s="7"/>
      <c r="D563" s="9"/>
      <c r="E563" s="9"/>
      <c r="F563" s="14"/>
      <c r="G563" s="9"/>
      <c r="H563" s="9"/>
      <c r="I563" s="121"/>
      <c r="J563" s="121"/>
      <c r="K563" s="121"/>
      <c r="L563" s="9"/>
      <c r="M563" s="9"/>
      <c r="N563" s="9"/>
      <c r="O563" s="9"/>
      <c r="P563" s="9"/>
      <c r="Q563" s="5"/>
      <c r="R563" s="5"/>
      <c r="S563" s="5"/>
      <c r="T563" s="5"/>
      <c r="U563" s="5"/>
      <c r="V563" s="5"/>
      <c r="W563" s="5"/>
      <c r="X563" s="5"/>
      <c r="Y563" s="5"/>
      <c r="Z563" s="5"/>
    </row>
    <row r="564" spans="1:26" ht="13.5" customHeight="1" x14ac:dyDescent="0.3">
      <c r="A564" s="5"/>
      <c r="B564" s="6"/>
      <c r="C564" s="7"/>
      <c r="D564" s="9"/>
      <c r="E564" s="9"/>
      <c r="F564" s="14"/>
      <c r="G564" s="9"/>
      <c r="H564" s="9"/>
      <c r="I564" s="121"/>
      <c r="J564" s="121"/>
      <c r="K564" s="121"/>
      <c r="L564" s="9"/>
      <c r="M564" s="9"/>
      <c r="N564" s="9"/>
      <c r="O564" s="9"/>
      <c r="P564" s="9"/>
      <c r="Q564" s="5"/>
      <c r="R564" s="5"/>
      <c r="S564" s="5"/>
      <c r="T564" s="5"/>
      <c r="U564" s="5"/>
      <c r="V564" s="5"/>
      <c r="W564" s="5"/>
      <c r="X564" s="5"/>
      <c r="Y564" s="5"/>
      <c r="Z564" s="5"/>
    </row>
    <row r="565" spans="1:26" ht="13.5" customHeight="1" x14ac:dyDescent="0.3">
      <c r="A565" s="5"/>
      <c r="B565" s="6"/>
      <c r="C565" s="7"/>
      <c r="D565" s="9"/>
      <c r="E565" s="9"/>
      <c r="F565" s="14"/>
      <c r="G565" s="9"/>
      <c r="H565" s="9"/>
      <c r="I565" s="121"/>
      <c r="J565" s="121"/>
      <c r="K565" s="121"/>
      <c r="L565" s="9"/>
      <c r="M565" s="9"/>
      <c r="N565" s="9"/>
      <c r="O565" s="9"/>
      <c r="P565" s="9"/>
      <c r="Q565" s="5"/>
      <c r="R565" s="5"/>
      <c r="S565" s="5"/>
      <c r="T565" s="5"/>
      <c r="U565" s="5"/>
      <c r="V565" s="5"/>
      <c r="W565" s="5"/>
      <c r="X565" s="5"/>
      <c r="Y565" s="5"/>
      <c r="Z565" s="5"/>
    </row>
    <row r="566" spans="1:26" ht="13.5" customHeight="1" x14ac:dyDescent="0.3">
      <c r="A566" s="5"/>
      <c r="B566" s="6"/>
      <c r="C566" s="7"/>
      <c r="D566" s="9"/>
      <c r="E566" s="9"/>
      <c r="F566" s="14"/>
      <c r="G566" s="9"/>
      <c r="H566" s="9"/>
      <c r="I566" s="121"/>
      <c r="J566" s="121"/>
      <c r="K566" s="121"/>
      <c r="L566" s="9"/>
      <c r="M566" s="9"/>
      <c r="N566" s="9"/>
      <c r="O566" s="9"/>
      <c r="P566" s="9"/>
      <c r="Q566" s="5"/>
      <c r="R566" s="5"/>
      <c r="S566" s="5"/>
      <c r="T566" s="5"/>
      <c r="U566" s="5"/>
      <c r="V566" s="5"/>
      <c r="W566" s="5"/>
      <c r="X566" s="5"/>
      <c r="Y566" s="5"/>
      <c r="Z566" s="5"/>
    </row>
    <row r="567" spans="1:26" ht="13.5" customHeight="1" x14ac:dyDescent="0.3">
      <c r="A567" s="5"/>
      <c r="B567" s="6"/>
      <c r="C567" s="7"/>
      <c r="D567" s="9"/>
      <c r="E567" s="9"/>
      <c r="F567" s="14"/>
      <c r="G567" s="9"/>
      <c r="H567" s="9"/>
      <c r="I567" s="121"/>
      <c r="J567" s="121"/>
      <c r="K567" s="121"/>
      <c r="L567" s="9"/>
      <c r="M567" s="9"/>
      <c r="N567" s="9"/>
      <c r="O567" s="9"/>
      <c r="P567" s="9"/>
      <c r="Q567" s="5"/>
      <c r="R567" s="5"/>
      <c r="S567" s="5"/>
      <c r="T567" s="5"/>
      <c r="U567" s="5"/>
      <c r="V567" s="5"/>
      <c r="W567" s="5"/>
      <c r="X567" s="5"/>
      <c r="Y567" s="5"/>
      <c r="Z567" s="5"/>
    </row>
    <row r="568" spans="1:26" ht="13.5" customHeight="1" x14ac:dyDescent="0.3">
      <c r="A568" s="5"/>
      <c r="B568" s="6"/>
      <c r="C568" s="7"/>
      <c r="D568" s="9"/>
      <c r="E568" s="9"/>
      <c r="F568" s="14"/>
      <c r="G568" s="9"/>
      <c r="H568" s="9"/>
      <c r="I568" s="121"/>
      <c r="J568" s="121"/>
      <c r="K568" s="121"/>
      <c r="L568" s="9"/>
      <c r="M568" s="9"/>
      <c r="N568" s="9"/>
      <c r="O568" s="9"/>
      <c r="P568" s="9"/>
      <c r="Q568" s="5"/>
      <c r="R568" s="5"/>
      <c r="S568" s="5"/>
      <c r="T568" s="5"/>
      <c r="U568" s="5"/>
      <c r="V568" s="5"/>
      <c r="W568" s="5"/>
      <c r="X568" s="5"/>
      <c r="Y568" s="5"/>
      <c r="Z568" s="5"/>
    </row>
    <row r="569" spans="1:26" ht="13.5" customHeight="1" x14ac:dyDescent="0.3">
      <c r="A569" s="5"/>
      <c r="B569" s="6"/>
      <c r="C569" s="7"/>
      <c r="D569" s="9"/>
      <c r="E569" s="9"/>
      <c r="F569" s="14"/>
      <c r="G569" s="9"/>
      <c r="H569" s="9"/>
      <c r="I569" s="121"/>
      <c r="J569" s="121"/>
      <c r="K569" s="121"/>
      <c r="L569" s="9"/>
      <c r="M569" s="9"/>
      <c r="N569" s="9"/>
      <c r="O569" s="9"/>
      <c r="P569" s="9"/>
      <c r="Q569" s="5"/>
      <c r="R569" s="5"/>
      <c r="S569" s="5"/>
      <c r="T569" s="5"/>
      <c r="U569" s="5"/>
      <c r="V569" s="5"/>
      <c r="W569" s="5"/>
      <c r="X569" s="5"/>
      <c r="Y569" s="5"/>
      <c r="Z569" s="5"/>
    </row>
    <row r="570" spans="1:26" ht="13.5" customHeight="1" x14ac:dyDescent="0.3">
      <c r="A570" s="5"/>
      <c r="B570" s="6"/>
      <c r="C570" s="7"/>
      <c r="D570" s="9"/>
      <c r="E570" s="9"/>
      <c r="F570" s="14"/>
      <c r="G570" s="9"/>
      <c r="H570" s="9"/>
      <c r="I570" s="121"/>
      <c r="J570" s="121"/>
      <c r="K570" s="121"/>
      <c r="L570" s="9"/>
      <c r="M570" s="9"/>
      <c r="N570" s="9"/>
      <c r="O570" s="9"/>
      <c r="P570" s="9"/>
      <c r="Q570" s="5"/>
      <c r="R570" s="5"/>
      <c r="S570" s="5"/>
      <c r="T570" s="5"/>
      <c r="U570" s="5"/>
      <c r="V570" s="5"/>
      <c r="W570" s="5"/>
      <c r="X570" s="5"/>
      <c r="Y570" s="5"/>
      <c r="Z570" s="5"/>
    </row>
    <row r="571" spans="1:26" ht="13.5" customHeight="1" x14ac:dyDescent="0.3">
      <c r="A571" s="5"/>
      <c r="B571" s="6"/>
      <c r="C571" s="7"/>
      <c r="D571" s="9"/>
      <c r="E571" s="9"/>
      <c r="F571" s="14"/>
      <c r="G571" s="9"/>
      <c r="H571" s="9"/>
      <c r="I571" s="121"/>
      <c r="J571" s="121"/>
      <c r="K571" s="121"/>
      <c r="L571" s="9"/>
      <c r="M571" s="9"/>
      <c r="N571" s="9"/>
      <c r="O571" s="9"/>
      <c r="P571" s="9"/>
      <c r="Q571" s="5"/>
      <c r="R571" s="5"/>
      <c r="S571" s="5"/>
      <c r="T571" s="5"/>
      <c r="U571" s="5"/>
      <c r="V571" s="5"/>
      <c r="W571" s="5"/>
      <c r="X571" s="5"/>
      <c r="Y571" s="5"/>
      <c r="Z571" s="5"/>
    </row>
    <row r="572" spans="1:26" ht="13.5" customHeight="1" x14ac:dyDescent="0.3">
      <c r="A572" s="5"/>
      <c r="B572" s="6"/>
      <c r="C572" s="7"/>
      <c r="D572" s="9"/>
      <c r="E572" s="9"/>
      <c r="F572" s="14"/>
      <c r="G572" s="9"/>
      <c r="H572" s="9"/>
      <c r="I572" s="121"/>
      <c r="J572" s="121"/>
      <c r="K572" s="121"/>
      <c r="L572" s="9"/>
      <c r="M572" s="9"/>
      <c r="N572" s="9"/>
      <c r="O572" s="9"/>
      <c r="P572" s="9"/>
      <c r="Q572" s="5"/>
      <c r="R572" s="5"/>
      <c r="S572" s="5"/>
      <c r="T572" s="5"/>
      <c r="U572" s="5"/>
      <c r="V572" s="5"/>
      <c r="W572" s="5"/>
      <c r="X572" s="5"/>
      <c r="Y572" s="5"/>
      <c r="Z572" s="5"/>
    </row>
    <row r="573" spans="1:26" ht="13.5" customHeight="1" x14ac:dyDescent="0.3">
      <c r="A573" s="5"/>
      <c r="B573" s="6"/>
      <c r="C573" s="7"/>
      <c r="D573" s="9"/>
      <c r="E573" s="9"/>
      <c r="F573" s="14"/>
      <c r="G573" s="9"/>
      <c r="H573" s="9"/>
      <c r="I573" s="121"/>
      <c r="J573" s="121"/>
      <c r="K573" s="121"/>
      <c r="L573" s="9"/>
      <c r="M573" s="9"/>
      <c r="N573" s="9"/>
      <c r="O573" s="9"/>
      <c r="P573" s="9"/>
      <c r="Q573" s="5"/>
      <c r="R573" s="5"/>
      <c r="S573" s="5"/>
      <c r="T573" s="5"/>
      <c r="U573" s="5"/>
      <c r="V573" s="5"/>
      <c r="W573" s="5"/>
      <c r="X573" s="5"/>
      <c r="Y573" s="5"/>
      <c r="Z573" s="5"/>
    </row>
    <row r="574" spans="1:26" ht="13.5" customHeight="1" x14ac:dyDescent="0.3">
      <c r="A574" s="5"/>
      <c r="B574" s="6"/>
      <c r="C574" s="7"/>
      <c r="D574" s="9"/>
      <c r="E574" s="9"/>
      <c r="F574" s="14"/>
      <c r="G574" s="9"/>
      <c r="H574" s="9"/>
      <c r="I574" s="121"/>
      <c r="J574" s="121"/>
      <c r="K574" s="121"/>
      <c r="L574" s="9"/>
      <c r="M574" s="9"/>
      <c r="N574" s="9"/>
      <c r="O574" s="9"/>
      <c r="P574" s="9"/>
      <c r="Q574" s="5"/>
      <c r="R574" s="5"/>
      <c r="S574" s="5"/>
      <c r="T574" s="5"/>
      <c r="U574" s="5"/>
      <c r="V574" s="5"/>
      <c r="W574" s="5"/>
      <c r="X574" s="5"/>
      <c r="Y574" s="5"/>
      <c r="Z574" s="5"/>
    </row>
    <row r="575" spans="1:26" ht="13.5" customHeight="1" x14ac:dyDescent="0.3">
      <c r="A575" s="5"/>
      <c r="B575" s="6"/>
      <c r="C575" s="7"/>
      <c r="D575" s="9"/>
      <c r="E575" s="9"/>
      <c r="F575" s="14"/>
      <c r="G575" s="9"/>
      <c r="H575" s="9"/>
      <c r="I575" s="121"/>
      <c r="J575" s="121"/>
      <c r="K575" s="121"/>
      <c r="L575" s="9"/>
      <c r="M575" s="9"/>
      <c r="N575" s="9"/>
      <c r="O575" s="9"/>
      <c r="P575" s="9"/>
      <c r="Q575" s="5"/>
      <c r="R575" s="5"/>
      <c r="S575" s="5"/>
      <c r="T575" s="5"/>
      <c r="U575" s="5"/>
      <c r="V575" s="5"/>
      <c r="W575" s="5"/>
      <c r="X575" s="5"/>
      <c r="Y575" s="5"/>
      <c r="Z575" s="5"/>
    </row>
    <row r="576" spans="1:26" ht="13.5" customHeight="1" x14ac:dyDescent="0.3">
      <c r="A576" s="5"/>
      <c r="B576" s="6"/>
      <c r="C576" s="7"/>
      <c r="D576" s="9"/>
      <c r="E576" s="9"/>
      <c r="F576" s="14"/>
      <c r="G576" s="9"/>
      <c r="H576" s="9"/>
      <c r="I576" s="121"/>
      <c r="J576" s="121"/>
      <c r="K576" s="121"/>
      <c r="L576" s="9"/>
      <c r="M576" s="9"/>
      <c r="N576" s="9"/>
      <c r="O576" s="9"/>
      <c r="P576" s="9"/>
      <c r="Q576" s="5"/>
      <c r="R576" s="5"/>
      <c r="S576" s="5"/>
      <c r="T576" s="5"/>
      <c r="U576" s="5"/>
      <c r="V576" s="5"/>
      <c r="W576" s="5"/>
      <c r="X576" s="5"/>
      <c r="Y576" s="5"/>
      <c r="Z576" s="5"/>
    </row>
    <row r="577" spans="1:26" ht="13.5" customHeight="1" x14ac:dyDescent="0.3">
      <c r="A577" s="5"/>
      <c r="B577" s="6"/>
      <c r="C577" s="7"/>
      <c r="D577" s="9"/>
      <c r="E577" s="9"/>
      <c r="F577" s="14"/>
      <c r="G577" s="9"/>
      <c r="H577" s="9"/>
      <c r="I577" s="121"/>
      <c r="J577" s="121"/>
      <c r="K577" s="121"/>
      <c r="L577" s="9"/>
      <c r="M577" s="9"/>
      <c r="N577" s="9"/>
      <c r="O577" s="9"/>
      <c r="P577" s="9"/>
      <c r="Q577" s="5"/>
      <c r="R577" s="5"/>
      <c r="S577" s="5"/>
      <c r="T577" s="5"/>
      <c r="U577" s="5"/>
      <c r="V577" s="5"/>
      <c r="W577" s="5"/>
      <c r="X577" s="5"/>
      <c r="Y577" s="5"/>
      <c r="Z577" s="5"/>
    </row>
    <row r="578" spans="1:26" ht="13.5" customHeight="1" x14ac:dyDescent="0.3">
      <c r="A578" s="5"/>
      <c r="B578" s="6"/>
      <c r="C578" s="7"/>
      <c r="D578" s="9"/>
      <c r="E578" s="9"/>
      <c r="F578" s="14"/>
      <c r="G578" s="9"/>
      <c r="H578" s="9"/>
      <c r="I578" s="121"/>
      <c r="J578" s="121"/>
      <c r="K578" s="121"/>
      <c r="L578" s="9"/>
      <c r="M578" s="9"/>
      <c r="N578" s="9"/>
      <c r="O578" s="9"/>
      <c r="P578" s="9"/>
      <c r="Q578" s="5"/>
      <c r="R578" s="5"/>
      <c r="S578" s="5"/>
      <c r="T578" s="5"/>
      <c r="U578" s="5"/>
      <c r="V578" s="5"/>
      <c r="W578" s="5"/>
      <c r="X578" s="5"/>
      <c r="Y578" s="5"/>
      <c r="Z578" s="5"/>
    </row>
    <row r="579" spans="1:26" ht="13.5" customHeight="1" x14ac:dyDescent="0.3">
      <c r="A579" s="5"/>
      <c r="B579" s="6"/>
      <c r="C579" s="7"/>
      <c r="D579" s="9"/>
      <c r="E579" s="9"/>
      <c r="F579" s="14"/>
      <c r="G579" s="9"/>
      <c r="H579" s="9"/>
      <c r="I579" s="121"/>
      <c r="J579" s="121"/>
      <c r="K579" s="121"/>
      <c r="L579" s="9"/>
      <c r="M579" s="9"/>
      <c r="N579" s="9"/>
      <c r="O579" s="9"/>
      <c r="P579" s="9"/>
      <c r="Q579" s="5"/>
      <c r="R579" s="5"/>
      <c r="S579" s="5"/>
      <c r="T579" s="5"/>
      <c r="U579" s="5"/>
      <c r="V579" s="5"/>
      <c r="W579" s="5"/>
      <c r="X579" s="5"/>
      <c r="Y579" s="5"/>
      <c r="Z579" s="5"/>
    </row>
    <row r="580" spans="1:26" ht="13.5" customHeight="1" x14ac:dyDescent="0.3">
      <c r="A580" s="5"/>
      <c r="B580" s="6"/>
      <c r="C580" s="7"/>
      <c r="D580" s="9"/>
      <c r="E580" s="9"/>
      <c r="F580" s="14"/>
      <c r="G580" s="9"/>
      <c r="H580" s="9"/>
      <c r="I580" s="121"/>
      <c r="J580" s="121"/>
      <c r="K580" s="121"/>
      <c r="L580" s="9"/>
      <c r="M580" s="9"/>
      <c r="N580" s="9"/>
      <c r="O580" s="9"/>
      <c r="P580" s="9"/>
      <c r="Q580" s="5"/>
      <c r="R580" s="5"/>
      <c r="S580" s="5"/>
      <c r="T580" s="5"/>
      <c r="U580" s="5"/>
      <c r="V580" s="5"/>
      <c r="W580" s="5"/>
      <c r="X580" s="5"/>
      <c r="Y580" s="5"/>
      <c r="Z580" s="5"/>
    </row>
    <row r="581" spans="1:26" ht="13.5" customHeight="1" x14ac:dyDescent="0.3">
      <c r="A581" s="5"/>
      <c r="B581" s="6"/>
      <c r="C581" s="7"/>
      <c r="D581" s="9"/>
      <c r="E581" s="9"/>
      <c r="F581" s="14"/>
      <c r="G581" s="9"/>
      <c r="H581" s="9"/>
      <c r="I581" s="121"/>
      <c r="J581" s="121"/>
      <c r="K581" s="121"/>
      <c r="L581" s="9"/>
      <c r="M581" s="9"/>
      <c r="N581" s="9"/>
      <c r="O581" s="9"/>
      <c r="P581" s="9"/>
      <c r="Q581" s="5"/>
      <c r="R581" s="5"/>
      <c r="S581" s="5"/>
      <c r="T581" s="5"/>
      <c r="U581" s="5"/>
      <c r="V581" s="5"/>
      <c r="W581" s="5"/>
      <c r="X581" s="5"/>
      <c r="Y581" s="5"/>
      <c r="Z581" s="5"/>
    </row>
    <row r="582" spans="1:26" ht="13.5" customHeight="1" x14ac:dyDescent="0.3">
      <c r="A582" s="5"/>
      <c r="B582" s="6"/>
      <c r="C582" s="7"/>
      <c r="D582" s="9"/>
      <c r="E582" s="9"/>
      <c r="F582" s="14"/>
      <c r="G582" s="9"/>
      <c r="H582" s="9"/>
      <c r="I582" s="121"/>
      <c r="J582" s="121"/>
      <c r="K582" s="121"/>
      <c r="L582" s="9"/>
      <c r="M582" s="9"/>
      <c r="N582" s="9"/>
      <c r="O582" s="9"/>
      <c r="P582" s="9"/>
      <c r="Q582" s="5"/>
      <c r="R582" s="5"/>
      <c r="S582" s="5"/>
      <c r="T582" s="5"/>
      <c r="U582" s="5"/>
      <c r="V582" s="5"/>
      <c r="W582" s="5"/>
      <c r="X582" s="5"/>
      <c r="Y582" s="5"/>
      <c r="Z582" s="5"/>
    </row>
    <row r="583" spans="1:26" ht="13.5" customHeight="1" x14ac:dyDescent="0.3">
      <c r="A583" s="5"/>
      <c r="B583" s="6"/>
      <c r="C583" s="7"/>
      <c r="D583" s="9"/>
      <c r="E583" s="9"/>
      <c r="F583" s="14"/>
      <c r="G583" s="9"/>
      <c r="H583" s="9"/>
      <c r="I583" s="121"/>
      <c r="J583" s="121"/>
      <c r="K583" s="121"/>
      <c r="L583" s="9"/>
      <c r="M583" s="9"/>
      <c r="N583" s="9"/>
      <c r="O583" s="9"/>
      <c r="P583" s="9"/>
      <c r="Q583" s="5"/>
      <c r="R583" s="5"/>
      <c r="S583" s="5"/>
      <c r="T583" s="5"/>
      <c r="U583" s="5"/>
      <c r="V583" s="5"/>
      <c r="W583" s="5"/>
      <c r="X583" s="5"/>
      <c r="Y583" s="5"/>
      <c r="Z583" s="5"/>
    </row>
    <row r="584" spans="1:26" ht="13.5" customHeight="1" x14ac:dyDescent="0.3">
      <c r="A584" s="5"/>
      <c r="B584" s="6"/>
      <c r="C584" s="7"/>
      <c r="D584" s="9"/>
      <c r="E584" s="9"/>
      <c r="F584" s="14"/>
      <c r="G584" s="9"/>
      <c r="H584" s="9"/>
      <c r="I584" s="121"/>
      <c r="J584" s="121"/>
      <c r="K584" s="121"/>
      <c r="L584" s="9"/>
      <c r="M584" s="9"/>
      <c r="N584" s="9"/>
      <c r="O584" s="9"/>
      <c r="P584" s="9"/>
      <c r="Q584" s="5"/>
      <c r="R584" s="5"/>
      <c r="S584" s="5"/>
      <c r="T584" s="5"/>
      <c r="U584" s="5"/>
      <c r="V584" s="5"/>
      <c r="W584" s="5"/>
      <c r="X584" s="5"/>
      <c r="Y584" s="5"/>
      <c r="Z584" s="5"/>
    </row>
    <row r="585" spans="1:26" ht="13.5" customHeight="1" x14ac:dyDescent="0.3">
      <c r="A585" s="5"/>
      <c r="B585" s="6"/>
      <c r="C585" s="7"/>
      <c r="D585" s="9"/>
      <c r="E585" s="9"/>
      <c r="F585" s="14"/>
      <c r="G585" s="9"/>
      <c r="H585" s="9"/>
      <c r="I585" s="121"/>
      <c r="J585" s="121"/>
      <c r="K585" s="121"/>
      <c r="L585" s="9"/>
      <c r="M585" s="9"/>
      <c r="N585" s="9"/>
      <c r="O585" s="9"/>
      <c r="P585" s="9"/>
      <c r="Q585" s="5"/>
      <c r="R585" s="5"/>
      <c r="S585" s="5"/>
      <c r="T585" s="5"/>
      <c r="U585" s="5"/>
      <c r="V585" s="5"/>
      <c r="W585" s="5"/>
      <c r="X585" s="5"/>
      <c r="Y585" s="5"/>
      <c r="Z585" s="5"/>
    </row>
    <row r="586" spans="1:26" ht="13.5" customHeight="1" x14ac:dyDescent="0.3">
      <c r="A586" s="5"/>
      <c r="B586" s="6"/>
      <c r="C586" s="7"/>
      <c r="D586" s="9"/>
      <c r="E586" s="9"/>
      <c r="F586" s="14"/>
      <c r="G586" s="9"/>
      <c r="H586" s="9"/>
      <c r="I586" s="121"/>
      <c r="J586" s="121"/>
      <c r="K586" s="121"/>
      <c r="L586" s="9"/>
      <c r="M586" s="9"/>
      <c r="N586" s="9"/>
      <c r="O586" s="9"/>
      <c r="P586" s="9"/>
      <c r="Q586" s="5"/>
      <c r="R586" s="5"/>
      <c r="S586" s="5"/>
      <c r="T586" s="5"/>
      <c r="U586" s="5"/>
      <c r="V586" s="5"/>
      <c r="W586" s="5"/>
      <c r="X586" s="5"/>
      <c r="Y586" s="5"/>
      <c r="Z586" s="5"/>
    </row>
    <row r="587" spans="1:26" ht="13.5" customHeight="1" x14ac:dyDescent="0.3">
      <c r="A587" s="5"/>
      <c r="B587" s="6"/>
      <c r="C587" s="7"/>
      <c r="D587" s="9"/>
      <c r="E587" s="9"/>
      <c r="F587" s="14"/>
      <c r="G587" s="9"/>
      <c r="H587" s="9"/>
      <c r="I587" s="121"/>
      <c r="J587" s="121"/>
      <c r="K587" s="121"/>
      <c r="L587" s="9"/>
      <c r="M587" s="9"/>
      <c r="N587" s="9"/>
      <c r="O587" s="9"/>
      <c r="P587" s="9"/>
      <c r="Q587" s="5"/>
      <c r="R587" s="5"/>
      <c r="S587" s="5"/>
      <c r="T587" s="5"/>
      <c r="U587" s="5"/>
      <c r="V587" s="5"/>
      <c r="W587" s="5"/>
      <c r="X587" s="5"/>
      <c r="Y587" s="5"/>
      <c r="Z587" s="5"/>
    </row>
    <row r="588" spans="1:26" ht="13.5" customHeight="1" x14ac:dyDescent="0.3">
      <c r="A588" s="5"/>
      <c r="B588" s="6"/>
      <c r="C588" s="7"/>
      <c r="D588" s="9"/>
      <c r="E588" s="9"/>
      <c r="F588" s="14"/>
      <c r="G588" s="9"/>
      <c r="H588" s="9"/>
      <c r="I588" s="121"/>
      <c r="J588" s="121"/>
      <c r="K588" s="121"/>
      <c r="L588" s="9"/>
      <c r="M588" s="9"/>
      <c r="N588" s="9"/>
      <c r="O588" s="9"/>
      <c r="P588" s="9"/>
      <c r="Q588" s="5"/>
      <c r="R588" s="5"/>
      <c r="S588" s="5"/>
      <c r="T588" s="5"/>
      <c r="U588" s="5"/>
      <c r="V588" s="5"/>
      <c r="W588" s="5"/>
      <c r="X588" s="5"/>
      <c r="Y588" s="5"/>
      <c r="Z588" s="5"/>
    </row>
    <row r="589" spans="1:26" ht="13.5" customHeight="1" x14ac:dyDescent="0.3">
      <c r="A589" s="5"/>
      <c r="B589" s="6"/>
      <c r="C589" s="7"/>
      <c r="D589" s="9"/>
      <c r="E589" s="9"/>
      <c r="F589" s="14"/>
      <c r="G589" s="9"/>
      <c r="H589" s="9"/>
      <c r="I589" s="121"/>
      <c r="J589" s="121"/>
      <c r="K589" s="121"/>
      <c r="L589" s="9"/>
      <c r="M589" s="9"/>
      <c r="N589" s="9"/>
      <c r="O589" s="9"/>
      <c r="P589" s="9"/>
      <c r="Q589" s="5"/>
      <c r="R589" s="5"/>
      <c r="S589" s="5"/>
      <c r="T589" s="5"/>
      <c r="U589" s="5"/>
      <c r="V589" s="5"/>
      <c r="W589" s="5"/>
      <c r="X589" s="5"/>
      <c r="Y589" s="5"/>
      <c r="Z589" s="5"/>
    </row>
    <row r="590" spans="1:26" ht="13.5" customHeight="1" x14ac:dyDescent="0.3">
      <c r="A590" s="5"/>
      <c r="B590" s="6"/>
      <c r="C590" s="7"/>
      <c r="D590" s="9"/>
      <c r="E590" s="9"/>
      <c r="F590" s="14"/>
      <c r="G590" s="9"/>
      <c r="H590" s="9"/>
      <c r="I590" s="121"/>
      <c r="J590" s="121"/>
      <c r="K590" s="121"/>
      <c r="L590" s="9"/>
      <c r="M590" s="9"/>
      <c r="N590" s="9"/>
      <c r="O590" s="9"/>
      <c r="P590" s="9"/>
      <c r="Q590" s="5"/>
      <c r="R590" s="5"/>
      <c r="S590" s="5"/>
      <c r="T590" s="5"/>
      <c r="U590" s="5"/>
      <c r="V590" s="5"/>
      <c r="W590" s="5"/>
      <c r="X590" s="5"/>
      <c r="Y590" s="5"/>
      <c r="Z590" s="5"/>
    </row>
    <row r="591" spans="1:26" ht="13.5" customHeight="1" x14ac:dyDescent="0.3">
      <c r="A591" s="5"/>
      <c r="B591" s="6"/>
      <c r="C591" s="7"/>
      <c r="D591" s="9"/>
      <c r="E591" s="9"/>
      <c r="F591" s="14"/>
      <c r="G591" s="9"/>
      <c r="H591" s="9"/>
      <c r="I591" s="121"/>
      <c r="J591" s="121"/>
      <c r="K591" s="121"/>
      <c r="L591" s="9"/>
      <c r="M591" s="9"/>
      <c r="N591" s="9"/>
      <c r="O591" s="9"/>
      <c r="P591" s="9"/>
      <c r="Q591" s="5"/>
      <c r="R591" s="5"/>
      <c r="S591" s="5"/>
      <c r="T591" s="5"/>
      <c r="U591" s="5"/>
      <c r="V591" s="5"/>
      <c r="W591" s="5"/>
      <c r="X591" s="5"/>
      <c r="Y591" s="5"/>
      <c r="Z591" s="5"/>
    </row>
    <row r="592" spans="1:26" ht="13.5" customHeight="1" x14ac:dyDescent="0.3">
      <c r="A592" s="5"/>
      <c r="B592" s="6"/>
      <c r="C592" s="7"/>
      <c r="D592" s="9"/>
      <c r="E592" s="9"/>
      <c r="F592" s="14"/>
      <c r="G592" s="9"/>
      <c r="H592" s="9"/>
      <c r="I592" s="121"/>
      <c r="J592" s="121"/>
      <c r="K592" s="121"/>
      <c r="L592" s="9"/>
      <c r="M592" s="9"/>
      <c r="N592" s="9"/>
      <c r="O592" s="9"/>
      <c r="P592" s="9"/>
      <c r="Q592" s="5"/>
      <c r="R592" s="5"/>
      <c r="S592" s="5"/>
      <c r="T592" s="5"/>
      <c r="U592" s="5"/>
      <c r="V592" s="5"/>
      <c r="W592" s="5"/>
      <c r="X592" s="5"/>
      <c r="Y592" s="5"/>
      <c r="Z592" s="5"/>
    </row>
    <row r="593" spans="1:26" ht="13.5" customHeight="1" x14ac:dyDescent="0.3">
      <c r="A593" s="5"/>
      <c r="B593" s="6"/>
      <c r="C593" s="7"/>
      <c r="D593" s="9"/>
      <c r="E593" s="9"/>
      <c r="F593" s="14"/>
      <c r="G593" s="9"/>
      <c r="H593" s="9"/>
      <c r="I593" s="121"/>
      <c r="J593" s="121"/>
      <c r="K593" s="121"/>
      <c r="L593" s="9"/>
      <c r="M593" s="9"/>
      <c r="N593" s="9"/>
      <c r="O593" s="9"/>
      <c r="P593" s="9"/>
      <c r="Q593" s="5"/>
      <c r="R593" s="5"/>
      <c r="S593" s="5"/>
      <c r="T593" s="5"/>
      <c r="U593" s="5"/>
      <c r="V593" s="5"/>
      <c r="W593" s="5"/>
      <c r="X593" s="5"/>
      <c r="Y593" s="5"/>
      <c r="Z593" s="5"/>
    </row>
    <row r="594" spans="1:26" ht="13.5" customHeight="1" x14ac:dyDescent="0.3">
      <c r="A594" s="5"/>
      <c r="B594" s="6"/>
      <c r="C594" s="7"/>
      <c r="D594" s="9"/>
      <c r="E594" s="9"/>
      <c r="F594" s="14"/>
      <c r="G594" s="9"/>
      <c r="H594" s="9"/>
      <c r="I594" s="121"/>
      <c r="J594" s="121"/>
      <c r="K594" s="121"/>
      <c r="L594" s="9"/>
      <c r="M594" s="9"/>
      <c r="N594" s="9"/>
      <c r="O594" s="9"/>
      <c r="P594" s="9"/>
      <c r="Q594" s="5"/>
      <c r="R594" s="5"/>
      <c r="S594" s="5"/>
      <c r="T594" s="5"/>
      <c r="U594" s="5"/>
      <c r="V594" s="5"/>
      <c r="W594" s="5"/>
      <c r="X594" s="5"/>
      <c r="Y594" s="5"/>
      <c r="Z594" s="5"/>
    </row>
    <row r="595" spans="1:26" ht="13.5" customHeight="1" x14ac:dyDescent="0.3">
      <c r="A595" s="5"/>
      <c r="B595" s="6"/>
      <c r="C595" s="7"/>
      <c r="D595" s="9"/>
      <c r="E595" s="9"/>
      <c r="F595" s="14"/>
      <c r="G595" s="9"/>
      <c r="H595" s="9"/>
      <c r="I595" s="121"/>
      <c r="J595" s="121"/>
      <c r="K595" s="121"/>
      <c r="L595" s="9"/>
      <c r="M595" s="9"/>
      <c r="N595" s="9"/>
      <c r="O595" s="9"/>
      <c r="P595" s="9"/>
      <c r="Q595" s="5"/>
      <c r="R595" s="5"/>
      <c r="S595" s="5"/>
      <c r="T595" s="5"/>
      <c r="U595" s="5"/>
      <c r="V595" s="5"/>
      <c r="W595" s="5"/>
      <c r="X595" s="5"/>
      <c r="Y595" s="5"/>
      <c r="Z595" s="5"/>
    </row>
    <row r="596" spans="1:26" ht="13.5" customHeight="1" x14ac:dyDescent="0.3">
      <c r="A596" s="5"/>
      <c r="B596" s="6"/>
      <c r="C596" s="7"/>
      <c r="D596" s="9"/>
      <c r="E596" s="9"/>
      <c r="F596" s="14"/>
      <c r="G596" s="9"/>
      <c r="H596" s="9"/>
      <c r="I596" s="121"/>
      <c r="J596" s="121"/>
      <c r="K596" s="121"/>
      <c r="L596" s="9"/>
      <c r="M596" s="9"/>
      <c r="N596" s="9"/>
      <c r="O596" s="9"/>
      <c r="P596" s="9"/>
      <c r="Q596" s="5"/>
      <c r="R596" s="5"/>
      <c r="S596" s="5"/>
      <c r="T596" s="5"/>
      <c r="U596" s="5"/>
      <c r="V596" s="5"/>
      <c r="W596" s="5"/>
      <c r="X596" s="5"/>
      <c r="Y596" s="5"/>
      <c r="Z596" s="5"/>
    </row>
    <row r="597" spans="1:26" ht="13.5" customHeight="1" x14ac:dyDescent="0.3">
      <c r="A597" s="5"/>
      <c r="B597" s="6"/>
      <c r="C597" s="7"/>
      <c r="D597" s="9"/>
      <c r="E597" s="9"/>
      <c r="F597" s="14"/>
      <c r="G597" s="9"/>
      <c r="H597" s="9"/>
      <c r="I597" s="121"/>
      <c r="J597" s="121"/>
      <c r="K597" s="121"/>
      <c r="L597" s="9"/>
      <c r="M597" s="9"/>
      <c r="N597" s="9"/>
      <c r="O597" s="9"/>
      <c r="P597" s="9"/>
      <c r="Q597" s="5"/>
      <c r="R597" s="5"/>
      <c r="S597" s="5"/>
      <c r="T597" s="5"/>
      <c r="U597" s="5"/>
      <c r="V597" s="5"/>
      <c r="W597" s="5"/>
      <c r="X597" s="5"/>
      <c r="Y597" s="5"/>
      <c r="Z597" s="5"/>
    </row>
    <row r="598" spans="1:26" ht="13.5" customHeight="1" x14ac:dyDescent="0.3">
      <c r="A598" s="5"/>
      <c r="B598" s="6"/>
      <c r="C598" s="7"/>
      <c r="D598" s="9"/>
      <c r="E598" s="9"/>
      <c r="F598" s="14"/>
      <c r="G598" s="9"/>
      <c r="H598" s="9"/>
      <c r="I598" s="121"/>
      <c r="J598" s="121"/>
      <c r="K598" s="121"/>
      <c r="L598" s="9"/>
      <c r="M598" s="9"/>
      <c r="N598" s="9"/>
      <c r="O598" s="9"/>
      <c r="P598" s="9"/>
      <c r="Q598" s="5"/>
      <c r="R598" s="5"/>
      <c r="S598" s="5"/>
      <c r="T598" s="5"/>
      <c r="U598" s="5"/>
      <c r="V598" s="5"/>
      <c r="W598" s="5"/>
      <c r="X598" s="5"/>
      <c r="Y598" s="5"/>
      <c r="Z598" s="5"/>
    </row>
    <row r="599" spans="1:26" ht="13.5" customHeight="1" x14ac:dyDescent="0.3">
      <c r="A599" s="5"/>
      <c r="B599" s="6"/>
      <c r="C599" s="7"/>
      <c r="D599" s="9"/>
      <c r="E599" s="9"/>
      <c r="F599" s="14"/>
      <c r="G599" s="9"/>
      <c r="H599" s="9"/>
      <c r="I599" s="121"/>
      <c r="J599" s="121"/>
      <c r="K599" s="121"/>
      <c r="L599" s="9"/>
      <c r="M599" s="9"/>
      <c r="N599" s="9"/>
      <c r="O599" s="9"/>
      <c r="P599" s="9"/>
      <c r="Q599" s="5"/>
      <c r="R599" s="5"/>
      <c r="S599" s="5"/>
      <c r="T599" s="5"/>
      <c r="U599" s="5"/>
      <c r="V599" s="5"/>
      <c r="W599" s="5"/>
      <c r="X599" s="5"/>
      <c r="Y599" s="5"/>
      <c r="Z599" s="5"/>
    </row>
    <row r="600" spans="1:26" ht="13.5" customHeight="1" x14ac:dyDescent="0.3">
      <c r="A600" s="5"/>
      <c r="B600" s="6"/>
      <c r="C600" s="7"/>
      <c r="D600" s="9"/>
      <c r="E600" s="9"/>
      <c r="F600" s="14"/>
      <c r="G600" s="9"/>
      <c r="H600" s="9"/>
      <c r="I600" s="121"/>
      <c r="J600" s="121"/>
      <c r="K600" s="121"/>
      <c r="L600" s="9"/>
      <c r="M600" s="9"/>
      <c r="N600" s="9"/>
      <c r="O600" s="9"/>
      <c r="P600" s="9"/>
      <c r="Q600" s="5"/>
      <c r="R600" s="5"/>
      <c r="S600" s="5"/>
      <c r="T600" s="5"/>
      <c r="U600" s="5"/>
      <c r="V600" s="5"/>
      <c r="W600" s="5"/>
      <c r="X600" s="5"/>
      <c r="Y600" s="5"/>
      <c r="Z600" s="5"/>
    </row>
    <row r="601" spans="1:26" ht="13.5" customHeight="1" x14ac:dyDescent="0.3">
      <c r="A601" s="5"/>
      <c r="B601" s="6"/>
      <c r="C601" s="7"/>
      <c r="D601" s="9"/>
      <c r="E601" s="9"/>
      <c r="F601" s="14"/>
      <c r="G601" s="9"/>
      <c r="H601" s="9"/>
      <c r="I601" s="121"/>
      <c r="J601" s="121"/>
      <c r="K601" s="121"/>
      <c r="L601" s="9"/>
      <c r="M601" s="9"/>
      <c r="N601" s="9"/>
      <c r="O601" s="9"/>
      <c r="P601" s="9"/>
      <c r="Q601" s="5"/>
      <c r="R601" s="5"/>
      <c r="S601" s="5"/>
      <c r="T601" s="5"/>
      <c r="U601" s="5"/>
      <c r="V601" s="5"/>
      <c r="W601" s="5"/>
      <c r="X601" s="5"/>
      <c r="Y601" s="5"/>
      <c r="Z601" s="5"/>
    </row>
    <row r="602" spans="1:26" ht="13.5" customHeight="1" x14ac:dyDescent="0.3">
      <c r="A602" s="5"/>
      <c r="B602" s="6"/>
      <c r="C602" s="7"/>
      <c r="D602" s="9"/>
      <c r="E602" s="9"/>
      <c r="F602" s="14"/>
      <c r="G602" s="9"/>
      <c r="H602" s="9"/>
      <c r="I602" s="121"/>
      <c r="J602" s="121"/>
      <c r="K602" s="121"/>
      <c r="L602" s="9"/>
      <c r="M602" s="9"/>
      <c r="N602" s="9"/>
      <c r="O602" s="9"/>
      <c r="P602" s="9"/>
      <c r="Q602" s="5"/>
      <c r="R602" s="5"/>
      <c r="S602" s="5"/>
      <c r="T602" s="5"/>
      <c r="U602" s="5"/>
      <c r="V602" s="5"/>
      <c r="W602" s="5"/>
      <c r="X602" s="5"/>
      <c r="Y602" s="5"/>
      <c r="Z602" s="5"/>
    </row>
    <row r="603" spans="1:26" ht="13.5" customHeight="1" x14ac:dyDescent="0.3">
      <c r="A603" s="5"/>
      <c r="B603" s="6"/>
      <c r="C603" s="7"/>
      <c r="D603" s="9"/>
      <c r="E603" s="9"/>
      <c r="F603" s="14"/>
      <c r="G603" s="9"/>
      <c r="H603" s="9"/>
      <c r="I603" s="121"/>
      <c r="J603" s="121"/>
      <c r="K603" s="121"/>
      <c r="L603" s="9"/>
      <c r="M603" s="9"/>
      <c r="N603" s="9"/>
      <c r="O603" s="9"/>
      <c r="P603" s="9"/>
      <c r="Q603" s="5"/>
      <c r="R603" s="5"/>
      <c r="S603" s="5"/>
      <c r="T603" s="5"/>
      <c r="U603" s="5"/>
      <c r="V603" s="5"/>
      <c r="W603" s="5"/>
      <c r="X603" s="5"/>
      <c r="Y603" s="5"/>
      <c r="Z603" s="5"/>
    </row>
    <row r="604" spans="1:26" ht="13.5" customHeight="1" x14ac:dyDescent="0.3">
      <c r="A604" s="5"/>
      <c r="B604" s="6"/>
      <c r="C604" s="7"/>
      <c r="D604" s="9"/>
      <c r="E604" s="9"/>
      <c r="F604" s="14"/>
      <c r="G604" s="9"/>
      <c r="H604" s="9"/>
      <c r="I604" s="121"/>
      <c r="J604" s="121"/>
      <c r="K604" s="121"/>
      <c r="L604" s="9"/>
      <c r="M604" s="9"/>
      <c r="N604" s="9"/>
      <c r="O604" s="9"/>
      <c r="P604" s="9"/>
      <c r="Q604" s="5"/>
      <c r="R604" s="5"/>
      <c r="S604" s="5"/>
      <c r="T604" s="5"/>
      <c r="U604" s="5"/>
      <c r="V604" s="5"/>
      <c r="W604" s="5"/>
      <c r="X604" s="5"/>
      <c r="Y604" s="5"/>
      <c r="Z604" s="5"/>
    </row>
    <row r="605" spans="1:26" ht="13.5" customHeight="1" x14ac:dyDescent="0.3">
      <c r="A605" s="5"/>
      <c r="B605" s="6"/>
      <c r="C605" s="7"/>
      <c r="D605" s="9"/>
      <c r="E605" s="9"/>
      <c r="F605" s="14"/>
      <c r="G605" s="9"/>
      <c r="H605" s="9"/>
      <c r="I605" s="121"/>
      <c r="J605" s="121"/>
      <c r="K605" s="121"/>
      <c r="L605" s="9"/>
      <c r="M605" s="9"/>
      <c r="N605" s="9"/>
      <c r="O605" s="9"/>
      <c r="P605" s="9"/>
      <c r="Q605" s="5"/>
      <c r="R605" s="5"/>
      <c r="S605" s="5"/>
      <c r="T605" s="5"/>
      <c r="U605" s="5"/>
      <c r="V605" s="5"/>
      <c r="W605" s="5"/>
      <c r="X605" s="5"/>
      <c r="Y605" s="5"/>
      <c r="Z605" s="5"/>
    </row>
    <row r="606" spans="1:26" ht="13.5" customHeight="1" x14ac:dyDescent="0.3">
      <c r="A606" s="5"/>
      <c r="B606" s="6"/>
      <c r="C606" s="7"/>
      <c r="D606" s="9"/>
      <c r="E606" s="9"/>
      <c r="F606" s="14"/>
      <c r="G606" s="9"/>
      <c r="H606" s="9"/>
      <c r="I606" s="121"/>
      <c r="J606" s="121"/>
      <c r="K606" s="121"/>
      <c r="L606" s="9"/>
      <c r="M606" s="9"/>
      <c r="N606" s="9"/>
      <c r="O606" s="9"/>
      <c r="P606" s="9"/>
      <c r="Q606" s="5"/>
      <c r="R606" s="5"/>
      <c r="S606" s="5"/>
      <c r="T606" s="5"/>
      <c r="U606" s="5"/>
      <c r="V606" s="5"/>
      <c r="W606" s="5"/>
      <c r="X606" s="5"/>
      <c r="Y606" s="5"/>
      <c r="Z606" s="5"/>
    </row>
    <row r="607" spans="1:26" ht="13.5" customHeight="1" x14ac:dyDescent="0.3">
      <c r="A607" s="5"/>
      <c r="B607" s="6"/>
      <c r="C607" s="7"/>
      <c r="D607" s="9"/>
      <c r="E607" s="9"/>
      <c r="F607" s="14"/>
      <c r="G607" s="9"/>
      <c r="H607" s="9"/>
      <c r="I607" s="121"/>
      <c r="J607" s="121"/>
      <c r="K607" s="121"/>
      <c r="L607" s="9"/>
      <c r="M607" s="9"/>
      <c r="N607" s="9"/>
      <c r="O607" s="9"/>
      <c r="P607" s="9"/>
      <c r="Q607" s="5"/>
      <c r="R607" s="5"/>
      <c r="S607" s="5"/>
      <c r="T607" s="5"/>
      <c r="U607" s="5"/>
      <c r="V607" s="5"/>
      <c r="W607" s="5"/>
      <c r="X607" s="5"/>
      <c r="Y607" s="5"/>
      <c r="Z607" s="5"/>
    </row>
    <row r="608" spans="1:26" ht="13.5" customHeight="1" x14ac:dyDescent="0.3">
      <c r="A608" s="5"/>
      <c r="B608" s="6"/>
      <c r="C608" s="7"/>
      <c r="D608" s="9"/>
      <c r="E608" s="9"/>
      <c r="F608" s="14"/>
      <c r="G608" s="9"/>
      <c r="H608" s="9"/>
      <c r="I608" s="121"/>
      <c r="J608" s="121"/>
      <c r="K608" s="121"/>
      <c r="L608" s="9"/>
      <c r="M608" s="9"/>
      <c r="N608" s="9"/>
      <c r="O608" s="9"/>
      <c r="P608" s="9"/>
      <c r="Q608" s="5"/>
      <c r="R608" s="5"/>
      <c r="S608" s="5"/>
      <c r="T608" s="5"/>
      <c r="U608" s="5"/>
      <c r="V608" s="5"/>
      <c r="W608" s="5"/>
      <c r="X608" s="5"/>
      <c r="Y608" s="5"/>
      <c r="Z608" s="5"/>
    </row>
    <row r="609" spans="1:26" ht="13.5" customHeight="1" x14ac:dyDescent="0.3">
      <c r="A609" s="5"/>
      <c r="B609" s="6"/>
      <c r="C609" s="7"/>
      <c r="D609" s="9"/>
      <c r="E609" s="9"/>
      <c r="F609" s="14"/>
      <c r="G609" s="9"/>
      <c r="H609" s="9"/>
      <c r="I609" s="121"/>
      <c r="J609" s="121"/>
      <c r="K609" s="121"/>
      <c r="L609" s="9"/>
      <c r="M609" s="9"/>
      <c r="N609" s="9"/>
      <c r="O609" s="9"/>
      <c r="P609" s="9"/>
      <c r="Q609" s="5"/>
      <c r="R609" s="5"/>
      <c r="S609" s="5"/>
      <c r="T609" s="5"/>
      <c r="U609" s="5"/>
      <c r="V609" s="5"/>
      <c r="W609" s="5"/>
      <c r="X609" s="5"/>
      <c r="Y609" s="5"/>
      <c r="Z609" s="5"/>
    </row>
    <row r="610" spans="1:26" ht="13.5" customHeight="1" x14ac:dyDescent="0.3">
      <c r="A610" s="5"/>
      <c r="B610" s="6"/>
      <c r="C610" s="7"/>
      <c r="D610" s="9"/>
      <c r="E610" s="9"/>
      <c r="F610" s="14"/>
      <c r="G610" s="9"/>
      <c r="H610" s="9"/>
      <c r="I610" s="121"/>
      <c r="J610" s="121"/>
      <c r="K610" s="121"/>
      <c r="L610" s="9"/>
      <c r="M610" s="9"/>
      <c r="N610" s="9"/>
      <c r="O610" s="9"/>
      <c r="P610" s="9"/>
      <c r="Q610" s="5"/>
      <c r="R610" s="5"/>
      <c r="S610" s="5"/>
      <c r="T610" s="5"/>
      <c r="U610" s="5"/>
      <c r="V610" s="5"/>
      <c r="W610" s="5"/>
      <c r="X610" s="5"/>
      <c r="Y610" s="5"/>
      <c r="Z610" s="5"/>
    </row>
    <row r="611" spans="1:26" ht="13.5" customHeight="1" x14ac:dyDescent="0.3">
      <c r="A611" s="5"/>
      <c r="B611" s="6"/>
      <c r="C611" s="7"/>
      <c r="D611" s="9"/>
      <c r="E611" s="9"/>
      <c r="F611" s="14"/>
      <c r="G611" s="9"/>
      <c r="H611" s="9"/>
      <c r="I611" s="121"/>
      <c r="J611" s="121"/>
      <c r="K611" s="121"/>
      <c r="L611" s="9"/>
      <c r="M611" s="9"/>
      <c r="N611" s="9"/>
      <c r="O611" s="9"/>
      <c r="P611" s="9"/>
      <c r="Q611" s="5"/>
      <c r="R611" s="5"/>
      <c r="S611" s="5"/>
      <c r="T611" s="5"/>
      <c r="U611" s="5"/>
      <c r="V611" s="5"/>
      <c r="W611" s="5"/>
      <c r="X611" s="5"/>
      <c r="Y611" s="5"/>
      <c r="Z611" s="5"/>
    </row>
    <row r="612" spans="1:26" ht="13.5" customHeight="1" x14ac:dyDescent="0.3">
      <c r="A612" s="5"/>
      <c r="B612" s="6"/>
      <c r="C612" s="7"/>
      <c r="D612" s="9"/>
      <c r="E612" s="9"/>
      <c r="F612" s="14"/>
      <c r="G612" s="9"/>
      <c r="H612" s="9"/>
      <c r="I612" s="121"/>
      <c r="J612" s="121"/>
      <c r="K612" s="121"/>
      <c r="L612" s="9"/>
      <c r="M612" s="9"/>
      <c r="N612" s="9"/>
      <c r="O612" s="9"/>
      <c r="P612" s="9"/>
      <c r="Q612" s="5"/>
      <c r="R612" s="5"/>
      <c r="S612" s="5"/>
      <c r="T612" s="5"/>
      <c r="U612" s="5"/>
      <c r="V612" s="5"/>
      <c r="W612" s="5"/>
      <c r="X612" s="5"/>
      <c r="Y612" s="5"/>
      <c r="Z612" s="5"/>
    </row>
    <row r="613" spans="1:26" ht="13.5" customHeight="1" x14ac:dyDescent="0.3">
      <c r="A613" s="5"/>
      <c r="B613" s="6"/>
      <c r="C613" s="7"/>
      <c r="D613" s="9"/>
      <c r="E613" s="9"/>
      <c r="F613" s="14"/>
      <c r="G613" s="9"/>
      <c r="H613" s="9"/>
      <c r="I613" s="121"/>
      <c r="J613" s="121"/>
      <c r="K613" s="121"/>
      <c r="L613" s="9"/>
      <c r="M613" s="9"/>
      <c r="N613" s="9"/>
      <c r="O613" s="9"/>
      <c r="P613" s="9"/>
      <c r="Q613" s="5"/>
      <c r="R613" s="5"/>
      <c r="S613" s="5"/>
      <c r="T613" s="5"/>
      <c r="U613" s="5"/>
      <c r="V613" s="5"/>
      <c r="W613" s="5"/>
      <c r="X613" s="5"/>
      <c r="Y613" s="5"/>
      <c r="Z613" s="5"/>
    </row>
    <row r="614" spans="1:26" ht="13.5" customHeight="1" x14ac:dyDescent="0.3">
      <c r="A614" s="5"/>
      <c r="B614" s="6"/>
      <c r="C614" s="7"/>
      <c r="D614" s="9"/>
      <c r="E614" s="9"/>
      <c r="F614" s="14"/>
      <c r="G614" s="9"/>
      <c r="H614" s="9"/>
      <c r="I614" s="121"/>
      <c r="J614" s="121"/>
      <c r="K614" s="121"/>
      <c r="L614" s="9"/>
      <c r="M614" s="9"/>
      <c r="N614" s="9"/>
      <c r="O614" s="9"/>
      <c r="P614" s="9"/>
      <c r="Q614" s="5"/>
      <c r="R614" s="5"/>
      <c r="S614" s="5"/>
      <c r="T614" s="5"/>
      <c r="U614" s="5"/>
      <c r="V614" s="5"/>
      <c r="W614" s="5"/>
      <c r="X614" s="5"/>
      <c r="Y614" s="5"/>
      <c r="Z614" s="5"/>
    </row>
    <row r="615" spans="1:26" ht="13.5" customHeight="1" x14ac:dyDescent="0.3">
      <c r="A615" s="5"/>
      <c r="B615" s="6"/>
      <c r="C615" s="7"/>
      <c r="D615" s="9"/>
      <c r="E615" s="9"/>
      <c r="F615" s="14"/>
      <c r="G615" s="9"/>
      <c r="H615" s="9"/>
      <c r="I615" s="121"/>
      <c r="J615" s="121"/>
      <c r="K615" s="121"/>
      <c r="L615" s="9"/>
      <c r="M615" s="9"/>
      <c r="N615" s="9"/>
      <c r="O615" s="9"/>
      <c r="P615" s="9"/>
      <c r="Q615" s="5"/>
      <c r="R615" s="5"/>
      <c r="S615" s="5"/>
      <c r="T615" s="5"/>
      <c r="U615" s="5"/>
      <c r="V615" s="5"/>
      <c r="W615" s="5"/>
      <c r="X615" s="5"/>
      <c r="Y615" s="5"/>
      <c r="Z615" s="5"/>
    </row>
    <row r="616" spans="1:26" ht="13.5" customHeight="1" x14ac:dyDescent="0.3">
      <c r="A616" s="5"/>
      <c r="B616" s="6"/>
      <c r="C616" s="7"/>
      <c r="D616" s="9"/>
      <c r="E616" s="9"/>
      <c r="F616" s="14"/>
      <c r="G616" s="9"/>
      <c r="H616" s="9"/>
      <c r="I616" s="121"/>
      <c r="J616" s="121"/>
      <c r="K616" s="121"/>
      <c r="L616" s="9"/>
      <c r="M616" s="9"/>
      <c r="N616" s="9"/>
      <c r="O616" s="9"/>
      <c r="P616" s="9"/>
      <c r="Q616" s="5"/>
      <c r="R616" s="5"/>
      <c r="S616" s="5"/>
      <c r="T616" s="5"/>
      <c r="U616" s="5"/>
      <c r="V616" s="5"/>
      <c r="W616" s="5"/>
      <c r="X616" s="5"/>
      <c r="Y616" s="5"/>
      <c r="Z616" s="5"/>
    </row>
    <row r="617" spans="1:26" ht="13.5" customHeight="1" x14ac:dyDescent="0.3">
      <c r="A617" s="5"/>
      <c r="B617" s="6"/>
      <c r="C617" s="7"/>
      <c r="D617" s="9"/>
      <c r="E617" s="9"/>
      <c r="F617" s="14"/>
      <c r="G617" s="9"/>
      <c r="H617" s="9"/>
      <c r="I617" s="121"/>
      <c r="J617" s="121"/>
      <c r="K617" s="121"/>
      <c r="L617" s="9"/>
      <c r="M617" s="9"/>
      <c r="N617" s="9"/>
      <c r="O617" s="9"/>
      <c r="P617" s="9"/>
      <c r="Q617" s="5"/>
      <c r="R617" s="5"/>
      <c r="S617" s="5"/>
      <c r="T617" s="5"/>
      <c r="U617" s="5"/>
      <c r="V617" s="5"/>
      <c r="W617" s="5"/>
      <c r="X617" s="5"/>
      <c r="Y617" s="5"/>
      <c r="Z617" s="5"/>
    </row>
    <row r="618" spans="1:26" ht="13.5" customHeight="1" x14ac:dyDescent="0.3">
      <c r="A618" s="5"/>
      <c r="B618" s="6"/>
      <c r="C618" s="7"/>
      <c r="D618" s="9"/>
      <c r="E618" s="9"/>
      <c r="F618" s="14"/>
      <c r="G618" s="9"/>
      <c r="H618" s="9"/>
      <c r="I618" s="121"/>
      <c r="J618" s="121"/>
      <c r="K618" s="121"/>
      <c r="L618" s="9"/>
      <c r="M618" s="9"/>
      <c r="N618" s="9"/>
      <c r="O618" s="9"/>
      <c r="P618" s="9"/>
      <c r="Q618" s="5"/>
      <c r="R618" s="5"/>
      <c r="S618" s="5"/>
      <c r="T618" s="5"/>
      <c r="U618" s="5"/>
      <c r="V618" s="5"/>
      <c r="W618" s="5"/>
      <c r="X618" s="5"/>
      <c r="Y618" s="5"/>
      <c r="Z618" s="5"/>
    </row>
    <row r="619" spans="1:26" ht="13.5" customHeight="1" x14ac:dyDescent="0.3">
      <c r="A619" s="5"/>
      <c r="B619" s="6"/>
      <c r="C619" s="7"/>
      <c r="D619" s="9"/>
      <c r="E619" s="9"/>
      <c r="F619" s="14"/>
      <c r="G619" s="9"/>
      <c r="H619" s="9"/>
      <c r="I619" s="121"/>
      <c r="J619" s="121"/>
      <c r="K619" s="121"/>
      <c r="L619" s="9"/>
      <c r="M619" s="9"/>
      <c r="N619" s="9"/>
      <c r="O619" s="9"/>
      <c r="P619" s="9"/>
      <c r="Q619" s="5"/>
      <c r="R619" s="5"/>
      <c r="S619" s="5"/>
      <c r="T619" s="5"/>
      <c r="U619" s="5"/>
      <c r="V619" s="5"/>
      <c r="W619" s="5"/>
      <c r="X619" s="5"/>
      <c r="Y619" s="5"/>
      <c r="Z619" s="5"/>
    </row>
    <row r="620" spans="1:26" ht="13.5" customHeight="1" x14ac:dyDescent="0.3">
      <c r="A620" s="5"/>
      <c r="B620" s="6"/>
      <c r="C620" s="7"/>
      <c r="D620" s="9"/>
      <c r="E620" s="9"/>
      <c r="F620" s="14"/>
      <c r="G620" s="9"/>
      <c r="H620" s="9"/>
      <c r="I620" s="121"/>
      <c r="J620" s="121"/>
      <c r="K620" s="121"/>
      <c r="L620" s="9"/>
      <c r="M620" s="9"/>
      <c r="N620" s="9"/>
      <c r="O620" s="9"/>
      <c r="P620" s="9"/>
      <c r="Q620" s="5"/>
      <c r="R620" s="5"/>
      <c r="S620" s="5"/>
      <c r="T620" s="5"/>
      <c r="U620" s="5"/>
      <c r="V620" s="5"/>
      <c r="W620" s="5"/>
      <c r="X620" s="5"/>
      <c r="Y620" s="5"/>
      <c r="Z620" s="5"/>
    </row>
    <row r="621" spans="1:26" ht="13.5" customHeight="1" x14ac:dyDescent="0.3">
      <c r="A621" s="5"/>
      <c r="B621" s="6"/>
      <c r="C621" s="7"/>
      <c r="D621" s="9"/>
      <c r="E621" s="9"/>
      <c r="F621" s="14"/>
      <c r="G621" s="9"/>
      <c r="H621" s="9"/>
      <c r="I621" s="121"/>
      <c r="J621" s="121"/>
      <c r="K621" s="121"/>
      <c r="L621" s="9"/>
      <c r="M621" s="9"/>
      <c r="N621" s="9"/>
      <c r="O621" s="9"/>
      <c r="P621" s="9"/>
      <c r="Q621" s="5"/>
      <c r="R621" s="5"/>
      <c r="S621" s="5"/>
      <c r="T621" s="5"/>
      <c r="U621" s="5"/>
      <c r="V621" s="5"/>
      <c r="W621" s="5"/>
      <c r="X621" s="5"/>
      <c r="Y621" s="5"/>
      <c r="Z621" s="5"/>
    </row>
    <row r="622" spans="1:26" ht="13.5" customHeight="1" x14ac:dyDescent="0.3">
      <c r="A622" s="5"/>
      <c r="B622" s="6"/>
      <c r="C622" s="7"/>
      <c r="D622" s="9"/>
      <c r="E622" s="9"/>
      <c r="F622" s="14"/>
      <c r="G622" s="9"/>
      <c r="H622" s="9"/>
      <c r="I622" s="121"/>
      <c r="J622" s="121"/>
      <c r="K622" s="121"/>
      <c r="L622" s="9"/>
      <c r="M622" s="9"/>
      <c r="N622" s="9"/>
      <c r="O622" s="9"/>
      <c r="P622" s="9"/>
      <c r="Q622" s="5"/>
      <c r="R622" s="5"/>
      <c r="S622" s="5"/>
      <c r="T622" s="5"/>
      <c r="U622" s="5"/>
      <c r="V622" s="5"/>
      <c r="W622" s="5"/>
      <c r="X622" s="5"/>
      <c r="Y622" s="5"/>
      <c r="Z622" s="5"/>
    </row>
    <row r="623" spans="1:26" ht="13.5" customHeight="1" x14ac:dyDescent="0.3">
      <c r="A623" s="5"/>
      <c r="B623" s="6"/>
      <c r="C623" s="7"/>
      <c r="D623" s="9"/>
      <c r="E623" s="9"/>
      <c r="F623" s="14"/>
      <c r="G623" s="9"/>
      <c r="H623" s="9"/>
      <c r="I623" s="121"/>
      <c r="J623" s="121"/>
      <c r="K623" s="121"/>
      <c r="L623" s="9"/>
      <c r="M623" s="9"/>
      <c r="N623" s="9"/>
      <c r="O623" s="9"/>
      <c r="P623" s="9"/>
      <c r="Q623" s="5"/>
      <c r="R623" s="5"/>
      <c r="S623" s="5"/>
      <c r="T623" s="5"/>
      <c r="U623" s="5"/>
      <c r="V623" s="5"/>
      <c r="W623" s="5"/>
      <c r="X623" s="5"/>
      <c r="Y623" s="5"/>
      <c r="Z623" s="5"/>
    </row>
    <row r="624" spans="1:26" ht="13.5" customHeight="1" x14ac:dyDescent="0.3">
      <c r="A624" s="5"/>
      <c r="B624" s="6"/>
      <c r="C624" s="7"/>
      <c r="D624" s="9"/>
      <c r="E624" s="9"/>
      <c r="F624" s="14"/>
      <c r="G624" s="9"/>
      <c r="H624" s="9"/>
      <c r="I624" s="121"/>
      <c r="J624" s="121"/>
      <c r="K624" s="121"/>
      <c r="L624" s="9"/>
      <c r="M624" s="9"/>
      <c r="N624" s="9"/>
      <c r="O624" s="9"/>
      <c r="P624" s="9"/>
      <c r="Q624" s="5"/>
      <c r="R624" s="5"/>
      <c r="S624" s="5"/>
      <c r="T624" s="5"/>
      <c r="U624" s="5"/>
      <c r="V624" s="5"/>
      <c r="W624" s="5"/>
      <c r="X624" s="5"/>
      <c r="Y624" s="5"/>
      <c r="Z624" s="5"/>
    </row>
    <row r="625" spans="1:26" ht="13.5" customHeight="1" x14ac:dyDescent="0.3">
      <c r="A625" s="5"/>
      <c r="B625" s="6"/>
      <c r="C625" s="7"/>
      <c r="D625" s="9"/>
      <c r="E625" s="9"/>
      <c r="F625" s="14"/>
      <c r="G625" s="9"/>
      <c r="H625" s="9"/>
      <c r="I625" s="121"/>
      <c r="J625" s="121"/>
      <c r="K625" s="121"/>
      <c r="L625" s="9"/>
      <c r="M625" s="9"/>
      <c r="N625" s="9"/>
      <c r="O625" s="9"/>
      <c r="P625" s="9"/>
      <c r="Q625" s="5"/>
      <c r="R625" s="5"/>
      <c r="S625" s="5"/>
      <c r="T625" s="5"/>
      <c r="U625" s="5"/>
      <c r="V625" s="5"/>
      <c r="W625" s="5"/>
      <c r="X625" s="5"/>
      <c r="Y625" s="5"/>
      <c r="Z625" s="5"/>
    </row>
    <row r="626" spans="1:26" ht="13.5" customHeight="1" x14ac:dyDescent="0.3">
      <c r="A626" s="5"/>
      <c r="B626" s="6"/>
      <c r="C626" s="7"/>
      <c r="D626" s="9"/>
      <c r="E626" s="9"/>
      <c r="F626" s="14"/>
      <c r="G626" s="9"/>
      <c r="H626" s="9"/>
      <c r="I626" s="121"/>
      <c r="J626" s="121"/>
      <c r="K626" s="121"/>
      <c r="L626" s="9"/>
      <c r="M626" s="9"/>
      <c r="N626" s="9"/>
      <c r="O626" s="9"/>
      <c r="P626" s="9"/>
      <c r="Q626" s="5"/>
      <c r="R626" s="5"/>
      <c r="S626" s="5"/>
      <c r="T626" s="5"/>
      <c r="U626" s="5"/>
      <c r="V626" s="5"/>
      <c r="W626" s="5"/>
      <c r="X626" s="5"/>
      <c r="Y626" s="5"/>
      <c r="Z626" s="5"/>
    </row>
    <row r="627" spans="1:26" ht="13.5" customHeight="1" x14ac:dyDescent="0.3">
      <c r="A627" s="5"/>
      <c r="B627" s="6"/>
      <c r="C627" s="7"/>
      <c r="D627" s="9"/>
      <c r="E627" s="9"/>
      <c r="F627" s="14"/>
      <c r="G627" s="9"/>
      <c r="H627" s="9"/>
      <c r="I627" s="121"/>
      <c r="J627" s="121"/>
      <c r="K627" s="121"/>
      <c r="L627" s="9"/>
      <c r="M627" s="9"/>
      <c r="N627" s="9"/>
      <c r="O627" s="9"/>
      <c r="P627" s="9"/>
      <c r="Q627" s="5"/>
      <c r="R627" s="5"/>
      <c r="S627" s="5"/>
      <c r="T627" s="5"/>
      <c r="U627" s="5"/>
      <c r="V627" s="5"/>
      <c r="W627" s="5"/>
      <c r="X627" s="5"/>
      <c r="Y627" s="5"/>
      <c r="Z627" s="5"/>
    </row>
    <row r="628" spans="1:26" ht="13.5" customHeight="1" x14ac:dyDescent="0.3">
      <c r="A628" s="5"/>
      <c r="B628" s="6"/>
      <c r="C628" s="7"/>
      <c r="D628" s="9"/>
      <c r="E628" s="9"/>
      <c r="F628" s="14"/>
      <c r="G628" s="9"/>
      <c r="H628" s="9"/>
      <c r="I628" s="121"/>
      <c r="J628" s="121"/>
      <c r="K628" s="121"/>
      <c r="L628" s="9"/>
      <c r="M628" s="9"/>
      <c r="N628" s="9"/>
      <c r="O628" s="9"/>
      <c r="P628" s="9"/>
      <c r="Q628" s="5"/>
      <c r="R628" s="5"/>
      <c r="S628" s="5"/>
      <c r="T628" s="5"/>
      <c r="U628" s="5"/>
      <c r="V628" s="5"/>
      <c r="W628" s="5"/>
      <c r="X628" s="5"/>
      <c r="Y628" s="5"/>
      <c r="Z628" s="5"/>
    </row>
    <row r="629" spans="1:26" ht="13.5" customHeight="1" x14ac:dyDescent="0.3">
      <c r="A629" s="5"/>
      <c r="B629" s="6"/>
      <c r="C629" s="7"/>
      <c r="D629" s="9"/>
      <c r="E629" s="9"/>
      <c r="F629" s="14"/>
      <c r="G629" s="9"/>
      <c r="H629" s="9"/>
      <c r="I629" s="121"/>
      <c r="J629" s="121"/>
      <c r="K629" s="121"/>
      <c r="L629" s="9"/>
      <c r="M629" s="9"/>
      <c r="N629" s="9"/>
      <c r="O629" s="9"/>
      <c r="P629" s="9"/>
      <c r="Q629" s="5"/>
      <c r="R629" s="5"/>
      <c r="S629" s="5"/>
      <c r="T629" s="5"/>
      <c r="U629" s="5"/>
      <c r="V629" s="5"/>
      <c r="W629" s="5"/>
      <c r="X629" s="5"/>
      <c r="Y629" s="5"/>
      <c r="Z629" s="5"/>
    </row>
    <row r="630" spans="1:26" ht="13.5" customHeight="1" x14ac:dyDescent="0.3">
      <c r="A630" s="5"/>
      <c r="B630" s="6"/>
      <c r="C630" s="7"/>
      <c r="D630" s="9"/>
      <c r="E630" s="9"/>
      <c r="F630" s="14"/>
      <c r="G630" s="9"/>
      <c r="H630" s="9"/>
      <c r="I630" s="121"/>
      <c r="J630" s="121"/>
      <c r="K630" s="121"/>
      <c r="L630" s="9"/>
      <c r="M630" s="9"/>
      <c r="N630" s="9"/>
      <c r="O630" s="9"/>
      <c r="P630" s="9"/>
      <c r="Q630" s="5"/>
      <c r="R630" s="5"/>
      <c r="S630" s="5"/>
      <c r="T630" s="5"/>
      <c r="U630" s="5"/>
      <c r="V630" s="5"/>
      <c r="W630" s="5"/>
      <c r="X630" s="5"/>
      <c r="Y630" s="5"/>
      <c r="Z630" s="5"/>
    </row>
    <row r="631" spans="1:26" ht="13.5" customHeight="1" x14ac:dyDescent="0.3">
      <c r="A631" s="5"/>
      <c r="B631" s="6"/>
      <c r="C631" s="7"/>
      <c r="D631" s="9"/>
      <c r="E631" s="9"/>
      <c r="F631" s="14"/>
      <c r="G631" s="9"/>
      <c r="H631" s="9"/>
      <c r="I631" s="121"/>
      <c r="J631" s="121"/>
      <c r="K631" s="121"/>
      <c r="L631" s="9"/>
      <c r="M631" s="9"/>
      <c r="N631" s="9"/>
      <c r="O631" s="9"/>
      <c r="P631" s="9"/>
      <c r="Q631" s="5"/>
      <c r="R631" s="5"/>
      <c r="S631" s="5"/>
      <c r="T631" s="5"/>
      <c r="U631" s="5"/>
      <c r="V631" s="5"/>
      <c r="W631" s="5"/>
      <c r="X631" s="5"/>
      <c r="Y631" s="5"/>
      <c r="Z631" s="5"/>
    </row>
    <row r="632" spans="1:26" ht="13.5" customHeight="1" x14ac:dyDescent="0.3">
      <c r="A632" s="5"/>
      <c r="B632" s="6"/>
      <c r="C632" s="7"/>
      <c r="D632" s="9"/>
      <c r="E632" s="9"/>
      <c r="F632" s="14"/>
      <c r="G632" s="9"/>
      <c r="H632" s="9"/>
      <c r="I632" s="121"/>
      <c r="J632" s="121"/>
      <c r="K632" s="121"/>
      <c r="L632" s="9"/>
      <c r="M632" s="9"/>
      <c r="N632" s="9"/>
      <c r="O632" s="9"/>
      <c r="P632" s="9"/>
      <c r="Q632" s="5"/>
      <c r="R632" s="5"/>
      <c r="S632" s="5"/>
      <c r="T632" s="5"/>
      <c r="U632" s="5"/>
      <c r="V632" s="5"/>
      <c r="W632" s="5"/>
      <c r="X632" s="5"/>
      <c r="Y632" s="5"/>
      <c r="Z632" s="5"/>
    </row>
    <row r="633" spans="1:26" ht="13.5" customHeight="1" x14ac:dyDescent="0.3">
      <c r="A633" s="5"/>
      <c r="B633" s="6"/>
      <c r="C633" s="7"/>
      <c r="D633" s="9"/>
      <c r="E633" s="9"/>
      <c r="F633" s="14"/>
      <c r="G633" s="9"/>
      <c r="H633" s="9"/>
      <c r="I633" s="121"/>
      <c r="J633" s="121"/>
      <c r="K633" s="121"/>
      <c r="L633" s="9"/>
      <c r="M633" s="9"/>
      <c r="N633" s="9"/>
      <c r="O633" s="9"/>
      <c r="P633" s="9"/>
      <c r="Q633" s="5"/>
      <c r="R633" s="5"/>
      <c r="S633" s="5"/>
      <c r="T633" s="5"/>
      <c r="U633" s="5"/>
      <c r="V633" s="5"/>
      <c r="W633" s="5"/>
      <c r="X633" s="5"/>
      <c r="Y633" s="5"/>
      <c r="Z633" s="5"/>
    </row>
    <row r="634" spans="1:26" ht="13.5" customHeight="1" x14ac:dyDescent="0.3">
      <c r="A634" s="5"/>
      <c r="B634" s="6"/>
      <c r="C634" s="7"/>
      <c r="D634" s="9"/>
      <c r="E634" s="9"/>
      <c r="F634" s="14"/>
      <c r="G634" s="9"/>
      <c r="H634" s="9"/>
      <c r="I634" s="121"/>
      <c r="J634" s="121"/>
      <c r="K634" s="121"/>
      <c r="L634" s="9"/>
      <c r="M634" s="9"/>
      <c r="N634" s="9"/>
      <c r="O634" s="9"/>
      <c r="P634" s="9"/>
      <c r="Q634" s="5"/>
      <c r="R634" s="5"/>
      <c r="S634" s="5"/>
      <c r="T634" s="5"/>
      <c r="U634" s="5"/>
      <c r="V634" s="5"/>
      <c r="W634" s="5"/>
      <c r="X634" s="5"/>
      <c r="Y634" s="5"/>
      <c r="Z634" s="5"/>
    </row>
    <row r="635" spans="1:26" ht="13.5" customHeight="1" x14ac:dyDescent="0.3">
      <c r="A635" s="5"/>
      <c r="B635" s="6"/>
      <c r="C635" s="7"/>
      <c r="D635" s="9"/>
      <c r="E635" s="9"/>
      <c r="F635" s="14"/>
      <c r="G635" s="9"/>
      <c r="H635" s="9"/>
      <c r="I635" s="121"/>
      <c r="J635" s="121"/>
      <c r="K635" s="121"/>
      <c r="L635" s="9"/>
      <c r="M635" s="9"/>
      <c r="N635" s="9"/>
      <c r="O635" s="9"/>
      <c r="P635" s="9"/>
      <c r="Q635" s="5"/>
      <c r="R635" s="5"/>
      <c r="S635" s="5"/>
      <c r="T635" s="5"/>
      <c r="U635" s="5"/>
      <c r="V635" s="5"/>
      <c r="W635" s="5"/>
      <c r="X635" s="5"/>
      <c r="Y635" s="5"/>
      <c r="Z635" s="5"/>
    </row>
    <row r="636" spans="1:26" ht="13.5" customHeight="1" x14ac:dyDescent="0.3">
      <c r="A636" s="5"/>
      <c r="B636" s="6"/>
      <c r="C636" s="7"/>
      <c r="D636" s="9"/>
      <c r="E636" s="9"/>
      <c r="F636" s="14"/>
      <c r="G636" s="9"/>
      <c r="H636" s="9"/>
      <c r="I636" s="121"/>
      <c r="J636" s="121"/>
      <c r="K636" s="121"/>
      <c r="L636" s="9"/>
      <c r="M636" s="9"/>
      <c r="N636" s="9"/>
      <c r="O636" s="9"/>
      <c r="P636" s="9"/>
      <c r="Q636" s="5"/>
      <c r="R636" s="5"/>
      <c r="S636" s="5"/>
      <c r="T636" s="5"/>
      <c r="U636" s="5"/>
      <c r="V636" s="5"/>
      <c r="W636" s="5"/>
      <c r="X636" s="5"/>
      <c r="Y636" s="5"/>
      <c r="Z636" s="5"/>
    </row>
    <row r="637" spans="1:26" ht="13.5" customHeight="1" x14ac:dyDescent="0.3">
      <c r="A637" s="5"/>
      <c r="B637" s="6"/>
      <c r="C637" s="7"/>
      <c r="D637" s="9"/>
      <c r="E637" s="9"/>
      <c r="F637" s="14"/>
      <c r="G637" s="9"/>
      <c r="H637" s="9"/>
      <c r="I637" s="121"/>
      <c r="J637" s="121"/>
      <c r="K637" s="121"/>
      <c r="L637" s="9"/>
      <c r="M637" s="9"/>
      <c r="N637" s="9"/>
      <c r="O637" s="9"/>
      <c r="P637" s="9"/>
      <c r="Q637" s="5"/>
      <c r="R637" s="5"/>
      <c r="S637" s="5"/>
      <c r="T637" s="5"/>
      <c r="U637" s="5"/>
      <c r="V637" s="5"/>
      <c r="W637" s="5"/>
      <c r="X637" s="5"/>
      <c r="Y637" s="5"/>
      <c r="Z637" s="5"/>
    </row>
    <row r="638" spans="1:26" ht="13.5" customHeight="1" x14ac:dyDescent="0.3">
      <c r="A638" s="5"/>
      <c r="B638" s="6"/>
      <c r="C638" s="7"/>
      <c r="D638" s="9"/>
      <c r="E638" s="9"/>
      <c r="F638" s="14"/>
      <c r="G638" s="9"/>
      <c r="H638" s="9"/>
      <c r="I638" s="121"/>
      <c r="J638" s="121"/>
      <c r="K638" s="121"/>
      <c r="L638" s="9"/>
      <c r="M638" s="9"/>
      <c r="N638" s="9"/>
      <c r="O638" s="9"/>
      <c r="P638" s="9"/>
      <c r="Q638" s="5"/>
      <c r="R638" s="5"/>
      <c r="S638" s="5"/>
      <c r="T638" s="5"/>
      <c r="U638" s="5"/>
      <c r="V638" s="5"/>
      <c r="W638" s="5"/>
      <c r="X638" s="5"/>
      <c r="Y638" s="5"/>
      <c r="Z638" s="5"/>
    </row>
    <row r="639" spans="1:26" ht="13.5" customHeight="1" x14ac:dyDescent="0.3">
      <c r="A639" s="5"/>
      <c r="B639" s="6"/>
      <c r="C639" s="7"/>
      <c r="D639" s="9"/>
      <c r="E639" s="9"/>
      <c r="F639" s="14"/>
      <c r="G639" s="9"/>
      <c r="H639" s="9"/>
      <c r="I639" s="121"/>
      <c r="J639" s="121"/>
      <c r="K639" s="121"/>
      <c r="L639" s="9"/>
      <c r="M639" s="9"/>
      <c r="N639" s="9"/>
      <c r="O639" s="9"/>
      <c r="P639" s="9"/>
      <c r="Q639" s="5"/>
      <c r="R639" s="5"/>
      <c r="S639" s="5"/>
      <c r="T639" s="5"/>
      <c r="U639" s="5"/>
      <c r="V639" s="5"/>
      <c r="W639" s="5"/>
      <c r="X639" s="5"/>
      <c r="Y639" s="5"/>
      <c r="Z639" s="5"/>
    </row>
    <row r="640" spans="1:26" ht="13.5" customHeight="1" x14ac:dyDescent="0.3">
      <c r="A640" s="5"/>
      <c r="B640" s="6"/>
      <c r="C640" s="7"/>
      <c r="D640" s="9"/>
      <c r="E640" s="9"/>
      <c r="F640" s="14"/>
      <c r="G640" s="9"/>
      <c r="H640" s="9"/>
      <c r="I640" s="121"/>
      <c r="J640" s="121"/>
      <c r="K640" s="121"/>
      <c r="L640" s="9"/>
      <c r="M640" s="9"/>
      <c r="N640" s="9"/>
      <c r="O640" s="9"/>
      <c r="P640" s="9"/>
      <c r="Q640" s="5"/>
      <c r="R640" s="5"/>
      <c r="S640" s="5"/>
      <c r="T640" s="5"/>
      <c r="U640" s="5"/>
      <c r="V640" s="5"/>
      <c r="W640" s="5"/>
      <c r="X640" s="5"/>
      <c r="Y640" s="5"/>
      <c r="Z640" s="5"/>
    </row>
    <row r="641" spans="1:26" ht="13.5" customHeight="1" x14ac:dyDescent="0.3">
      <c r="A641" s="5"/>
      <c r="B641" s="6"/>
      <c r="C641" s="7"/>
      <c r="D641" s="9"/>
      <c r="E641" s="9"/>
      <c r="F641" s="14"/>
      <c r="G641" s="9"/>
      <c r="H641" s="9"/>
      <c r="I641" s="121"/>
      <c r="J641" s="121"/>
      <c r="K641" s="121"/>
      <c r="L641" s="9"/>
      <c r="M641" s="9"/>
      <c r="N641" s="9"/>
      <c r="O641" s="9"/>
      <c r="P641" s="9"/>
      <c r="Q641" s="5"/>
      <c r="R641" s="5"/>
      <c r="S641" s="5"/>
      <c r="T641" s="5"/>
      <c r="U641" s="5"/>
      <c r="V641" s="5"/>
      <c r="W641" s="5"/>
      <c r="X641" s="5"/>
      <c r="Y641" s="5"/>
      <c r="Z641" s="5"/>
    </row>
    <row r="642" spans="1:26" ht="13.5" customHeight="1" x14ac:dyDescent="0.3">
      <c r="A642" s="5"/>
      <c r="B642" s="6"/>
      <c r="C642" s="7"/>
      <c r="D642" s="9"/>
      <c r="E642" s="9"/>
      <c r="F642" s="14"/>
      <c r="G642" s="9"/>
      <c r="H642" s="9"/>
      <c r="I642" s="121"/>
      <c r="J642" s="121"/>
      <c r="K642" s="121"/>
      <c r="L642" s="9"/>
      <c r="M642" s="9"/>
      <c r="N642" s="9"/>
      <c r="O642" s="9"/>
      <c r="P642" s="9"/>
      <c r="Q642" s="5"/>
      <c r="R642" s="5"/>
      <c r="S642" s="5"/>
      <c r="T642" s="5"/>
      <c r="U642" s="5"/>
      <c r="V642" s="5"/>
      <c r="W642" s="5"/>
      <c r="X642" s="5"/>
      <c r="Y642" s="5"/>
      <c r="Z642" s="5"/>
    </row>
    <row r="643" spans="1:26" ht="13.5" customHeight="1" x14ac:dyDescent="0.3">
      <c r="A643" s="5"/>
      <c r="B643" s="6"/>
      <c r="C643" s="7"/>
      <c r="D643" s="9"/>
      <c r="E643" s="9"/>
      <c r="F643" s="14"/>
      <c r="G643" s="9"/>
      <c r="H643" s="9"/>
      <c r="I643" s="121"/>
      <c r="J643" s="121"/>
      <c r="K643" s="121"/>
      <c r="L643" s="9"/>
      <c r="M643" s="9"/>
      <c r="N643" s="9"/>
      <c r="O643" s="9"/>
      <c r="P643" s="9"/>
      <c r="Q643" s="5"/>
      <c r="R643" s="5"/>
      <c r="S643" s="5"/>
      <c r="T643" s="5"/>
      <c r="U643" s="5"/>
      <c r="V643" s="5"/>
      <c r="W643" s="5"/>
      <c r="X643" s="5"/>
      <c r="Y643" s="5"/>
      <c r="Z643" s="5"/>
    </row>
    <row r="644" spans="1:26" ht="13.5" customHeight="1" x14ac:dyDescent="0.3">
      <c r="A644" s="5"/>
      <c r="B644" s="6"/>
      <c r="C644" s="7"/>
      <c r="D644" s="9"/>
      <c r="E644" s="9"/>
      <c r="F644" s="14"/>
      <c r="G644" s="9"/>
      <c r="H644" s="9"/>
      <c r="I644" s="121"/>
      <c r="J644" s="121"/>
      <c r="K644" s="121"/>
      <c r="L644" s="9"/>
      <c r="M644" s="9"/>
      <c r="N644" s="9"/>
      <c r="O644" s="9"/>
      <c r="P644" s="9"/>
      <c r="Q644" s="5"/>
      <c r="R644" s="5"/>
      <c r="S644" s="5"/>
      <c r="T644" s="5"/>
      <c r="U644" s="5"/>
      <c r="V644" s="5"/>
      <c r="W644" s="5"/>
      <c r="X644" s="5"/>
      <c r="Y644" s="5"/>
      <c r="Z644" s="5"/>
    </row>
    <row r="645" spans="1:26" ht="13.5" customHeight="1" x14ac:dyDescent="0.3">
      <c r="A645" s="5"/>
      <c r="B645" s="6"/>
      <c r="C645" s="7"/>
      <c r="D645" s="9"/>
      <c r="E645" s="9"/>
      <c r="F645" s="14"/>
      <c r="G645" s="9"/>
      <c r="H645" s="9"/>
      <c r="I645" s="121"/>
      <c r="J645" s="121"/>
      <c r="K645" s="121"/>
      <c r="L645" s="9"/>
      <c r="M645" s="9"/>
      <c r="N645" s="9"/>
      <c r="O645" s="9"/>
      <c r="P645" s="9"/>
      <c r="Q645" s="5"/>
      <c r="R645" s="5"/>
      <c r="S645" s="5"/>
      <c r="T645" s="5"/>
      <c r="U645" s="5"/>
      <c r="V645" s="5"/>
      <c r="W645" s="5"/>
      <c r="X645" s="5"/>
      <c r="Y645" s="5"/>
      <c r="Z645" s="5"/>
    </row>
    <row r="646" spans="1:26" ht="13.5" customHeight="1" x14ac:dyDescent="0.3">
      <c r="A646" s="5"/>
      <c r="B646" s="6"/>
      <c r="C646" s="7"/>
      <c r="D646" s="9"/>
      <c r="E646" s="9"/>
      <c r="F646" s="14"/>
      <c r="G646" s="9"/>
      <c r="H646" s="9"/>
      <c r="I646" s="121"/>
      <c r="J646" s="121"/>
      <c r="K646" s="121"/>
      <c r="L646" s="9"/>
      <c r="M646" s="9"/>
      <c r="N646" s="9"/>
      <c r="O646" s="9"/>
      <c r="P646" s="9"/>
      <c r="Q646" s="5"/>
      <c r="R646" s="5"/>
      <c r="S646" s="5"/>
      <c r="T646" s="5"/>
      <c r="U646" s="5"/>
      <c r="V646" s="5"/>
      <c r="W646" s="5"/>
      <c r="X646" s="5"/>
      <c r="Y646" s="5"/>
      <c r="Z646" s="5"/>
    </row>
    <row r="647" spans="1:26" ht="13.5" customHeight="1" x14ac:dyDescent="0.3">
      <c r="A647" s="5"/>
      <c r="B647" s="6"/>
      <c r="C647" s="7"/>
      <c r="D647" s="9"/>
      <c r="E647" s="9"/>
      <c r="F647" s="14"/>
      <c r="G647" s="9"/>
      <c r="H647" s="9"/>
      <c r="I647" s="121"/>
      <c r="J647" s="121"/>
      <c r="K647" s="121"/>
      <c r="L647" s="9"/>
      <c r="M647" s="9"/>
      <c r="N647" s="9"/>
      <c r="O647" s="9"/>
      <c r="P647" s="9"/>
      <c r="Q647" s="5"/>
      <c r="R647" s="5"/>
      <c r="S647" s="5"/>
      <c r="T647" s="5"/>
      <c r="U647" s="5"/>
      <c r="V647" s="5"/>
      <c r="W647" s="5"/>
      <c r="X647" s="5"/>
      <c r="Y647" s="5"/>
      <c r="Z647" s="5"/>
    </row>
    <row r="648" spans="1:26" ht="13.5" customHeight="1" x14ac:dyDescent="0.3">
      <c r="A648" s="5"/>
      <c r="B648" s="6"/>
      <c r="C648" s="7"/>
      <c r="D648" s="9"/>
      <c r="E648" s="9"/>
      <c r="F648" s="14"/>
      <c r="G648" s="9"/>
      <c r="H648" s="9"/>
      <c r="I648" s="121"/>
      <c r="J648" s="121"/>
      <c r="K648" s="121"/>
      <c r="L648" s="9"/>
      <c r="M648" s="9"/>
      <c r="N648" s="9"/>
      <c r="O648" s="9"/>
      <c r="P648" s="9"/>
      <c r="Q648" s="5"/>
      <c r="R648" s="5"/>
      <c r="S648" s="5"/>
      <c r="T648" s="5"/>
      <c r="U648" s="5"/>
      <c r="V648" s="5"/>
      <c r="W648" s="5"/>
      <c r="X648" s="5"/>
      <c r="Y648" s="5"/>
      <c r="Z648" s="5"/>
    </row>
    <row r="649" spans="1:26" ht="13.5" customHeight="1" x14ac:dyDescent="0.3">
      <c r="A649" s="5"/>
      <c r="B649" s="6"/>
      <c r="C649" s="7"/>
      <c r="D649" s="9"/>
      <c r="E649" s="9"/>
      <c r="F649" s="14"/>
      <c r="G649" s="9"/>
      <c r="H649" s="9"/>
      <c r="I649" s="121"/>
      <c r="J649" s="121"/>
      <c r="K649" s="121"/>
      <c r="L649" s="9"/>
      <c r="M649" s="9"/>
      <c r="N649" s="9"/>
      <c r="O649" s="9"/>
      <c r="P649" s="9"/>
      <c r="Q649" s="5"/>
      <c r="R649" s="5"/>
      <c r="S649" s="5"/>
      <c r="T649" s="5"/>
      <c r="U649" s="5"/>
      <c r="V649" s="5"/>
      <c r="W649" s="5"/>
      <c r="X649" s="5"/>
      <c r="Y649" s="5"/>
      <c r="Z649" s="5"/>
    </row>
    <row r="650" spans="1:26" ht="13.5" customHeight="1" x14ac:dyDescent="0.3">
      <c r="A650" s="5"/>
      <c r="B650" s="6"/>
      <c r="C650" s="7"/>
      <c r="D650" s="9"/>
      <c r="E650" s="9"/>
      <c r="F650" s="14"/>
      <c r="G650" s="9"/>
      <c r="H650" s="9"/>
      <c r="I650" s="121"/>
      <c r="J650" s="121"/>
      <c r="K650" s="121"/>
      <c r="L650" s="9"/>
      <c r="M650" s="9"/>
      <c r="N650" s="9"/>
      <c r="O650" s="9"/>
      <c r="P650" s="9"/>
      <c r="Q650" s="5"/>
      <c r="R650" s="5"/>
      <c r="S650" s="5"/>
      <c r="T650" s="5"/>
      <c r="U650" s="5"/>
      <c r="V650" s="5"/>
      <c r="W650" s="5"/>
      <c r="X650" s="5"/>
      <c r="Y650" s="5"/>
      <c r="Z650" s="5"/>
    </row>
    <row r="651" spans="1:26" ht="13.5" customHeight="1" x14ac:dyDescent="0.3">
      <c r="A651" s="5"/>
      <c r="B651" s="6"/>
      <c r="C651" s="7"/>
      <c r="D651" s="9"/>
      <c r="E651" s="9"/>
      <c r="F651" s="14"/>
      <c r="G651" s="9"/>
      <c r="H651" s="9"/>
      <c r="I651" s="121"/>
      <c r="J651" s="121"/>
      <c r="K651" s="121"/>
      <c r="L651" s="9"/>
      <c r="M651" s="9"/>
      <c r="N651" s="9"/>
      <c r="O651" s="9"/>
      <c r="P651" s="9"/>
      <c r="Q651" s="5"/>
      <c r="R651" s="5"/>
      <c r="S651" s="5"/>
      <c r="T651" s="5"/>
      <c r="U651" s="5"/>
      <c r="V651" s="5"/>
      <c r="W651" s="5"/>
      <c r="X651" s="5"/>
      <c r="Y651" s="5"/>
      <c r="Z651" s="5"/>
    </row>
    <row r="652" spans="1:26" ht="13.5" customHeight="1" x14ac:dyDescent="0.3">
      <c r="A652" s="5"/>
      <c r="B652" s="6"/>
      <c r="C652" s="7"/>
      <c r="D652" s="9"/>
      <c r="E652" s="9"/>
      <c r="F652" s="14"/>
      <c r="G652" s="9"/>
      <c r="H652" s="9"/>
      <c r="I652" s="121"/>
      <c r="J652" s="121"/>
      <c r="K652" s="121"/>
      <c r="L652" s="9"/>
      <c r="M652" s="9"/>
      <c r="N652" s="9"/>
      <c r="O652" s="9"/>
      <c r="P652" s="9"/>
      <c r="Q652" s="5"/>
      <c r="R652" s="5"/>
      <c r="S652" s="5"/>
      <c r="T652" s="5"/>
      <c r="U652" s="5"/>
      <c r="V652" s="5"/>
      <c r="W652" s="5"/>
      <c r="X652" s="5"/>
      <c r="Y652" s="5"/>
      <c r="Z652" s="5"/>
    </row>
    <row r="653" spans="1:26" ht="13.5" customHeight="1" x14ac:dyDescent="0.3">
      <c r="A653" s="5"/>
      <c r="B653" s="6"/>
      <c r="C653" s="7"/>
      <c r="D653" s="9"/>
      <c r="E653" s="9"/>
      <c r="F653" s="14"/>
      <c r="G653" s="9"/>
      <c r="H653" s="9"/>
      <c r="I653" s="121"/>
      <c r="J653" s="121"/>
      <c r="K653" s="121"/>
      <c r="L653" s="9"/>
      <c r="M653" s="9"/>
      <c r="N653" s="9"/>
      <c r="O653" s="9"/>
      <c r="P653" s="9"/>
      <c r="Q653" s="5"/>
      <c r="R653" s="5"/>
      <c r="S653" s="5"/>
      <c r="T653" s="5"/>
      <c r="U653" s="5"/>
      <c r="V653" s="5"/>
      <c r="W653" s="5"/>
      <c r="X653" s="5"/>
      <c r="Y653" s="5"/>
      <c r="Z653" s="5"/>
    </row>
    <row r="654" spans="1:26" ht="13.5" customHeight="1" x14ac:dyDescent="0.3">
      <c r="A654" s="5"/>
      <c r="B654" s="6"/>
      <c r="C654" s="7"/>
      <c r="D654" s="9"/>
      <c r="E654" s="9"/>
      <c r="F654" s="14"/>
      <c r="G654" s="9"/>
      <c r="H654" s="9"/>
      <c r="I654" s="121"/>
      <c r="J654" s="121"/>
      <c r="K654" s="121"/>
      <c r="L654" s="9"/>
      <c r="M654" s="9"/>
      <c r="N654" s="9"/>
      <c r="O654" s="9"/>
      <c r="P654" s="9"/>
      <c r="Q654" s="5"/>
      <c r="R654" s="5"/>
      <c r="S654" s="5"/>
      <c r="T654" s="5"/>
      <c r="U654" s="5"/>
      <c r="V654" s="5"/>
      <c r="W654" s="5"/>
      <c r="X654" s="5"/>
      <c r="Y654" s="5"/>
      <c r="Z654" s="5"/>
    </row>
    <row r="655" spans="1:26" ht="13.5" customHeight="1" x14ac:dyDescent="0.3">
      <c r="A655" s="5"/>
      <c r="B655" s="6"/>
      <c r="C655" s="7"/>
      <c r="D655" s="9"/>
      <c r="E655" s="9"/>
      <c r="F655" s="14"/>
      <c r="G655" s="9"/>
      <c r="H655" s="9"/>
      <c r="I655" s="121"/>
      <c r="J655" s="121"/>
      <c r="K655" s="121"/>
      <c r="L655" s="9"/>
      <c r="M655" s="9"/>
      <c r="N655" s="9"/>
      <c r="O655" s="9"/>
      <c r="P655" s="9"/>
      <c r="Q655" s="5"/>
      <c r="R655" s="5"/>
      <c r="S655" s="5"/>
      <c r="T655" s="5"/>
      <c r="U655" s="5"/>
      <c r="V655" s="5"/>
      <c r="W655" s="5"/>
      <c r="X655" s="5"/>
      <c r="Y655" s="5"/>
      <c r="Z655" s="5"/>
    </row>
    <row r="656" spans="1:26" ht="13.5" customHeight="1" x14ac:dyDescent="0.3">
      <c r="A656" s="5"/>
      <c r="B656" s="6"/>
      <c r="C656" s="7"/>
      <c r="D656" s="9"/>
      <c r="E656" s="9"/>
      <c r="F656" s="14"/>
      <c r="G656" s="9"/>
      <c r="H656" s="9"/>
      <c r="I656" s="121"/>
      <c r="J656" s="121"/>
      <c r="K656" s="121"/>
      <c r="L656" s="9"/>
      <c r="M656" s="9"/>
      <c r="N656" s="9"/>
      <c r="O656" s="9"/>
      <c r="P656" s="9"/>
      <c r="Q656" s="5"/>
      <c r="R656" s="5"/>
      <c r="S656" s="5"/>
      <c r="T656" s="5"/>
      <c r="U656" s="5"/>
      <c r="V656" s="5"/>
      <c r="W656" s="5"/>
      <c r="X656" s="5"/>
      <c r="Y656" s="5"/>
      <c r="Z656" s="5"/>
    </row>
    <row r="657" spans="1:26" ht="13.5" customHeight="1" x14ac:dyDescent="0.3">
      <c r="A657" s="5"/>
      <c r="B657" s="6"/>
      <c r="C657" s="7"/>
      <c r="D657" s="9"/>
      <c r="E657" s="9"/>
      <c r="F657" s="14"/>
      <c r="G657" s="9"/>
      <c r="H657" s="9"/>
      <c r="I657" s="121"/>
      <c r="J657" s="121"/>
      <c r="K657" s="121"/>
      <c r="L657" s="9"/>
      <c r="M657" s="9"/>
      <c r="N657" s="9"/>
      <c r="O657" s="9"/>
      <c r="P657" s="9"/>
      <c r="Q657" s="5"/>
      <c r="R657" s="5"/>
      <c r="S657" s="5"/>
      <c r="T657" s="5"/>
      <c r="U657" s="5"/>
      <c r="V657" s="5"/>
      <c r="W657" s="5"/>
      <c r="X657" s="5"/>
      <c r="Y657" s="5"/>
      <c r="Z657" s="5"/>
    </row>
    <row r="658" spans="1:26" ht="13.5" customHeight="1" x14ac:dyDescent="0.3">
      <c r="A658" s="5"/>
      <c r="B658" s="6"/>
      <c r="C658" s="7"/>
      <c r="D658" s="9"/>
      <c r="E658" s="9"/>
      <c r="F658" s="14"/>
      <c r="G658" s="9"/>
      <c r="H658" s="9"/>
      <c r="I658" s="121"/>
      <c r="J658" s="121"/>
      <c r="K658" s="121"/>
      <c r="L658" s="9"/>
      <c r="M658" s="9"/>
      <c r="N658" s="9"/>
      <c r="O658" s="9"/>
      <c r="P658" s="9"/>
      <c r="Q658" s="5"/>
      <c r="R658" s="5"/>
      <c r="S658" s="5"/>
      <c r="T658" s="5"/>
      <c r="U658" s="5"/>
      <c r="V658" s="5"/>
      <c r="W658" s="5"/>
      <c r="X658" s="5"/>
      <c r="Y658" s="5"/>
      <c r="Z658" s="5"/>
    </row>
    <row r="659" spans="1:26" ht="13.5" customHeight="1" x14ac:dyDescent="0.3">
      <c r="A659" s="5"/>
      <c r="B659" s="6"/>
      <c r="C659" s="7"/>
      <c r="D659" s="9"/>
      <c r="E659" s="9"/>
      <c r="F659" s="14"/>
      <c r="G659" s="9"/>
      <c r="H659" s="9"/>
      <c r="I659" s="121"/>
      <c r="J659" s="121"/>
      <c r="K659" s="121"/>
      <c r="L659" s="9"/>
      <c r="M659" s="9"/>
      <c r="N659" s="9"/>
      <c r="O659" s="9"/>
      <c r="P659" s="9"/>
      <c r="Q659" s="5"/>
      <c r="R659" s="5"/>
      <c r="S659" s="5"/>
      <c r="T659" s="5"/>
      <c r="U659" s="5"/>
      <c r="V659" s="5"/>
      <c r="W659" s="5"/>
      <c r="X659" s="5"/>
      <c r="Y659" s="5"/>
      <c r="Z659" s="5"/>
    </row>
    <row r="660" spans="1:26" ht="13.5" customHeight="1" x14ac:dyDescent="0.3">
      <c r="A660" s="5"/>
      <c r="B660" s="6"/>
      <c r="C660" s="7"/>
      <c r="D660" s="9"/>
      <c r="E660" s="9"/>
      <c r="F660" s="14"/>
      <c r="G660" s="9"/>
      <c r="H660" s="9"/>
      <c r="I660" s="121"/>
      <c r="J660" s="121"/>
      <c r="K660" s="121"/>
      <c r="L660" s="9"/>
      <c r="M660" s="9"/>
      <c r="N660" s="9"/>
      <c r="O660" s="9"/>
      <c r="P660" s="9"/>
      <c r="Q660" s="5"/>
      <c r="R660" s="5"/>
      <c r="S660" s="5"/>
      <c r="T660" s="5"/>
      <c r="U660" s="5"/>
      <c r="V660" s="5"/>
      <c r="W660" s="5"/>
      <c r="X660" s="5"/>
      <c r="Y660" s="5"/>
      <c r="Z660" s="5"/>
    </row>
    <row r="661" spans="1:26" ht="13.5" customHeight="1" x14ac:dyDescent="0.3">
      <c r="A661" s="5"/>
      <c r="B661" s="6"/>
      <c r="C661" s="7"/>
      <c r="D661" s="9"/>
      <c r="E661" s="9"/>
      <c r="F661" s="14"/>
      <c r="G661" s="9"/>
      <c r="H661" s="9"/>
      <c r="I661" s="121"/>
      <c r="J661" s="121"/>
      <c r="K661" s="121"/>
      <c r="L661" s="9"/>
      <c r="M661" s="9"/>
      <c r="N661" s="9"/>
      <c r="O661" s="9"/>
      <c r="P661" s="9"/>
      <c r="Q661" s="5"/>
      <c r="R661" s="5"/>
      <c r="S661" s="5"/>
      <c r="T661" s="5"/>
      <c r="U661" s="5"/>
      <c r="V661" s="5"/>
      <c r="W661" s="5"/>
      <c r="X661" s="5"/>
      <c r="Y661" s="5"/>
      <c r="Z661" s="5"/>
    </row>
    <row r="662" spans="1:26" ht="13.5" customHeight="1" x14ac:dyDescent="0.3">
      <c r="A662" s="5"/>
      <c r="B662" s="6"/>
      <c r="C662" s="7"/>
      <c r="D662" s="9"/>
      <c r="E662" s="9"/>
      <c r="F662" s="14"/>
      <c r="G662" s="9"/>
      <c r="H662" s="9"/>
      <c r="I662" s="121"/>
      <c r="J662" s="121"/>
      <c r="K662" s="121"/>
      <c r="L662" s="9"/>
      <c r="M662" s="9"/>
      <c r="N662" s="9"/>
      <c r="O662" s="9"/>
      <c r="P662" s="9"/>
      <c r="Q662" s="5"/>
      <c r="R662" s="5"/>
      <c r="S662" s="5"/>
      <c r="T662" s="5"/>
      <c r="U662" s="5"/>
      <c r="V662" s="5"/>
      <c r="W662" s="5"/>
      <c r="X662" s="5"/>
      <c r="Y662" s="5"/>
      <c r="Z662" s="5"/>
    </row>
    <row r="663" spans="1:26" ht="13.5" customHeight="1" x14ac:dyDescent="0.3">
      <c r="A663" s="5"/>
      <c r="B663" s="6"/>
      <c r="C663" s="7"/>
      <c r="D663" s="9"/>
      <c r="E663" s="9"/>
      <c r="F663" s="14"/>
      <c r="G663" s="9"/>
      <c r="H663" s="9"/>
      <c r="I663" s="121"/>
      <c r="J663" s="121"/>
      <c r="K663" s="121"/>
      <c r="L663" s="9"/>
      <c r="M663" s="9"/>
      <c r="N663" s="9"/>
      <c r="O663" s="9"/>
      <c r="P663" s="9"/>
      <c r="Q663" s="5"/>
      <c r="R663" s="5"/>
      <c r="S663" s="5"/>
      <c r="T663" s="5"/>
      <c r="U663" s="5"/>
      <c r="V663" s="5"/>
      <c r="W663" s="5"/>
      <c r="X663" s="5"/>
      <c r="Y663" s="5"/>
      <c r="Z663" s="5"/>
    </row>
    <row r="664" spans="1:26" ht="13.5" customHeight="1" x14ac:dyDescent="0.3">
      <c r="A664" s="5"/>
      <c r="B664" s="6"/>
      <c r="C664" s="7"/>
      <c r="D664" s="9"/>
      <c r="E664" s="9"/>
      <c r="F664" s="14"/>
      <c r="G664" s="9"/>
      <c r="H664" s="9"/>
      <c r="I664" s="121"/>
      <c r="J664" s="121"/>
      <c r="K664" s="121"/>
      <c r="L664" s="9"/>
      <c r="M664" s="9"/>
      <c r="N664" s="9"/>
      <c r="O664" s="9"/>
      <c r="P664" s="9"/>
      <c r="Q664" s="5"/>
      <c r="R664" s="5"/>
      <c r="S664" s="5"/>
      <c r="T664" s="5"/>
      <c r="U664" s="5"/>
      <c r="V664" s="5"/>
      <c r="W664" s="5"/>
      <c r="X664" s="5"/>
      <c r="Y664" s="5"/>
      <c r="Z664" s="5"/>
    </row>
    <row r="665" spans="1:26" ht="13.5" customHeight="1" x14ac:dyDescent="0.3">
      <c r="A665" s="5"/>
      <c r="B665" s="6"/>
      <c r="C665" s="7"/>
      <c r="D665" s="9"/>
      <c r="E665" s="9"/>
      <c r="F665" s="14"/>
      <c r="G665" s="9"/>
      <c r="H665" s="9"/>
      <c r="I665" s="121"/>
      <c r="J665" s="121"/>
      <c r="K665" s="121"/>
      <c r="L665" s="9"/>
      <c r="M665" s="9"/>
      <c r="N665" s="9"/>
      <c r="O665" s="9"/>
      <c r="P665" s="9"/>
      <c r="Q665" s="5"/>
      <c r="R665" s="5"/>
      <c r="S665" s="5"/>
      <c r="T665" s="5"/>
      <c r="U665" s="5"/>
      <c r="V665" s="5"/>
      <c r="W665" s="5"/>
      <c r="X665" s="5"/>
      <c r="Y665" s="5"/>
      <c r="Z665" s="5"/>
    </row>
    <row r="666" spans="1:26" ht="13.5" customHeight="1" x14ac:dyDescent="0.3">
      <c r="A666" s="5"/>
      <c r="B666" s="6"/>
      <c r="C666" s="7"/>
      <c r="D666" s="9"/>
      <c r="E666" s="9"/>
      <c r="F666" s="14"/>
      <c r="G666" s="9"/>
      <c r="H666" s="9"/>
      <c r="I666" s="121"/>
      <c r="J666" s="121"/>
      <c r="K666" s="121"/>
      <c r="L666" s="9"/>
      <c r="M666" s="9"/>
      <c r="N666" s="9"/>
      <c r="O666" s="9"/>
      <c r="P666" s="9"/>
      <c r="Q666" s="5"/>
      <c r="R666" s="5"/>
      <c r="S666" s="5"/>
      <c r="T666" s="5"/>
      <c r="U666" s="5"/>
      <c r="V666" s="5"/>
      <c r="W666" s="5"/>
      <c r="X666" s="5"/>
      <c r="Y666" s="5"/>
      <c r="Z666" s="5"/>
    </row>
    <row r="667" spans="1:26" ht="13.5" customHeight="1" x14ac:dyDescent="0.3">
      <c r="A667" s="5"/>
      <c r="B667" s="6"/>
      <c r="C667" s="7"/>
      <c r="D667" s="9"/>
      <c r="E667" s="9"/>
      <c r="F667" s="14"/>
      <c r="G667" s="9"/>
      <c r="H667" s="9"/>
      <c r="I667" s="121"/>
      <c r="J667" s="121"/>
      <c r="K667" s="121"/>
      <c r="L667" s="9"/>
      <c r="M667" s="9"/>
      <c r="N667" s="9"/>
      <c r="O667" s="9"/>
      <c r="P667" s="9"/>
      <c r="Q667" s="5"/>
      <c r="R667" s="5"/>
      <c r="S667" s="5"/>
      <c r="T667" s="5"/>
      <c r="U667" s="5"/>
      <c r="V667" s="5"/>
      <c r="W667" s="5"/>
      <c r="X667" s="5"/>
      <c r="Y667" s="5"/>
      <c r="Z667" s="5"/>
    </row>
    <row r="668" spans="1:26" ht="13.5" customHeight="1" x14ac:dyDescent="0.3">
      <c r="A668" s="5"/>
      <c r="B668" s="6"/>
      <c r="C668" s="7"/>
      <c r="D668" s="9"/>
      <c r="E668" s="9"/>
      <c r="F668" s="14"/>
      <c r="G668" s="9"/>
      <c r="H668" s="9"/>
      <c r="I668" s="121"/>
      <c r="J668" s="121"/>
      <c r="K668" s="121"/>
      <c r="L668" s="9"/>
      <c r="M668" s="9"/>
      <c r="N668" s="9"/>
      <c r="O668" s="9"/>
      <c r="P668" s="9"/>
      <c r="Q668" s="5"/>
      <c r="R668" s="5"/>
      <c r="S668" s="5"/>
      <c r="T668" s="5"/>
      <c r="U668" s="5"/>
      <c r="V668" s="5"/>
      <c r="W668" s="5"/>
      <c r="X668" s="5"/>
      <c r="Y668" s="5"/>
      <c r="Z668" s="5"/>
    </row>
    <row r="669" spans="1:26" ht="13.5" customHeight="1" x14ac:dyDescent="0.3">
      <c r="A669" s="5"/>
      <c r="B669" s="6"/>
      <c r="C669" s="7"/>
      <c r="D669" s="9"/>
      <c r="E669" s="9"/>
      <c r="F669" s="14"/>
      <c r="G669" s="9"/>
      <c r="H669" s="9"/>
      <c r="I669" s="121"/>
      <c r="J669" s="121"/>
      <c r="K669" s="121"/>
      <c r="L669" s="9"/>
      <c r="M669" s="9"/>
      <c r="N669" s="9"/>
      <c r="O669" s="9"/>
      <c r="P669" s="9"/>
      <c r="Q669" s="5"/>
      <c r="R669" s="5"/>
      <c r="S669" s="5"/>
      <c r="T669" s="5"/>
      <c r="U669" s="5"/>
      <c r="V669" s="5"/>
      <c r="W669" s="5"/>
      <c r="X669" s="5"/>
      <c r="Y669" s="5"/>
      <c r="Z669" s="5"/>
    </row>
    <row r="670" spans="1:26" ht="13.5" customHeight="1" x14ac:dyDescent="0.3">
      <c r="A670" s="5"/>
      <c r="B670" s="6"/>
      <c r="C670" s="7"/>
      <c r="D670" s="9"/>
      <c r="E670" s="9"/>
      <c r="F670" s="14"/>
      <c r="G670" s="9"/>
      <c r="H670" s="9"/>
      <c r="I670" s="121"/>
      <c r="J670" s="121"/>
      <c r="K670" s="121"/>
      <c r="L670" s="9"/>
      <c r="M670" s="9"/>
      <c r="N670" s="9"/>
      <c r="O670" s="9"/>
      <c r="P670" s="9"/>
      <c r="Q670" s="5"/>
      <c r="R670" s="5"/>
      <c r="S670" s="5"/>
      <c r="T670" s="5"/>
      <c r="U670" s="5"/>
      <c r="V670" s="5"/>
      <c r="W670" s="5"/>
      <c r="X670" s="5"/>
      <c r="Y670" s="5"/>
      <c r="Z670" s="5"/>
    </row>
    <row r="671" spans="1:26" ht="13.5" customHeight="1" x14ac:dyDescent="0.3">
      <c r="A671" s="5"/>
      <c r="B671" s="6"/>
      <c r="C671" s="7"/>
      <c r="D671" s="9"/>
      <c r="E671" s="9"/>
      <c r="F671" s="14"/>
      <c r="G671" s="9"/>
      <c r="H671" s="9"/>
      <c r="I671" s="121"/>
      <c r="J671" s="121"/>
      <c r="K671" s="121"/>
      <c r="L671" s="9"/>
      <c r="M671" s="9"/>
      <c r="N671" s="9"/>
      <c r="O671" s="9"/>
      <c r="P671" s="9"/>
      <c r="Q671" s="5"/>
      <c r="R671" s="5"/>
      <c r="S671" s="5"/>
      <c r="T671" s="5"/>
      <c r="U671" s="5"/>
      <c r="V671" s="5"/>
      <c r="W671" s="5"/>
      <c r="X671" s="5"/>
      <c r="Y671" s="5"/>
      <c r="Z671" s="5"/>
    </row>
    <row r="672" spans="1:26" ht="13.5" customHeight="1" x14ac:dyDescent="0.3">
      <c r="A672" s="5"/>
      <c r="B672" s="6"/>
      <c r="C672" s="7"/>
      <c r="D672" s="9"/>
      <c r="E672" s="9"/>
      <c r="F672" s="14"/>
      <c r="G672" s="9"/>
      <c r="H672" s="9"/>
      <c r="I672" s="121"/>
      <c r="J672" s="121"/>
      <c r="K672" s="121"/>
      <c r="L672" s="9"/>
      <c r="M672" s="9"/>
      <c r="N672" s="9"/>
      <c r="O672" s="9"/>
      <c r="P672" s="9"/>
      <c r="Q672" s="5"/>
      <c r="R672" s="5"/>
      <c r="S672" s="5"/>
      <c r="T672" s="5"/>
      <c r="U672" s="5"/>
      <c r="V672" s="5"/>
      <c r="W672" s="5"/>
      <c r="X672" s="5"/>
      <c r="Y672" s="5"/>
      <c r="Z672" s="5"/>
    </row>
    <row r="673" spans="1:26" ht="13.5" customHeight="1" x14ac:dyDescent="0.3">
      <c r="A673" s="5"/>
      <c r="B673" s="6"/>
      <c r="C673" s="7"/>
      <c r="D673" s="9"/>
      <c r="E673" s="9"/>
      <c r="F673" s="14"/>
      <c r="G673" s="9"/>
      <c r="H673" s="9"/>
      <c r="I673" s="121"/>
      <c r="J673" s="121"/>
      <c r="K673" s="121"/>
      <c r="L673" s="9"/>
      <c r="M673" s="9"/>
      <c r="N673" s="9"/>
      <c r="O673" s="9"/>
      <c r="P673" s="9"/>
      <c r="Q673" s="5"/>
      <c r="R673" s="5"/>
      <c r="S673" s="5"/>
      <c r="T673" s="5"/>
      <c r="U673" s="5"/>
      <c r="V673" s="5"/>
      <c r="W673" s="5"/>
      <c r="X673" s="5"/>
      <c r="Y673" s="5"/>
      <c r="Z673" s="5"/>
    </row>
    <row r="674" spans="1:26" ht="13.5" customHeight="1" x14ac:dyDescent="0.3">
      <c r="A674" s="5"/>
      <c r="B674" s="6"/>
      <c r="C674" s="7"/>
      <c r="D674" s="9"/>
      <c r="E674" s="9"/>
      <c r="F674" s="14"/>
      <c r="G674" s="9"/>
      <c r="H674" s="9"/>
      <c r="I674" s="121"/>
      <c r="J674" s="121"/>
      <c r="K674" s="121"/>
      <c r="L674" s="9"/>
      <c r="M674" s="9"/>
      <c r="N674" s="9"/>
      <c r="O674" s="9"/>
      <c r="P674" s="9"/>
      <c r="Q674" s="5"/>
      <c r="R674" s="5"/>
      <c r="S674" s="5"/>
      <c r="T674" s="5"/>
      <c r="U674" s="5"/>
      <c r="V674" s="5"/>
      <c r="W674" s="5"/>
      <c r="X674" s="5"/>
      <c r="Y674" s="5"/>
      <c r="Z674" s="5"/>
    </row>
    <row r="675" spans="1:26" ht="13.5" customHeight="1" x14ac:dyDescent="0.3">
      <c r="A675" s="5"/>
      <c r="B675" s="6"/>
      <c r="C675" s="7"/>
      <c r="D675" s="9"/>
      <c r="E675" s="9"/>
      <c r="F675" s="14"/>
      <c r="G675" s="9"/>
      <c r="H675" s="9"/>
      <c r="I675" s="121"/>
      <c r="J675" s="121"/>
      <c r="K675" s="121"/>
      <c r="L675" s="9"/>
      <c r="M675" s="9"/>
      <c r="N675" s="9"/>
      <c r="O675" s="9"/>
      <c r="P675" s="9"/>
      <c r="Q675" s="5"/>
      <c r="R675" s="5"/>
      <c r="S675" s="5"/>
      <c r="T675" s="5"/>
      <c r="U675" s="5"/>
      <c r="V675" s="5"/>
      <c r="W675" s="5"/>
      <c r="X675" s="5"/>
      <c r="Y675" s="5"/>
      <c r="Z675" s="5"/>
    </row>
    <row r="676" spans="1:26" ht="13.5" customHeight="1" x14ac:dyDescent="0.3">
      <c r="A676" s="5"/>
      <c r="B676" s="6"/>
      <c r="C676" s="7"/>
      <c r="D676" s="9"/>
      <c r="E676" s="9"/>
      <c r="F676" s="14"/>
      <c r="G676" s="9"/>
      <c r="H676" s="9"/>
      <c r="I676" s="121"/>
      <c r="J676" s="121"/>
      <c r="K676" s="121"/>
      <c r="L676" s="9"/>
      <c r="M676" s="9"/>
      <c r="N676" s="9"/>
      <c r="O676" s="9"/>
      <c r="P676" s="9"/>
      <c r="Q676" s="5"/>
      <c r="R676" s="5"/>
      <c r="S676" s="5"/>
      <c r="T676" s="5"/>
      <c r="U676" s="5"/>
      <c r="V676" s="5"/>
      <c r="W676" s="5"/>
      <c r="X676" s="5"/>
      <c r="Y676" s="5"/>
      <c r="Z676" s="5"/>
    </row>
    <row r="677" spans="1:26" ht="13.5" customHeight="1" x14ac:dyDescent="0.3">
      <c r="A677" s="5"/>
      <c r="B677" s="6"/>
      <c r="C677" s="7"/>
      <c r="D677" s="9"/>
      <c r="E677" s="9"/>
      <c r="F677" s="14"/>
      <c r="G677" s="9"/>
      <c r="H677" s="9"/>
      <c r="I677" s="121"/>
      <c r="J677" s="121"/>
      <c r="K677" s="121"/>
      <c r="L677" s="9"/>
      <c r="M677" s="9"/>
      <c r="N677" s="9"/>
      <c r="O677" s="9"/>
      <c r="P677" s="9"/>
      <c r="Q677" s="5"/>
      <c r="R677" s="5"/>
      <c r="S677" s="5"/>
      <c r="T677" s="5"/>
      <c r="U677" s="5"/>
      <c r="V677" s="5"/>
      <c r="W677" s="5"/>
      <c r="X677" s="5"/>
      <c r="Y677" s="5"/>
      <c r="Z677" s="5"/>
    </row>
    <row r="678" spans="1:26" ht="13.5" customHeight="1" x14ac:dyDescent="0.3">
      <c r="A678" s="5"/>
      <c r="B678" s="6"/>
      <c r="C678" s="7"/>
      <c r="D678" s="9"/>
      <c r="E678" s="9"/>
      <c r="F678" s="14"/>
      <c r="G678" s="9"/>
      <c r="H678" s="9"/>
      <c r="I678" s="121"/>
      <c r="J678" s="121"/>
      <c r="K678" s="121"/>
      <c r="L678" s="9"/>
      <c r="M678" s="9"/>
      <c r="N678" s="9"/>
      <c r="O678" s="9"/>
      <c r="P678" s="9"/>
      <c r="Q678" s="5"/>
      <c r="R678" s="5"/>
      <c r="S678" s="5"/>
      <c r="T678" s="5"/>
      <c r="U678" s="5"/>
      <c r="V678" s="5"/>
      <c r="W678" s="5"/>
      <c r="X678" s="5"/>
      <c r="Y678" s="5"/>
      <c r="Z678" s="5"/>
    </row>
    <row r="679" spans="1:26" ht="13.5" customHeight="1" x14ac:dyDescent="0.3">
      <c r="A679" s="5"/>
      <c r="B679" s="6"/>
      <c r="C679" s="7"/>
      <c r="D679" s="9"/>
      <c r="E679" s="9"/>
      <c r="F679" s="14"/>
      <c r="G679" s="9"/>
      <c r="H679" s="9"/>
      <c r="I679" s="121"/>
      <c r="J679" s="121"/>
      <c r="K679" s="121"/>
      <c r="L679" s="9"/>
      <c r="M679" s="9"/>
      <c r="N679" s="9"/>
      <c r="O679" s="9"/>
      <c r="P679" s="9"/>
      <c r="Q679" s="5"/>
      <c r="R679" s="5"/>
      <c r="S679" s="5"/>
      <c r="T679" s="5"/>
      <c r="U679" s="5"/>
      <c r="V679" s="5"/>
      <c r="W679" s="5"/>
      <c r="X679" s="5"/>
      <c r="Y679" s="5"/>
      <c r="Z679" s="5"/>
    </row>
    <row r="680" spans="1:26" ht="13.5" customHeight="1" x14ac:dyDescent="0.3">
      <c r="A680" s="5"/>
      <c r="B680" s="6"/>
      <c r="C680" s="7"/>
      <c r="D680" s="9"/>
      <c r="E680" s="9"/>
      <c r="F680" s="14"/>
      <c r="G680" s="9"/>
      <c r="H680" s="9"/>
      <c r="I680" s="121"/>
      <c r="J680" s="121"/>
      <c r="K680" s="121"/>
      <c r="L680" s="9"/>
      <c r="M680" s="9"/>
      <c r="N680" s="9"/>
      <c r="O680" s="9"/>
      <c r="P680" s="9"/>
      <c r="Q680" s="5"/>
      <c r="R680" s="5"/>
      <c r="S680" s="5"/>
      <c r="T680" s="5"/>
      <c r="U680" s="5"/>
      <c r="V680" s="5"/>
      <c r="W680" s="5"/>
      <c r="X680" s="5"/>
      <c r="Y680" s="5"/>
      <c r="Z680" s="5"/>
    </row>
    <row r="681" spans="1:26" ht="13.5" customHeight="1" x14ac:dyDescent="0.3">
      <c r="A681" s="5"/>
      <c r="B681" s="6"/>
      <c r="C681" s="7"/>
      <c r="D681" s="9"/>
      <c r="E681" s="9"/>
      <c r="F681" s="14"/>
      <c r="G681" s="9"/>
      <c r="H681" s="9"/>
      <c r="I681" s="121"/>
      <c r="J681" s="121"/>
      <c r="K681" s="121"/>
      <c r="L681" s="9"/>
      <c r="M681" s="9"/>
      <c r="N681" s="9"/>
      <c r="O681" s="9"/>
      <c r="P681" s="9"/>
      <c r="Q681" s="5"/>
      <c r="R681" s="5"/>
      <c r="S681" s="5"/>
      <c r="T681" s="5"/>
      <c r="U681" s="5"/>
      <c r="V681" s="5"/>
      <c r="W681" s="5"/>
      <c r="X681" s="5"/>
      <c r="Y681" s="5"/>
      <c r="Z681" s="5"/>
    </row>
    <row r="682" spans="1:26" ht="13.5" customHeight="1" x14ac:dyDescent="0.3">
      <c r="A682" s="5"/>
      <c r="B682" s="6"/>
      <c r="C682" s="7"/>
      <c r="D682" s="9"/>
      <c r="E682" s="9"/>
      <c r="F682" s="14"/>
      <c r="G682" s="9"/>
      <c r="H682" s="9"/>
      <c r="I682" s="121"/>
      <c r="J682" s="121"/>
      <c r="K682" s="121"/>
      <c r="L682" s="9"/>
      <c r="M682" s="9"/>
      <c r="N682" s="9"/>
      <c r="O682" s="9"/>
      <c r="P682" s="9"/>
      <c r="Q682" s="5"/>
      <c r="R682" s="5"/>
      <c r="S682" s="5"/>
      <c r="T682" s="5"/>
      <c r="U682" s="5"/>
      <c r="V682" s="5"/>
      <c r="W682" s="5"/>
      <c r="X682" s="5"/>
      <c r="Y682" s="5"/>
      <c r="Z682" s="5"/>
    </row>
    <row r="683" spans="1:26" ht="13.5" customHeight="1" x14ac:dyDescent="0.3">
      <c r="A683" s="5"/>
      <c r="B683" s="6"/>
      <c r="C683" s="7"/>
      <c r="D683" s="9"/>
      <c r="E683" s="9"/>
      <c r="F683" s="14"/>
      <c r="G683" s="9"/>
      <c r="H683" s="9"/>
      <c r="I683" s="121"/>
      <c r="J683" s="121"/>
      <c r="K683" s="121"/>
      <c r="L683" s="9"/>
      <c r="M683" s="9"/>
      <c r="N683" s="9"/>
      <c r="O683" s="9"/>
      <c r="P683" s="9"/>
      <c r="Q683" s="5"/>
      <c r="R683" s="5"/>
      <c r="S683" s="5"/>
      <c r="T683" s="5"/>
      <c r="U683" s="5"/>
      <c r="V683" s="5"/>
      <c r="W683" s="5"/>
      <c r="X683" s="5"/>
      <c r="Y683" s="5"/>
      <c r="Z683" s="5"/>
    </row>
    <row r="684" spans="1:26" ht="13.5" customHeight="1" x14ac:dyDescent="0.3">
      <c r="A684" s="5"/>
      <c r="B684" s="6"/>
      <c r="C684" s="7"/>
      <c r="D684" s="9"/>
      <c r="E684" s="9"/>
      <c r="F684" s="14"/>
      <c r="G684" s="9"/>
      <c r="H684" s="9"/>
      <c r="I684" s="121"/>
      <c r="J684" s="121"/>
      <c r="K684" s="121"/>
      <c r="L684" s="9"/>
      <c r="M684" s="9"/>
      <c r="N684" s="9"/>
      <c r="O684" s="9"/>
      <c r="P684" s="9"/>
      <c r="Q684" s="5"/>
      <c r="R684" s="5"/>
      <c r="S684" s="5"/>
      <c r="T684" s="5"/>
      <c r="U684" s="5"/>
      <c r="V684" s="5"/>
      <c r="W684" s="5"/>
      <c r="X684" s="5"/>
      <c r="Y684" s="5"/>
      <c r="Z684" s="5"/>
    </row>
    <row r="685" spans="1:26" ht="13.5" customHeight="1" x14ac:dyDescent="0.3">
      <c r="A685" s="5"/>
      <c r="B685" s="6"/>
      <c r="C685" s="7"/>
      <c r="D685" s="9"/>
      <c r="E685" s="9"/>
      <c r="F685" s="14"/>
      <c r="G685" s="9"/>
      <c r="H685" s="9"/>
      <c r="I685" s="121"/>
      <c r="J685" s="121"/>
      <c r="K685" s="121"/>
      <c r="L685" s="9"/>
      <c r="M685" s="9"/>
      <c r="N685" s="9"/>
      <c r="O685" s="9"/>
      <c r="P685" s="9"/>
      <c r="Q685" s="5"/>
      <c r="R685" s="5"/>
      <c r="S685" s="5"/>
      <c r="T685" s="5"/>
      <c r="U685" s="5"/>
      <c r="V685" s="5"/>
      <c r="W685" s="5"/>
      <c r="X685" s="5"/>
      <c r="Y685" s="5"/>
      <c r="Z685" s="5"/>
    </row>
    <row r="686" spans="1:26" ht="13.5" customHeight="1" x14ac:dyDescent="0.3">
      <c r="A686" s="5"/>
      <c r="B686" s="6"/>
      <c r="C686" s="7"/>
      <c r="D686" s="9"/>
      <c r="E686" s="9"/>
      <c r="F686" s="14"/>
      <c r="G686" s="9"/>
      <c r="H686" s="9"/>
      <c r="I686" s="121"/>
      <c r="J686" s="121"/>
      <c r="K686" s="121"/>
      <c r="L686" s="9"/>
      <c r="M686" s="9"/>
      <c r="N686" s="9"/>
      <c r="O686" s="9"/>
      <c r="P686" s="9"/>
      <c r="Q686" s="5"/>
      <c r="R686" s="5"/>
      <c r="S686" s="5"/>
      <c r="T686" s="5"/>
      <c r="U686" s="5"/>
      <c r="V686" s="5"/>
      <c r="W686" s="5"/>
      <c r="X686" s="5"/>
      <c r="Y686" s="5"/>
      <c r="Z686" s="5"/>
    </row>
    <row r="687" spans="1:26" ht="13.5" customHeight="1" x14ac:dyDescent="0.3">
      <c r="A687" s="5"/>
      <c r="B687" s="6"/>
      <c r="C687" s="7"/>
      <c r="D687" s="9"/>
      <c r="E687" s="9"/>
      <c r="F687" s="14"/>
      <c r="G687" s="9"/>
      <c r="H687" s="9"/>
      <c r="I687" s="121"/>
      <c r="J687" s="121"/>
      <c r="K687" s="121"/>
      <c r="L687" s="9"/>
      <c r="M687" s="9"/>
      <c r="N687" s="9"/>
      <c r="O687" s="9"/>
      <c r="P687" s="9"/>
      <c r="Q687" s="5"/>
      <c r="R687" s="5"/>
      <c r="S687" s="5"/>
      <c r="T687" s="5"/>
      <c r="U687" s="5"/>
      <c r="V687" s="5"/>
      <c r="W687" s="5"/>
      <c r="X687" s="5"/>
      <c r="Y687" s="5"/>
      <c r="Z687" s="5"/>
    </row>
    <row r="688" spans="1:26" ht="13.5" customHeight="1" x14ac:dyDescent="0.3">
      <c r="A688" s="5"/>
      <c r="B688" s="6"/>
      <c r="C688" s="7"/>
      <c r="D688" s="9"/>
      <c r="E688" s="9"/>
      <c r="F688" s="14"/>
      <c r="G688" s="9"/>
      <c r="H688" s="9"/>
      <c r="I688" s="121"/>
      <c r="J688" s="121"/>
      <c r="K688" s="121"/>
      <c r="L688" s="9"/>
      <c r="M688" s="9"/>
      <c r="N688" s="9"/>
      <c r="O688" s="9"/>
      <c r="P688" s="9"/>
      <c r="Q688" s="5"/>
      <c r="R688" s="5"/>
      <c r="S688" s="5"/>
      <c r="T688" s="5"/>
      <c r="U688" s="5"/>
      <c r="V688" s="5"/>
      <c r="W688" s="5"/>
      <c r="X688" s="5"/>
      <c r="Y688" s="5"/>
      <c r="Z688" s="5"/>
    </row>
    <row r="689" spans="1:26" ht="13.5" customHeight="1" x14ac:dyDescent="0.3">
      <c r="A689" s="5"/>
      <c r="B689" s="6"/>
      <c r="C689" s="7"/>
      <c r="D689" s="9"/>
      <c r="E689" s="9"/>
      <c r="F689" s="14"/>
      <c r="G689" s="9"/>
      <c r="H689" s="9"/>
      <c r="I689" s="121"/>
      <c r="J689" s="121"/>
      <c r="K689" s="121"/>
      <c r="L689" s="9"/>
      <c r="M689" s="9"/>
      <c r="N689" s="9"/>
      <c r="O689" s="9"/>
      <c r="P689" s="9"/>
      <c r="Q689" s="5"/>
      <c r="R689" s="5"/>
      <c r="S689" s="5"/>
      <c r="T689" s="5"/>
      <c r="U689" s="5"/>
      <c r="V689" s="5"/>
      <c r="W689" s="5"/>
      <c r="X689" s="5"/>
      <c r="Y689" s="5"/>
      <c r="Z689" s="5"/>
    </row>
    <row r="690" spans="1:26" ht="13.5" customHeight="1" x14ac:dyDescent="0.3">
      <c r="A690" s="5"/>
      <c r="B690" s="6"/>
      <c r="C690" s="7"/>
      <c r="D690" s="9"/>
      <c r="E690" s="9"/>
      <c r="F690" s="14"/>
      <c r="G690" s="9"/>
      <c r="H690" s="9"/>
      <c r="I690" s="121"/>
      <c r="J690" s="121"/>
      <c r="K690" s="121"/>
      <c r="L690" s="9"/>
      <c r="M690" s="9"/>
      <c r="N690" s="9"/>
      <c r="O690" s="9"/>
      <c r="P690" s="9"/>
      <c r="Q690" s="5"/>
      <c r="R690" s="5"/>
      <c r="S690" s="5"/>
      <c r="T690" s="5"/>
      <c r="U690" s="5"/>
      <c r="V690" s="5"/>
      <c r="W690" s="5"/>
      <c r="X690" s="5"/>
      <c r="Y690" s="5"/>
      <c r="Z690" s="5"/>
    </row>
    <row r="691" spans="1:26" ht="13.5" customHeight="1" x14ac:dyDescent="0.3">
      <c r="A691" s="5"/>
      <c r="B691" s="6"/>
      <c r="C691" s="7"/>
      <c r="D691" s="9"/>
      <c r="E691" s="9"/>
      <c r="F691" s="14"/>
      <c r="G691" s="9"/>
      <c r="H691" s="9"/>
      <c r="I691" s="121"/>
      <c r="J691" s="121"/>
      <c r="K691" s="121"/>
      <c r="L691" s="9"/>
      <c r="M691" s="9"/>
      <c r="N691" s="9"/>
      <c r="O691" s="9"/>
      <c r="P691" s="9"/>
      <c r="Q691" s="5"/>
      <c r="R691" s="5"/>
      <c r="S691" s="5"/>
      <c r="T691" s="5"/>
      <c r="U691" s="5"/>
      <c r="V691" s="5"/>
      <c r="W691" s="5"/>
      <c r="X691" s="5"/>
      <c r="Y691" s="5"/>
      <c r="Z691" s="5"/>
    </row>
    <row r="692" spans="1:26" ht="13.5" customHeight="1" x14ac:dyDescent="0.3">
      <c r="A692" s="5"/>
      <c r="B692" s="6"/>
      <c r="C692" s="7"/>
      <c r="D692" s="9"/>
      <c r="E692" s="9"/>
      <c r="F692" s="14"/>
      <c r="G692" s="9"/>
      <c r="H692" s="9"/>
      <c r="I692" s="121"/>
      <c r="J692" s="121"/>
      <c r="K692" s="121"/>
      <c r="L692" s="9"/>
      <c r="M692" s="9"/>
      <c r="N692" s="9"/>
      <c r="O692" s="9"/>
      <c r="P692" s="9"/>
      <c r="Q692" s="5"/>
      <c r="R692" s="5"/>
      <c r="S692" s="5"/>
      <c r="T692" s="5"/>
      <c r="U692" s="5"/>
      <c r="V692" s="5"/>
      <c r="W692" s="5"/>
      <c r="X692" s="5"/>
      <c r="Y692" s="5"/>
      <c r="Z692" s="5"/>
    </row>
    <row r="693" spans="1:26" ht="13.5" customHeight="1" x14ac:dyDescent="0.3">
      <c r="A693" s="5"/>
      <c r="B693" s="6"/>
      <c r="C693" s="7"/>
      <c r="D693" s="9"/>
      <c r="E693" s="9"/>
      <c r="F693" s="14"/>
      <c r="G693" s="9"/>
      <c r="H693" s="9"/>
      <c r="I693" s="121"/>
      <c r="J693" s="121"/>
      <c r="K693" s="121"/>
      <c r="L693" s="9"/>
      <c r="M693" s="9"/>
      <c r="N693" s="9"/>
      <c r="O693" s="9"/>
      <c r="P693" s="9"/>
      <c r="Q693" s="5"/>
      <c r="R693" s="5"/>
      <c r="S693" s="5"/>
      <c r="T693" s="5"/>
      <c r="U693" s="5"/>
      <c r="V693" s="5"/>
      <c r="W693" s="5"/>
      <c r="X693" s="5"/>
      <c r="Y693" s="5"/>
      <c r="Z693" s="5"/>
    </row>
    <row r="694" spans="1:26" ht="13.5" customHeight="1" x14ac:dyDescent="0.3">
      <c r="A694" s="5"/>
      <c r="B694" s="6"/>
      <c r="C694" s="7"/>
      <c r="D694" s="9"/>
      <c r="E694" s="9"/>
      <c r="F694" s="14"/>
      <c r="G694" s="9"/>
      <c r="H694" s="9"/>
      <c r="I694" s="121"/>
      <c r="J694" s="121"/>
      <c r="K694" s="121"/>
      <c r="L694" s="9"/>
      <c r="M694" s="9"/>
      <c r="N694" s="9"/>
      <c r="O694" s="9"/>
      <c r="P694" s="9"/>
      <c r="Q694" s="5"/>
      <c r="R694" s="5"/>
      <c r="S694" s="5"/>
      <c r="T694" s="5"/>
      <c r="U694" s="5"/>
      <c r="V694" s="5"/>
      <c r="W694" s="5"/>
      <c r="X694" s="5"/>
      <c r="Y694" s="5"/>
      <c r="Z694" s="5"/>
    </row>
    <row r="695" spans="1:26" ht="13.5" customHeight="1" x14ac:dyDescent="0.3">
      <c r="A695" s="5"/>
      <c r="B695" s="6"/>
      <c r="C695" s="7"/>
      <c r="D695" s="9"/>
      <c r="E695" s="9"/>
      <c r="F695" s="14"/>
      <c r="G695" s="9"/>
      <c r="H695" s="9"/>
      <c r="I695" s="121"/>
      <c r="J695" s="121"/>
      <c r="K695" s="121"/>
      <c r="L695" s="9"/>
      <c r="M695" s="9"/>
      <c r="N695" s="9"/>
      <c r="O695" s="9"/>
      <c r="P695" s="9"/>
      <c r="Q695" s="5"/>
      <c r="R695" s="5"/>
      <c r="S695" s="5"/>
      <c r="T695" s="5"/>
      <c r="U695" s="5"/>
      <c r="V695" s="5"/>
      <c r="W695" s="5"/>
      <c r="X695" s="5"/>
      <c r="Y695" s="5"/>
      <c r="Z695" s="5"/>
    </row>
    <row r="696" spans="1:26" ht="13.5" customHeight="1" x14ac:dyDescent="0.3">
      <c r="A696" s="5"/>
      <c r="B696" s="6"/>
      <c r="C696" s="7"/>
      <c r="D696" s="9"/>
      <c r="E696" s="9"/>
      <c r="F696" s="14"/>
      <c r="G696" s="9"/>
      <c r="H696" s="9"/>
      <c r="I696" s="121"/>
      <c r="J696" s="121"/>
      <c r="K696" s="121"/>
      <c r="L696" s="9"/>
      <c r="M696" s="9"/>
      <c r="N696" s="9"/>
      <c r="O696" s="9"/>
      <c r="P696" s="9"/>
      <c r="Q696" s="5"/>
      <c r="R696" s="5"/>
      <c r="S696" s="5"/>
      <c r="T696" s="5"/>
      <c r="U696" s="5"/>
      <c r="V696" s="5"/>
      <c r="W696" s="5"/>
      <c r="X696" s="5"/>
      <c r="Y696" s="5"/>
      <c r="Z696" s="5"/>
    </row>
    <row r="697" spans="1:26" ht="13.5" customHeight="1" x14ac:dyDescent="0.3">
      <c r="A697" s="5"/>
      <c r="B697" s="6"/>
      <c r="C697" s="7"/>
      <c r="D697" s="9"/>
      <c r="E697" s="9"/>
      <c r="F697" s="14"/>
      <c r="G697" s="9"/>
      <c r="H697" s="9"/>
      <c r="I697" s="121"/>
      <c r="J697" s="121"/>
      <c r="K697" s="121"/>
      <c r="L697" s="9"/>
      <c r="M697" s="9"/>
      <c r="N697" s="9"/>
      <c r="O697" s="9"/>
      <c r="P697" s="9"/>
      <c r="Q697" s="5"/>
      <c r="R697" s="5"/>
      <c r="S697" s="5"/>
      <c r="T697" s="5"/>
      <c r="U697" s="5"/>
      <c r="V697" s="5"/>
      <c r="W697" s="5"/>
      <c r="X697" s="5"/>
      <c r="Y697" s="5"/>
      <c r="Z697" s="5"/>
    </row>
    <row r="698" spans="1:26" ht="13.5" customHeight="1" x14ac:dyDescent="0.3">
      <c r="A698" s="5"/>
      <c r="B698" s="6"/>
      <c r="C698" s="7"/>
      <c r="D698" s="9"/>
      <c r="E698" s="9"/>
      <c r="F698" s="14"/>
      <c r="G698" s="9"/>
      <c r="H698" s="9"/>
      <c r="I698" s="121"/>
      <c r="J698" s="121"/>
      <c r="K698" s="121"/>
      <c r="L698" s="9"/>
      <c r="M698" s="9"/>
      <c r="N698" s="9"/>
      <c r="O698" s="9"/>
      <c r="P698" s="9"/>
      <c r="Q698" s="5"/>
      <c r="R698" s="5"/>
      <c r="S698" s="5"/>
      <c r="T698" s="5"/>
      <c r="U698" s="5"/>
      <c r="V698" s="5"/>
      <c r="W698" s="5"/>
      <c r="X698" s="5"/>
      <c r="Y698" s="5"/>
      <c r="Z698" s="5"/>
    </row>
    <row r="699" spans="1:26" ht="13.5" customHeight="1" x14ac:dyDescent="0.3">
      <c r="A699" s="5"/>
      <c r="B699" s="6"/>
      <c r="C699" s="7"/>
      <c r="D699" s="9"/>
      <c r="E699" s="9"/>
      <c r="F699" s="14"/>
      <c r="G699" s="9"/>
      <c r="H699" s="9"/>
      <c r="I699" s="121"/>
      <c r="J699" s="121"/>
      <c r="K699" s="121"/>
      <c r="L699" s="9"/>
      <c r="M699" s="9"/>
      <c r="N699" s="9"/>
      <c r="O699" s="9"/>
      <c r="P699" s="9"/>
      <c r="Q699" s="5"/>
      <c r="R699" s="5"/>
      <c r="S699" s="5"/>
      <c r="T699" s="5"/>
      <c r="U699" s="5"/>
      <c r="V699" s="5"/>
      <c r="W699" s="5"/>
      <c r="X699" s="5"/>
      <c r="Y699" s="5"/>
      <c r="Z699" s="5"/>
    </row>
    <row r="700" spans="1:26" ht="13.5" customHeight="1" x14ac:dyDescent="0.3">
      <c r="A700" s="5"/>
      <c r="B700" s="6"/>
      <c r="C700" s="7"/>
      <c r="D700" s="9"/>
      <c r="E700" s="9"/>
      <c r="F700" s="14"/>
      <c r="G700" s="9"/>
      <c r="H700" s="9"/>
      <c r="I700" s="121"/>
      <c r="J700" s="121"/>
      <c r="K700" s="121"/>
      <c r="L700" s="9"/>
      <c r="M700" s="9"/>
      <c r="N700" s="9"/>
      <c r="O700" s="9"/>
      <c r="P700" s="9"/>
      <c r="Q700" s="5"/>
      <c r="R700" s="5"/>
      <c r="S700" s="5"/>
      <c r="T700" s="5"/>
      <c r="U700" s="5"/>
      <c r="V700" s="5"/>
      <c r="W700" s="5"/>
      <c r="X700" s="5"/>
      <c r="Y700" s="5"/>
      <c r="Z700" s="5"/>
    </row>
    <row r="701" spans="1:26" ht="13.5" customHeight="1" x14ac:dyDescent="0.3">
      <c r="A701" s="5"/>
      <c r="B701" s="6"/>
      <c r="C701" s="7"/>
      <c r="D701" s="9"/>
      <c r="E701" s="9"/>
      <c r="F701" s="14"/>
      <c r="G701" s="9"/>
      <c r="H701" s="9"/>
      <c r="I701" s="121"/>
      <c r="J701" s="121"/>
      <c r="K701" s="121"/>
      <c r="L701" s="9"/>
      <c r="M701" s="9"/>
      <c r="N701" s="9"/>
      <c r="O701" s="9"/>
      <c r="P701" s="9"/>
      <c r="Q701" s="5"/>
      <c r="R701" s="5"/>
      <c r="S701" s="5"/>
      <c r="T701" s="5"/>
      <c r="U701" s="5"/>
      <c r="V701" s="5"/>
      <c r="W701" s="5"/>
      <c r="X701" s="5"/>
      <c r="Y701" s="5"/>
      <c r="Z701" s="5"/>
    </row>
    <row r="702" spans="1:26" ht="13.5" customHeight="1" x14ac:dyDescent="0.3">
      <c r="A702" s="5"/>
      <c r="B702" s="6"/>
      <c r="C702" s="7"/>
      <c r="D702" s="9"/>
      <c r="E702" s="9"/>
      <c r="F702" s="14"/>
      <c r="G702" s="9"/>
      <c r="H702" s="9"/>
      <c r="I702" s="121"/>
      <c r="J702" s="121"/>
      <c r="K702" s="121"/>
      <c r="L702" s="9"/>
      <c r="M702" s="9"/>
      <c r="N702" s="9"/>
      <c r="O702" s="9"/>
      <c r="P702" s="9"/>
      <c r="Q702" s="5"/>
      <c r="R702" s="5"/>
      <c r="S702" s="5"/>
      <c r="T702" s="5"/>
      <c r="U702" s="5"/>
      <c r="V702" s="5"/>
      <c r="W702" s="5"/>
      <c r="X702" s="5"/>
      <c r="Y702" s="5"/>
      <c r="Z702" s="5"/>
    </row>
    <row r="703" spans="1:26" ht="13.5" customHeight="1" x14ac:dyDescent="0.3">
      <c r="A703" s="5"/>
      <c r="B703" s="6"/>
      <c r="C703" s="7"/>
      <c r="D703" s="9"/>
      <c r="E703" s="9"/>
      <c r="F703" s="14"/>
      <c r="G703" s="9"/>
      <c r="H703" s="9"/>
      <c r="I703" s="121"/>
      <c r="J703" s="121"/>
      <c r="K703" s="121"/>
      <c r="L703" s="9"/>
      <c r="M703" s="9"/>
      <c r="N703" s="9"/>
      <c r="O703" s="9"/>
      <c r="P703" s="9"/>
      <c r="Q703" s="5"/>
      <c r="R703" s="5"/>
      <c r="S703" s="5"/>
      <c r="T703" s="5"/>
      <c r="U703" s="5"/>
      <c r="V703" s="5"/>
      <c r="W703" s="5"/>
      <c r="X703" s="5"/>
      <c r="Y703" s="5"/>
      <c r="Z703" s="5"/>
    </row>
    <row r="704" spans="1:26" ht="13.5" customHeight="1" x14ac:dyDescent="0.3">
      <c r="A704" s="5"/>
      <c r="B704" s="6"/>
      <c r="C704" s="7"/>
      <c r="D704" s="9"/>
      <c r="E704" s="9"/>
      <c r="F704" s="14"/>
      <c r="G704" s="9"/>
      <c r="H704" s="9"/>
      <c r="I704" s="121"/>
      <c r="J704" s="121"/>
      <c r="K704" s="121"/>
      <c r="L704" s="9"/>
      <c r="M704" s="9"/>
      <c r="N704" s="9"/>
      <c r="O704" s="9"/>
      <c r="P704" s="9"/>
      <c r="Q704" s="5"/>
      <c r="R704" s="5"/>
      <c r="S704" s="5"/>
      <c r="T704" s="5"/>
      <c r="U704" s="5"/>
      <c r="V704" s="5"/>
      <c r="W704" s="5"/>
      <c r="X704" s="5"/>
      <c r="Y704" s="5"/>
      <c r="Z704" s="5"/>
    </row>
    <row r="705" spans="1:26" ht="13.5" customHeight="1" x14ac:dyDescent="0.3">
      <c r="A705" s="5"/>
      <c r="B705" s="6"/>
      <c r="C705" s="7"/>
      <c r="D705" s="9"/>
      <c r="E705" s="9"/>
      <c r="F705" s="14"/>
      <c r="G705" s="9"/>
      <c r="H705" s="9"/>
      <c r="I705" s="121"/>
      <c r="J705" s="121"/>
      <c r="K705" s="121"/>
      <c r="L705" s="9"/>
      <c r="M705" s="9"/>
      <c r="N705" s="9"/>
      <c r="O705" s="9"/>
      <c r="P705" s="9"/>
      <c r="Q705" s="5"/>
      <c r="R705" s="5"/>
      <c r="S705" s="5"/>
      <c r="T705" s="5"/>
      <c r="U705" s="5"/>
      <c r="V705" s="5"/>
      <c r="W705" s="5"/>
      <c r="X705" s="5"/>
      <c r="Y705" s="5"/>
      <c r="Z705" s="5"/>
    </row>
    <row r="706" spans="1:26" ht="13.5" customHeight="1" x14ac:dyDescent="0.3">
      <c r="A706" s="5"/>
      <c r="B706" s="6"/>
      <c r="C706" s="7"/>
      <c r="D706" s="9"/>
      <c r="E706" s="9"/>
      <c r="F706" s="14"/>
      <c r="G706" s="9"/>
      <c r="H706" s="9"/>
      <c r="I706" s="121"/>
      <c r="J706" s="121"/>
      <c r="K706" s="121"/>
      <c r="L706" s="9"/>
      <c r="M706" s="9"/>
      <c r="N706" s="9"/>
      <c r="O706" s="9"/>
      <c r="P706" s="9"/>
      <c r="Q706" s="5"/>
      <c r="R706" s="5"/>
      <c r="S706" s="5"/>
      <c r="T706" s="5"/>
      <c r="U706" s="5"/>
      <c r="V706" s="5"/>
      <c r="W706" s="5"/>
      <c r="X706" s="5"/>
      <c r="Y706" s="5"/>
      <c r="Z706" s="5"/>
    </row>
    <row r="707" spans="1:26" ht="13.5" customHeight="1" x14ac:dyDescent="0.3">
      <c r="A707" s="5"/>
      <c r="B707" s="6"/>
      <c r="C707" s="7"/>
      <c r="D707" s="9"/>
      <c r="E707" s="9"/>
      <c r="F707" s="14"/>
      <c r="G707" s="9"/>
      <c r="H707" s="9"/>
      <c r="I707" s="121"/>
      <c r="J707" s="121"/>
      <c r="K707" s="121"/>
      <c r="L707" s="9"/>
      <c r="M707" s="9"/>
      <c r="N707" s="9"/>
      <c r="O707" s="9"/>
      <c r="P707" s="9"/>
      <c r="Q707" s="5"/>
      <c r="R707" s="5"/>
      <c r="S707" s="5"/>
      <c r="T707" s="5"/>
      <c r="U707" s="5"/>
      <c r="V707" s="5"/>
      <c r="W707" s="5"/>
      <c r="X707" s="5"/>
      <c r="Y707" s="5"/>
      <c r="Z707" s="5"/>
    </row>
    <row r="708" spans="1:26" ht="13.5" customHeight="1" x14ac:dyDescent="0.3">
      <c r="A708" s="5"/>
      <c r="B708" s="6"/>
      <c r="C708" s="7"/>
      <c r="D708" s="9"/>
      <c r="E708" s="9"/>
      <c r="F708" s="14"/>
      <c r="G708" s="9"/>
      <c r="H708" s="9"/>
      <c r="I708" s="121"/>
      <c r="J708" s="121"/>
      <c r="K708" s="121"/>
      <c r="L708" s="9"/>
      <c r="M708" s="9"/>
      <c r="N708" s="9"/>
      <c r="O708" s="9"/>
      <c r="P708" s="9"/>
      <c r="Q708" s="5"/>
      <c r="R708" s="5"/>
      <c r="S708" s="5"/>
      <c r="T708" s="5"/>
      <c r="U708" s="5"/>
      <c r="V708" s="5"/>
      <c r="W708" s="5"/>
      <c r="X708" s="5"/>
      <c r="Y708" s="5"/>
      <c r="Z708" s="5"/>
    </row>
    <row r="709" spans="1:26" ht="13.5" customHeight="1" x14ac:dyDescent="0.3">
      <c r="A709" s="5"/>
      <c r="B709" s="6"/>
      <c r="C709" s="7"/>
      <c r="D709" s="9"/>
      <c r="E709" s="9"/>
      <c r="F709" s="14"/>
      <c r="G709" s="9"/>
      <c r="H709" s="9"/>
      <c r="I709" s="121"/>
      <c r="J709" s="121"/>
      <c r="K709" s="121"/>
      <c r="L709" s="9"/>
      <c r="M709" s="9"/>
      <c r="N709" s="9"/>
      <c r="O709" s="9"/>
      <c r="P709" s="9"/>
      <c r="Q709" s="5"/>
      <c r="R709" s="5"/>
      <c r="S709" s="5"/>
      <c r="T709" s="5"/>
      <c r="U709" s="5"/>
      <c r="V709" s="5"/>
      <c r="W709" s="5"/>
      <c r="X709" s="5"/>
      <c r="Y709" s="5"/>
      <c r="Z709" s="5"/>
    </row>
    <row r="710" spans="1:26" ht="13.5" customHeight="1" x14ac:dyDescent="0.3">
      <c r="A710" s="5"/>
      <c r="B710" s="6"/>
      <c r="C710" s="7"/>
      <c r="D710" s="9"/>
      <c r="E710" s="9"/>
      <c r="F710" s="14"/>
      <c r="G710" s="9"/>
      <c r="H710" s="9"/>
      <c r="I710" s="121"/>
      <c r="J710" s="121"/>
      <c r="K710" s="121"/>
      <c r="L710" s="9"/>
      <c r="M710" s="9"/>
      <c r="N710" s="9"/>
      <c r="O710" s="9"/>
      <c r="P710" s="9"/>
      <c r="Q710" s="5"/>
      <c r="R710" s="5"/>
      <c r="S710" s="5"/>
      <c r="T710" s="5"/>
      <c r="U710" s="5"/>
      <c r="V710" s="5"/>
      <c r="W710" s="5"/>
      <c r="X710" s="5"/>
      <c r="Y710" s="5"/>
      <c r="Z710" s="5"/>
    </row>
    <row r="711" spans="1:26" ht="13.5" customHeight="1" x14ac:dyDescent="0.3">
      <c r="A711" s="5"/>
      <c r="B711" s="6"/>
      <c r="C711" s="7"/>
      <c r="D711" s="9"/>
      <c r="E711" s="9"/>
      <c r="F711" s="14"/>
      <c r="G711" s="9"/>
      <c r="H711" s="9"/>
      <c r="I711" s="121"/>
      <c r="J711" s="121"/>
      <c r="K711" s="121"/>
      <c r="L711" s="9"/>
      <c r="M711" s="9"/>
      <c r="N711" s="9"/>
      <c r="O711" s="9"/>
      <c r="P711" s="9"/>
      <c r="Q711" s="5"/>
      <c r="R711" s="5"/>
      <c r="S711" s="5"/>
      <c r="T711" s="5"/>
      <c r="U711" s="5"/>
      <c r="V711" s="5"/>
      <c r="W711" s="5"/>
      <c r="X711" s="5"/>
      <c r="Y711" s="5"/>
      <c r="Z711" s="5"/>
    </row>
    <row r="712" spans="1:26" ht="13.5" customHeight="1" x14ac:dyDescent="0.3">
      <c r="A712" s="5"/>
      <c r="B712" s="6"/>
      <c r="C712" s="7"/>
      <c r="D712" s="9"/>
      <c r="E712" s="9"/>
      <c r="F712" s="14"/>
      <c r="G712" s="9"/>
      <c r="H712" s="9"/>
      <c r="I712" s="121"/>
      <c r="J712" s="121"/>
      <c r="K712" s="121"/>
      <c r="L712" s="9"/>
      <c r="M712" s="9"/>
      <c r="N712" s="9"/>
      <c r="O712" s="9"/>
      <c r="P712" s="9"/>
      <c r="Q712" s="5"/>
      <c r="R712" s="5"/>
      <c r="S712" s="5"/>
      <c r="T712" s="5"/>
      <c r="U712" s="5"/>
      <c r="V712" s="5"/>
      <c r="W712" s="5"/>
      <c r="X712" s="5"/>
      <c r="Y712" s="5"/>
      <c r="Z712" s="5"/>
    </row>
    <row r="713" spans="1:26" ht="13.5" customHeight="1" x14ac:dyDescent="0.3">
      <c r="A713" s="5"/>
      <c r="B713" s="6"/>
      <c r="C713" s="7"/>
      <c r="D713" s="9"/>
      <c r="E713" s="9"/>
      <c r="F713" s="14"/>
      <c r="G713" s="9"/>
      <c r="H713" s="9"/>
      <c r="I713" s="121"/>
      <c r="J713" s="121"/>
      <c r="K713" s="121"/>
      <c r="L713" s="9"/>
      <c r="M713" s="9"/>
      <c r="N713" s="9"/>
      <c r="O713" s="9"/>
      <c r="P713" s="9"/>
      <c r="Q713" s="5"/>
      <c r="R713" s="5"/>
      <c r="S713" s="5"/>
      <c r="T713" s="5"/>
      <c r="U713" s="5"/>
      <c r="V713" s="5"/>
      <c r="W713" s="5"/>
      <c r="X713" s="5"/>
      <c r="Y713" s="5"/>
      <c r="Z713" s="5"/>
    </row>
    <row r="714" spans="1:26" ht="13.5" customHeight="1" x14ac:dyDescent="0.3">
      <c r="A714" s="5"/>
      <c r="B714" s="6"/>
      <c r="C714" s="7"/>
      <c r="D714" s="9"/>
      <c r="E714" s="9"/>
      <c r="F714" s="14"/>
      <c r="G714" s="9"/>
      <c r="H714" s="9"/>
      <c r="I714" s="121"/>
      <c r="J714" s="121"/>
      <c r="K714" s="121"/>
      <c r="L714" s="9"/>
      <c r="M714" s="9"/>
      <c r="N714" s="9"/>
      <c r="O714" s="9"/>
      <c r="P714" s="9"/>
      <c r="Q714" s="5"/>
      <c r="R714" s="5"/>
      <c r="S714" s="5"/>
      <c r="T714" s="5"/>
      <c r="U714" s="5"/>
      <c r="V714" s="5"/>
      <c r="W714" s="5"/>
      <c r="X714" s="5"/>
      <c r="Y714" s="5"/>
      <c r="Z714" s="5"/>
    </row>
    <row r="715" spans="1:26" ht="13.5" customHeight="1" x14ac:dyDescent="0.3">
      <c r="A715" s="5"/>
      <c r="B715" s="6"/>
      <c r="C715" s="7"/>
      <c r="D715" s="9"/>
      <c r="E715" s="9"/>
      <c r="F715" s="14"/>
      <c r="G715" s="9"/>
      <c r="H715" s="9"/>
      <c r="I715" s="121"/>
      <c r="J715" s="121"/>
      <c r="K715" s="121"/>
      <c r="L715" s="9"/>
      <c r="M715" s="9"/>
      <c r="N715" s="9"/>
      <c r="O715" s="9"/>
      <c r="P715" s="9"/>
      <c r="Q715" s="5"/>
      <c r="R715" s="5"/>
      <c r="S715" s="5"/>
      <c r="T715" s="5"/>
      <c r="U715" s="5"/>
      <c r="V715" s="5"/>
      <c r="W715" s="5"/>
      <c r="X715" s="5"/>
      <c r="Y715" s="5"/>
      <c r="Z715" s="5"/>
    </row>
    <row r="716" spans="1:26" ht="13.5" customHeight="1" x14ac:dyDescent="0.3">
      <c r="A716" s="5"/>
      <c r="B716" s="6"/>
      <c r="C716" s="7"/>
      <c r="D716" s="9"/>
      <c r="E716" s="9"/>
      <c r="F716" s="14"/>
      <c r="G716" s="9"/>
      <c r="H716" s="9"/>
      <c r="I716" s="121"/>
      <c r="J716" s="121"/>
      <c r="K716" s="121"/>
      <c r="L716" s="9"/>
      <c r="M716" s="9"/>
      <c r="N716" s="9"/>
      <c r="O716" s="9"/>
      <c r="P716" s="9"/>
      <c r="Q716" s="5"/>
      <c r="R716" s="5"/>
      <c r="S716" s="5"/>
      <c r="T716" s="5"/>
      <c r="U716" s="5"/>
      <c r="V716" s="5"/>
      <c r="W716" s="5"/>
      <c r="X716" s="5"/>
      <c r="Y716" s="5"/>
      <c r="Z716" s="5"/>
    </row>
    <row r="717" spans="1:26" ht="13.5" customHeight="1" x14ac:dyDescent="0.3">
      <c r="A717" s="5"/>
      <c r="B717" s="6"/>
      <c r="C717" s="7"/>
      <c r="D717" s="9"/>
      <c r="E717" s="9"/>
      <c r="F717" s="14"/>
      <c r="G717" s="9"/>
      <c r="H717" s="9"/>
      <c r="I717" s="121"/>
      <c r="J717" s="121"/>
      <c r="K717" s="121"/>
      <c r="L717" s="9"/>
      <c r="M717" s="9"/>
      <c r="N717" s="9"/>
      <c r="O717" s="9"/>
      <c r="P717" s="9"/>
      <c r="Q717" s="5"/>
      <c r="R717" s="5"/>
      <c r="S717" s="5"/>
      <c r="T717" s="5"/>
      <c r="U717" s="5"/>
      <c r="V717" s="5"/>
      <c r="W717" s="5"/>
      <c r="X717" s="5"/>
      <c r="Y717" s="5"/>
      <c r="Z717" s="5"/>
    </row>
    <row r="718" spans="1:26" ht="13.5" customHeight="1" x14ac:dyDescent="0.3">
      <c r="A718" s="5"/>
      <c r="B718" s="6"/>
      <c r="C718" s="7"/>
      <c r="D718" s="9"/>
      <c r="E718" s="9"/>
      <c r="F718" s="14"/>
      <c r="G718" s="9"/>
      <c r="H718" s="9"/>
      <c r="I718" s="121"/>
      <c r="J718" s="121"/>
      <c r="K718" s="121"/>
      <c r="L718" s="9"/>
      <c r="M718" s="9"/>
      <c r="N718" s="9"/>
      <c r="O718" s="9"/>
      <c r="P718" s="9"/>
      <c r="Q718" s="5"/>
      <c r="R718" s="5"/>
      <c r="S718" s="5"/>
      <c r="T718" s="5"/>
      <c r="U718" s="5"/>
      <c r="V718" s="5"/>
      <c r="W718" s="5"/>
      <c r="X718" s="5"/>
      <c r="Y718" s="5"/>
      <c r="Z718" s="5"/>
    </row>
    <row r="719" spans="1:26" ht="13.5" customHeight="1" x14ac:dyDescent="0.3">
      <c r="A719" s="5"/>
      <c r="B719" s="6"/>
      <c r="C719" s="7"/>
      <c r="D719" s="9"/>
      <c r="E719" s="9"/>
      <c r="F719" s="14"/>
      <c r="G719" s="9"/>
      <c r="H719" s="9"/>
      <c r="I719" s="121"/>
      <c r="J719" s="121"/>
      <c r="K719" s="121"/>
      <c r="L719" s="9"/>
      <c r="M719" s="9"/>
      <c r="N719" s="9"/>
      <c r="O719" s="9"/>
      <c r="P719" s="9"/>
      <c r="Q719" s="5"/>
      <c r="R719" s="5"/>
      <c r="S719" s="5"/>
      <c r="T719" s="5"/>
      <c r="U719" s="5"/>
      <c r="V719" s="5"/>
      <c r="W719" s="5"/>
      <c r="X719" s="5"/>
      <c r="Y719" s="5"/>
      <c r="Z719" s="5"/>
    </row>
    <row r="720" spans="1:26" ht="13.5" customHeight="1" x14ac:dyDescent="0.3">
      <c r="A720" s="5"/>
      <c r="B720" s="6"/>
      <c r="C720" s="7"/>
      <c r="D720" s="9"/>
      <c r="E720" s="9"/>
      <c r="F720" s="14"/>
      <c r="G720" s="9"/>
      <c r="H720" s="9"/>
      <c r="I720" s="121"/>
      <c r="J720" s="121"/>
      <c r="K720" s="121"/>
      <c r="L720" s="9"/>
      <c r="M720" s="9"/>
      <c r="N720" s="9"/>
      <c r="O720" s="9"/>
      <c r="P720" s="9"/>
      <c r="Q720" s="5"/>
      <c r="R720" s="5"/>
      <c r="S720" s="5"/>
      <c r="T720" s="5"/>
      <c r="U720" s="5"/>
      <c r="V720" s="5"/>
      <c r="W720" s="5"/>
      <c r="X720" s="5"/>
      <c r="Y720" s="5"/>
      <c r="Z720" s="5"/>
    </row>
    <row r="721" spans="1:26" ht="13.5" customHeight="1" x14ac:dyDescent="0.3">
      <c r="A721" s="5"/>
      <c r="B721" s="6"/>
      <c r="C721" s="7"/>
      <c r="D721" s="9"/>
      <c r="E721" s="9"/>
      <c r="F721" s="14"/>
      <c r="G721" s="9"/>
      <c r="H721" s="9"/>
      <c r="I721" s="121"/>
      <c r="J721" s="121"/>
      <c r="K721" s="121"/>
      <c r="L721" s="9"/>
      <c r="M721" s="9"/>
      <c r="N721" s="9"/>
      <c r="O721" s="9"/>
      <c r="P721" s="9"/>
      <c r="Q721" s="5"/>
      <c r="R721" s="5"/>
      <c r="S721" s="5"/>
      <c r="T721" s="5"/>
      <c r="U721" s="5"/>
      <c r="V721" s="5"/>
      <c r="W721" s="5"/>
      <c r="X721" s="5"/>
      <c r="Y721" s="5"/>
      <c r="Z721" s="5"/>
    </row>
    <row r="722" spans="1:26" ht="13.5" customHeight="1" x14ac:dyDescent="0.3">
      <c r="A722" s="5"/>
      <c r="B722" s="6"/>
      <c r="C722" s="7"/>
      <c r="D722" s="9"/>
      <c r="E722" s="9"/>
      <c r="F722" s="14"/>
      <c r="G722" s="9"/>
      <c r="H722" s="9"/>
      <c r="I722" s="121"/>
      <c r="J722" s="121"/>
      <c r="K722" s="121"/>
      <c r="L722" s="9"/>
      <c r="M722" s="9"/>
      <c r="N722" s="9"/>
      <c r="O722" s="9"/>
      <c r="P722" s="9"/>
      <c r="Q722" s="5"/>
      <c r="R722" s="5"/>
      <c r="S722" s="5"/>
      <c r="T722" s="5"/>
      <c r="U722" s="5"/>
      <c r="V722" s="5"/>
      <c r="W722" s="5"/>
      <c r="X722" s="5"/>
      <c r="Y722" s="5"/>
      <c r="Z722" s="5"/>
    </row>
    <row r="723" spans="1:26" ht="13.5" customHeight="1" x14ac:dyDescent="0.3">
      <c r="A723" s="5"/>
      <c r="B723" s="6"/>
      <c r="C723" s="7"/>
      <c r="D723" s="9"/>
      <c r="E723" s="9"/>
      <c r="F723" s="14"/>
      <c r="G723" s="9"/>
      <c r="H723" s="9"/>
      <c r="I723" s="121"/>
      <c r="J723" s="121"/>
      <c r="K723" s="121"/>
      <c r="L723" s="9"/>
      <c r="M723" s="9"/>
      <c r="N723" s="9"/>
      <c r="O723" s="9"/>
      <c r="P723" s="9"/>
      <c r="Q723" s="5"/>
      <c r="R723" s="5"/>
      <c r="S723" s="5"/>
      <c r="T723" s="5"/>
      <c r="U723" s="5"/>
      <c r="V723" s="5"/>
      <c r="W723" s="5"/>
      <c r="X723" s="5"/>
      <c r="Y723" s="5"/>
      <c r="Z723" s="5"/>
    </row>
    <row r="724" spans="1:26" ht="13.5" customHeight="1" x14ac:dyDescent="0.3">
      <c r="A724" s="5"/>
      <c r="B724" s="6"/>
      <c r="C724" s="7"/>
      <c r="D724" s="9"/>
      <c r="E724" s="9"/>
      <c r="F724" s="14"/>
      <c r="G724" s="9"/>
      <c r="H724" s="9"/>
      <c r="I724" s="121"/>
      <c r="J724" s="121"/>
      <c r="K724" s="121"/>
      <c r="L724" s="9"/>
      <c r="M724" s="9"/>
      <c r="N724" s="9"/>
      <c r="O724" s="9"/>
      <c r="P724" s="9"/>
      <c r="Q724" s="5"/>
      <c r="R724" s="5"/>
      <c r="S724" s="5"/>
      <c r="T724" s="5"/>
      <c r="U724" s="5"/>
      <c r="V724" s="5"/>
      <c r="W724" s="5"/>
      <c r="X724" s="5"/>
      <c r="Y724" s="5"/>
      <c r="Z724" s="5"/>
    </row>
    <row r="725" spans="1:26" ht="13.5" customHeight="1" x14ac:dyDescent="0.3">
      <c r="A725" s="5"/>
      <c r="B725" s="6"/>
      <c r="C725" s="7"/>
      <c r="D725" s="9"/>
      <c r="E725" s="9"/>
      <c r="F725" s="14"/>
      <c r="G725" s="9"/>
      <c r="H725" s="9"/>
      <c r="I725" s="121"/>
      <c r="J725" s="121"/>
      <c r="K725" s="121"/>
      <c r="L725" s="9"/>
      <c r="M725" s="9"/>
      <c r="N725" s="9"/>
      <c r="O725" s="9"/>
      <c r="P725" s="9"/>
      <c r="Q725" s="5"/>
      <c r="R725" s="5"/>
      <c r="S725" s="5"/>
      <c r="T725" s="5"/>
      <c r="U725" s="5"/>
      <c r="V725" s="5"/>
      <c r="W725" s="5"/>
      <c r="X725" s="5"/>
      <c r="Y725" s="5"/>
      <c r="Z725" s="5"/>
    </row>
    <row r="726" spans="1:26" ht="13.5" customHeight="1" x14ac:dyDescent="0.3">
      <c r="A726" s="5"/>
      <c r="B726" s="6"/>
      <c r="C726" s="7"/>
      <c r="D726" s="9"/>
      <c r="E726" s="9"/>
      <c r="F726" s="14"/>
      <c r="G726" s="9"/>
      <c r="H726" s="9"/>
      <c r="I726" s="121"/>
      <c r="J726" s="121"/>
      <c r="K726" s="121"/>
      <c r="L726" s="9"/>
      <c r="M726" s="9"/>
      <c r="N726" s="9"/>
      <c r="O726" s="9"/>
      <c r="P726" s="9"/>
      <c r="Q726" s="5"/>
      <c r="R726" s="5"/>
      <c r="S726" s="5"/>
      <c r="T726" s="5"/>
      <c r="U726" s="5"/>
      <c r="V726" s="5"/>
      <c r="W726" s="5"/>
      <c r="X726" s="5"/>
      <c r="Y726" s="5"/>
      <c r="Z726" s="5"/>
    </row>
    <row r="727" spans="1:26" ht="13.5" customHeight="1" x14ac:dyDescent="0.3">
      <c r="A727" s="5"/>
      <c r="B727" s="6"/>
      <c r="C727" s="7"/>
      <c r="D727" s="9"/>
      <c r="E727" s="9"/>
      <c r="F727" s="14"/>
      <c r="G727" s="9"/>
      <c r="H727" s="9"/>
      <c r="I727" s="121"/>
      <c r="J727" s="121"/>
      <c r="K727" s="121"/>
      <c r="L727" s="9"/>
      <c r="M727" s="9"/>
      <c r="N727" s="9"/>
      <c r="O727" s="9"/>
      <c r="P727" s="9"/>
      <c r="Q727" s="5"/>
      <c r="R727" s="5"/>
      <c r="S727" s="5"/>
      <c r="T727" s="5"/>
      <c r="U727" s="5"/>
      <c r="V727" s="5"/>
      <c r="W727" s="5"/>
      <c r="X727" s="5"/>
      <c r="Y727" s="5"/>
      <c r="Z727" s="5"/>
    </row>
    <row r="728" spans="1:26" ht="13.5" customHeight="1" x14ac:dyDescent="0.3">
      <c r="A728" s="5"/>
      <c r="B728" s="6"/>
      <c r="C728" s="7"/>
      <c r="D728" s="9"/>
      <c r="E728" s="9"/>
      <c r="F728" s="14"/>
      <c r="G728" s="9"/>
      <c r="H728" s="9"/>
      <c r="I728" s="121"/>
      <c r="J728" s="121"/>
      <c r="K728" s="121"/>
      <c r="L728" s="9"/>
      <c r="M728" s="9"/>
      <c r="N728" s="9"/>
      <c r="O728" s="9"/>
      <c r="P728" s="9"/>
      <c r="Q728" s="5"/>
      <c r="R728" s="5"/>
      <c r="S728" s="5"/>
      <c r="T728" s="5"/>
      <c r="U728" s="5"/>
      <c r="V728" s="5"/>
      <c r="W728" s="5"/>
      <c r="X728" s="5"/>
      <c r="Y728" s="5"/>
      <c r="Z728" s="5"/>
    </row>
    <row r="729" spans="1:26" ht="13.5" customHeight="1" x14ac:dyDescent="0.3">
      <c r="A729" s="5"/>
      <c r="B729" s="6"/>
      <c r="C729" s="7"/>
      <c r="D729" s="9"/>
      <c r="E729" s="9"/>
      <c r="F729" s="14"/>
      <c r="G729" s="9"/>
      <c r="H729" s="9"/>
      <c r="I729" s="121"/>
      <c r="J729" s="121"/>
      <c r="K729" s="121"/>
      <c r="L729" s="9"/>
      <c r="M729" s="9"/>
      <c r="N729" s="9"/>
      <c r="O729" s="9"/>
      <c r="P729" s="9"/>
      <c r="Q729" s="5"/>
      <c r="R729" s="5"/>
      <c r="S729" s="5"/>
      <c r="T729" s="5"/>
      <c r="U729" s="5"/>
      <c r="V729" s="5"/>
      <c r="W729" s="5"/>
      <c r="X729" s="5"/>
      <c r="Y729" s="5"/>
      <c r="Z729" s="5"/>
    </row>
    <row r="730" spans="1:26" ht="13.5" customHeight="1" x14ac:dyDescent="0.3">
      <c r="A730" s="5"/>
      <c r="B730" s="6"/>
      <c r="C730" s="7"/>
      <c r="D730" s="9"/>
      <c r="E730" s="9"/>
      <c r="F730" s="14"/>
      <c r="G730" s="9"/>
      <c r="H730" s="9"/>
      <c r="I730" s="121"/>
      <c r="J730" s="121"/>
      <c r="K730" s="121"/>
      <c r="L730" s="9"/>
      <c r="M730" s="9"/>
      <c r="N730" s="9"/>
      <c r="O730" s="9"/>
      <c r="P730" s="9"/>
      <c r="Q730" s="5"/>
      <c r="R730" s="5"/>
      <c r="S730" s="5"/>
      <c r="T730" s="5"/>
      <c r="U730" s="5"/>
      <c r="V730" s="5"/>
      <c r="W730" s="5"/>
      <c r="X730" s="5"/>
      <c r="Y730" s="5"/>
      <c r="Z730" s="5"/>
    </row>
    <row r="731" spans="1:26" ht="13.5" customHeight="1" x14ac:dyDescent="0.3">
      <c r="A731" s="5"/>
      <c r="B731" s="6"/>
      <c r="C731" s="7"/>
      <c r="D731" s="9"/>
      <c r="E731" s="9"/>
      <c r="F731" s="14"/>
      <c r="G731" s="9"/>
      <c r="H731" s="9"/>
      <c r="I731" s="121"/>
      <c r="J731" s="121"/>
      <c r="K731" s="121"/>
      <c r="L731" s="9"/>
      <c r="M731" s="9"/>
      <c r="N731" s="9"/>
      <c r="O731" s="9"/>
      <c r="P731" s="9"/>
      <c r="Q731" s="5"/>
      <c r="R731" s="5"/>
      <c r="S731" s="5"/>
      <c r="T731" s="5"/>
      <c r="U731" s="5"/>
      <c r="V731" s="5"/>
      <c r="W731" s="5"/>
      <c r="X731" s="5"/>
      <c r="Y731" s="5"/>
      <c r="Z731" s="5"/>
    </row>
    <row r="732" spans="1:26" ht="13.5" customHeight="1" x14ac:dyDescent="0.3">
      <c r="A732" s="5"/>
      <c r="B732" s="6"/>
      <c r="C732" s="7"/>
      <c r="D732" s="9"/>
      <c r="E732" s="9"/>
      <c r="F732" s="14"/>
      <c r="G732" s="9"/>
      <c r="H732" s="9"/>
      <c r="I732" s="121"/>
      <c r="J732" s="121"/>
      <c r="K732" s="121"/>
      <c r="L732" s="9"/>
      <c r="M732" s="9"/>
      <c r="N732" s="9"/>
      <c r="O732" s="9"/>
      <c r="P732" s="9"/>
      <c r="Q732" s="5"/>
      <c r="R732" s="5"/>
      <c r="S732" s="5"/>
      <c r="T732" s="5"/>
      <c r="U732" s="5"/>
      <c r="V732" s="5"/>
      <c r="W732" s="5"/>
      <c r="X732" s="5"/>
      <c r="Y732" s="5"/>
      <c r="Z732" s="5"/>
    </row>
    <row r="733" spans="1:26" ht="13.5" customHeight="1" x14ac:dyDescent="0.3">
      <c r="A733" s="5"/>
      <c r="B733" s="6"/>
      <c r="C733" s="7"/>
      <c r="D733" s="9"/>
      <c r="E733" s="9"/>
      <c r="F733" s="14"/>
      <c r="G733" s="9"/>
      <c r="H733" s="9"/>
      <c r="I733" s="121"/>
      <c r="J733" s="121"/>
      <c r="K733" s="121"/>
      <c r="L733" s="9"/>
      <c r="M733" s="9"/>
      <c r="N733" s="9"/>
      <c r="O733" s="9"/>
      <c r="P733" s="9"/>
      <c r="Q733" s="5"/>
      <c r="R733" s="5"/>
      <c r="S733" s="5"/>
      <c r="T733" s="5"/>
      <c r="U733" s="5"/>
      <c r="V733" s="5"/>
      <c r="W733" s="5"/>
      <c r="X733" s="5"/>
      <c r="Y733" s="5"/>
      <c r="Z733" s="5"/>
    </row>
    <row r="734" spans="1:26" ht="13.5" customHeight="1" x14ac:dyDescent="0.3">
      <c r="A734" s="5"/>
      <c r="B734" s="6"/>
      <c r="C734" s="7"/>
      <c r="D734" s="9"/>
      <c r="E734" s="9"/>
      <c r="F734" s="14"/>
      <c r="G734" s="9"/>
      <c r="H734" s="9"/>
      <c r="I734" s="121"/>
      <c r="J734" s="121"/>
      <c r="K734" s="121"/>
      <c r="L734" s="9"/>
      <c r="M734" s="9"/>
      <c r="N734" s="9"/>
      <c r="O734" s="9"/>
      <c r="P734" s="9"/>
      <c r="Q734" s="5"/>
      <c r="R734" s="5"/>
      <c r="S734" s="5"/>
      <c r="T734" s="5"/>
      <c r="U734" s="5"/>
      <c r="V734" s="5"/>
      <c r="W734" s="5"/>
      <c r="X734" s="5"/>
      <c r="Y734" s="5"/>
      <c r="Z734" s="5"/>
    </row>
    <row r="735" spans="1:26" ht="13.5" customHeight="1" x14ac:dyDescent="0.3">
      <c r="A735" s="5"/>
      <c r="B735" s="6"/>
      <c r="C735" s="7"/>
      <c r="D735" s="9"/>
      <c r="E735" s="9"/>
      <c r="F735" s="14"/>
      <c r="G735" s="9"/>
      <c r="H735" s="9"/>
      <c r="I735" s="121"/>
      <c r="J735" s="121"/>
      <c r="K735" s="121"/>
      <c r="L735" s="9"/>
      <c r="M735" s="9"/>
      <c r="N735" s="9"/>
      <c r="O735" s="9"/>
      <c r="P735" s="9"/>
      <c r="Q735" s="5"/>
      <c r="R735" s="5"/>
      <c r="S735" s="5"/>
      <c r="T735" s="5"/>
      <c r="U735" s="5"/>
      <c r="V735" s="5"/>
      <c r="W735" s="5"/>
      <c r="X735" s="5"/>
      <c r="Y735" s="5"/>
      <c r="Z735" s="5"/>
    </row>
    <row r="736" spans="1:26" ht="13.5" customHeight="1" x14ac:dyDescent="0.3">
      <c r="A736" s="5"/>
      <c r="B736" s="6"/>
      <c r="C736" s="7"/>
      <c r="D736" s="9"/>
      <c r="E736" s="9"/>
      <c r="F736" s="14"/>
      <c r="G736" s="9"/>
      <c r="H736" s="9"/>
      <c r="I736" s="121"/>
      <c r="J736" s="121"/>
      <c r="K736" s="121"/>
      <c r="L736" s="9"/>
      <c r="M736" s="9"/>
      <c r="N736" s="9"/>
      <c r="O736" s="9"/>
      <c r="P736" s="9"/>
      <c r="Q736" s="5"/>
      <c r="R736" s="5"/>
      <c r="S736" s="5"/>
      <c r="T736" s="5"/>
      <c r="U736" s="5"/>
      <c r="V736" s="5"/>
      <c r="W736" s="5"/>
      <c r="X736" s="5"/>
      <c r="Y736" s="5"/>
      <c r="Z736" s="5"/>
    </row>
    <row r="737" spans="1:26" ht="13.5" customHeight="1" x14ac:dyDescent="0.3">
      <c r="A737" s="5"/>
      <c r="B737" s="6"/>
      <c r="C737" s="7"/>
      <c r="D737" s="9"/>
      <c r="E737" s="9"/>
      <c r="F737" s="14"/>
      <c r="G737" s="9"/>
      <c r="H737" s="9"/>
      <c r="I737" s="121"/>
      <c r="J737" s="121"/>
      <c r="K737" s="121"/>
      <c r="L737" s="9"/>
      <c r="M737" s="9"/>
      <c r="N737" s="9"/>
      <c r="O737" s="9"/>
      <c r="P737" s="9"/>
      <c r="Q737" s="5"/>
      <c r="R737" s="5"/>
      <c r="S737" s="5"/>
      <c r="T737" s="5"/>
      <c r="U737" s="5"/>
      <c r="V737" s="5"/>
      <c r="W737" s="5"/>
      <c r="X737" s="5"/>
      <c r="Y737" s="5"/>
      <c r="Z737" s="5"/>
    </row>
    <row r="738" spans="1:26" ht="13.5" customHeight="1" x14ac:dyDescent="0.3">
      <c r="A738" s="5"/>
      <c r="B738" s="6"/>
      <c r="C738" s="7"/>
      <c r="D738" s="9"/>
      <c r="E738" s="9"/>
      <c r="F738" s="14"/>
      <c r="G738" s="9"/>
      <c r="H738" s="9"/>
      <c r="I738" s="121"/>
      <c r="J738" s="121"/>
      <c r="K738" s="121"/>
      <c r="L738" s="9"/>
      <c r="M738" s="9"/>
      <c r="N738" s="9"/>
      <c r="O738" s="9"/>
      <c r="P738" s="9"/>
      <c r="Q738" s="5"/>
      <c r="R738" s="5"/>
      <c r="S738" s="5"/>
      <c r="T738" s="5"/>
      <c r="U738" s="5"/>
      <c r="V738" s="5"/>
      <c r="W738" s="5"/>
      <c r="X738" s="5"/>
      <c r="Y738" s="5"/>
      <c r="Z738" s="5"/>
    </row>
    <row r="739" spans="1:26" ht="13.5" customHeight="1" x14ac:dyDescent="0.3">
      <c r="A739" s="5"/>
      <c r="B739" s="6"/>
      <c r="C739" s="7"/>
      <c r="D739" s="9"/>
      <c r="E739" s="9"/>
      <c r="F739" s="14"/>
      <c r="G739" s="9"/>
      <c r="H739" s="9"/>
      <c r="I739" s="121"/>
      <c r="J739" s="121"/>
      <c r="K739" s="121"/>
      <c r="L739" s="9"/>
      <c r="M739" s="9"/>
      <c r="N739" s="9"/>
      <c r="O739" s="9"/>
      <c r="P739" s="9"/>
      <c r="Q739" s="5"/>
      <c r="R739" s="5"/>
      <c r="S739" s="5"/>
      <c r="T739" s="5"/>
      <c r="U739" s="5"/>
      <c r="V739" s="5"/>
      <c r="W739" s="5"/>
      <c r="X739" s="5"/>
      <c r="Y739" s="5"/>
      <c r="Z739" s="5"/>
    </row>
    <row r="740" spans="1:26" ht="13.5" customHeight="1" x14ac:dyDescent="0.3">
      <c r="A740" s="5"/>
      <c r="B740" s="6"/>
      <c r="C740" s="7"/>
      <c r="D740" s="9"/>
      <c r="E740" s="9"/>
      <c r="F740" s="14"/>
      <c r="G740" s="9"/>
      <c r="H740" s="9"/>
      <c r="I740" s="121"/>
      <c r="J740" s="121"/>
      <c r="K740" s="121"/>
      <c r="L740" s="9"/>
      <c r="M740" s="9"/>
      <c r="N740" s="9"/>
      <c r="O740" s="9"/>
      <c r="P740" s="9"/>
      <c r="Q740" s="5"/>
      <c r="R740" s="5"/>
      <c r="S740" s="5"/>
      <c r="T740" s="5"/>
      <c r="U740" s="5"/>
      <c r="V740" s="5"/>
      <c r="W740" s="5"/>
      <c r="X740" s="5"/>
      <c r="Y740" s="5"/>
      <c r="Z740" s="5"/>
    </row>
    <row r="741" spans="1:26" ht="13.5" customHeight="1" x14ac:dyDescent="0.3">
      <c r="A741" s="5"/>
      <c r="B741" s="6"/>
      <c r="C741" s="7"/>
      <c r="D741" s="9"/>
      <c r="E741" s="9"/>
      <c r="F741" s="14"/>
      <c r="G741" s="9"/>
      <c r="H741" s="9"/>
      <c r="I741" s="121"/>
      <c r="J741" s="121"/>
      <c r="K741" s="121"/>
      <c r="L741" s="9"/>
      <c r="M741" s="9"/>
      <c r="N741" s="9"/>
      <c r="O741" s="9"/>
      <c r="P741" s="9"/>
      <c r="Q741" s="5"/>
      <c r="R741" s="5"/>
      <c r="S741" s="5"/>
      <c r="T741" s="5"/>
      <c r="U741" s="5"/>
      <c r="V741" s="5"/>
      <c r="W741" s="5"/>
      <c r="X741" s="5"/>
      <c r="Y741" s="5"/>
      <c r="Z741" s="5"/>
    </row>
    <row r="742" spans="1:26" ht="13.5" customHeight="1" x14ac:dyDescent="0.3">
      <c r="A742" s="5"/>
      <c r="B742" s="6"/>
      <c r="C742" s="7"/>
      <c r="D742" s="9"/>
      <c r="E742" s="9"/>
      <c r="F742" s="14"/>
      <c r="G742" s="9"/>
      <c r="H742" s="9"/>
      <c r="I742" s="121"/>
      <c r="J742" s="121"/>
      <c r="K742" s="121"/>
      <c r="L742" s="9"/>
      <c r="M742" s="9"/>
      <c r="N742" s="9"/>
      <c r="O742" s="9"/>
      <c r="P742" s="9"/>
      <c r="Q742" s="5"/>
      <c r="R742" s="5"/>
      <c r="S742" s="5"/>
      <c r="T742" s="5"/>
      <c r="U742" s="5"/>
      <c r="V742" s="5"/>
      <c r="W742" s="5"/>
      <c r="X742" s="5"/>
      <c r="Y742" s="5"/>
      <c r="Z742" s="5"/>
    </row>
    <row r="743" spans="1:26" ht="13.5" customHeight="1" x14ac:dyDescent="0.3">
      <c r="A743" s="5"/>
      <c r="B743" s="6"/>
      <c r="C743" s="7"/>
      <c r="D743" s="9"/>
      <c r="E743" s="9"/>
      <c r="F743" s="14"/>
      <c r="G743" s="9"/>
      <c r="H743" s="9"/>
      <c r="I743" s="121"/>
      <c r="J743" s="121"/>
      <c r="K743" s="121"/>
      <c r="L743" s="9"/>
      <c r="M743" s="9"/>
      <c r="N743" s="9"/>
      <c r="O743" s="9"/>
      <c r="P743" s="9"/>
      <c r="Q743" s="5"/>
      <c r="R743" s="5"/>
      <c r="S743" s="5"/>
      <c r="T743" s="5"/>
      <c r="U743" s="5"/>
      <c r="V743" s="5"/>
      <c r="W743" s="5"/>
      <c r="X743" s="5"/>
      <c r="Y743" s="5"/>
      <c r="Z743" s="5"/>
    </row>
    <row r="744" spans="1:26" ht="13.5" customHeight="1" x14ac:dyDescent="0.3">
      <c r="A744" s="5"/>
      <c r="B744" s="6"/>
      <c r="C744" s="7"/>
      <c r="D744" s="9"/>
      <c r="E744" s="9"/>
      <c r="F744" s="14"/>
      <c r="G744" s="9"/>
      <c r="H744" s="9"/>
      <c r="I744" s="121"/>
      <c r="J744" s="121"/>
      <c r="K744" s="121"/>
      <c r="L744" s="9"/>
      <c r="M744" s="9"/>
      <c r="N744" s="9"/>
      <c r="O744" s="9"/>
      <c r="P744" s="9"/>
      <c r="Q744" s="5"/>
      <c r="R744" s="5"/>
      <c r="S744" s="5"/>
      <c r="T744" s="5"/>
      <c r="U744" s="5"/>
      <c r="V744" s="5"/>
      <c r="W744" s="5"/>
      <c r="X744" s="5"/>
      <c r="Y744" s="5"/>
      <c r="Z744" s="5"/>
    </row>
    <row r="745" spans="1:26" ht="13.5" customHeight="1" x14ac:dyDescent="0.3">
      <c r="A745" s="5"/>
      <c r="B745" s="6"/>
      <c r="C745" s="7"/>
      <c r="D745" s="9"/>
      <c r="E745" s="9"/>
      <c r="F745" s="14"/>
      <c r="G745" s="9"/>
      <c r="H745" s="9"/>
      <c r="I745" s="121"/>
      <c r="J745" s="121"/>
      <c r="K745" s="121"/>
      <c r="L745" s="9"/>
      <c r="M745" s="9"/>
      <c r="N745" s="9"/>
      <c r="O745" s="9"/>
      <c r="P745" s="9"/>
      <c r="Q745" s="5"/>
      <c r="R745" s="5"/>
      <c r="S745" s="5"/>
      <c r="T745" s="5"/>
      <c r="U745" s="5"/>
      <c r="V745" s="5"/>
      <c r="W745" s="5"/>
      <c r="X745" s="5"/>
      <c r="Y745" s="5"/>
      <c r="Z745" s="5"/>
    </row>
    <row r="746" spans="1:26" ht="13.5" customHeight="1" x14ac:dyDescent="0.3">
      <c r="A746" s="5"/>
      <c r="B746" s="6"/>
      <c r="C746" s="7"/>
      <c r="D746" s="9"/>
      <c r="E746" s="9"/>
      <c r="F746" s="14"/>
      <c r="G746" s="9"/>
      <c r="H746" s="9"/>
      <c r="I746" s="121"/>
      <c r="J746" s="121"/>
      <c r="K746" s="121"/>
      <c r="L746" s="9"/>
      <c r="M746" s="9"/>
      <c r="N746" s="9"/>
      <c r="O746" s="9"/>
      <c r="P746" s="9"/>
      <c r="Q746" s="5"/>
      <c r="R746" s="5"/>
      <c r="S746" s="5"/>
      <c r="T746" s="5"/>
      <c r="U746" s="5"/>
      <c r="V746" s="5"/>
      <c r="W746" s="5"/>
      <c r="X746" s="5"/>
      <c r="Y746" s="5"/>
      <c r="Z746" s="5"/>
    </row>
    <row r="747" spans="1:26" ht="13.5" customHeight="1" x14ac:dyDescent="0.3">
      <c r="A747" s="5"/>
      <c r="B747" s="6"/>
      <c r="C747" s="7"/>
      <c r="D747" s="9"/>
      <c r="E747" s="9"/>
      <c r="F747" s="14"/>
      <c r="G747" s="9"/>
      <c r="H747" s="9"/>
      <c r="I747" s="121"/>
      <c r="J747" s="121"/>
      <c r="K747" s="121"/>
      <c r="L747" s="9"/>
      <c r="M747" s="9"/>
      <c r="N747" s="9"/>
      <c r="O747" s="9"/>
      <c r="P747" s="9"/>
      <c r="Q747" s="5"/>
      <c r="R747" s="5"/>
      <c r="S747" s="5"/>
      <c r="T747" s="5"/>
      <c r="U747" s="5"/>
      <c r="V747" s="5"/>
      <c r="W747" s="5"/>
      <c r="X747" s="5"/>
      <c r="Y747" s="5"/>
      <c r="Z747" s="5"/>
    </row>
    <row r="748" spans="1:26" ht="13.5" customHeight="1" x14ac:dyDescent="0.3">
      <c r="A748" s="5"/>
      <c r="B748" s="6"/>
      <c r="C748" s="7"/>
      <c r="D748" s="9"/>
      <c r="E748" s="9"/>
      <c r="F748" s="14"/>
      <c r="G748" s="9"/>
      <c r="H748" s="9"/>
      <c r="I748" s="121"/>
      <c r="J748" s="121"/>
      <c r="K748" s="121"/>
      <c r="L748" s="9"/>
      <c r="M748" s="9"/>
      <c r="N748" s="9"/>
      <c r="O748" s="9"/>
      <c r="P748" s="9"/>
      <c r="Q748" s="5"/>
      <c r="R748" s="5"/>
      <c r="S748" s="5"/>
      <c r="T748" s="5"/>
      <c r="U748" s="5"/>
      <c r="V748" s="5"/>
      <c r="W748" s="5"/>
      <c r="X748" s="5"/>
      <c r="Y748" s="5"/>
      <c r="Z748" s="5"/>
    </row>
    <row r="749" spans="1:26" ht="13.5" customHeight="1" x14ac:dyDescent="0.3">
      <c r="A749" s="5"/>
      <c r="B749" s="6"/>
      <c r="C749" s="7"/>
      <c r="D749" s="9"/>
      <c r="E749" s="9"/>
      <c r="F749" s="14"/>
      <c r="G749" s="9"/>
      <c r="H749" s="9"/>
      <c r="I749" s="121"/>
      <c r="J749" s="121"/>
      <c r="K749" s="121"/>
      <c r="L749" s="9"/>
      <c r="M749" s="9"/>
      <c r="N749" s="9"/>
      <c r="O749" s="9"/>
      <c r="P749" s="9"/>
      <c r="Q749" s="5"/>
      <c r="R749" s="5"/>
      <c r="S749" s="5"/>
      <c r="T749" s="5"/>
      <c r="U749" s="5"/>
      <c r="V749" s="5"/>
      <c r="W749" s="5"/>
      <c r="X749" s="5"/>
      <c r="Y749" s="5"/>
      <c r="Z749" s="5"/>
    </row>
    <row r="750" spans="1:26" ht="13.5" customHeight="1" x14ac:dyDescent="0.3">
      <c r="A750" s="5"/>
      <c r="B750" s="6"/>
      <c r="C750" s="7"/>
      <c r="D750" s="9"/>
      <c r="E750" s="9"/>
      <c r="F750" s="14"/>
      <c r="G750" s="9"/>
      <c r="H750" s="9"/>
      <c r="I750" s="121"/>
      <c r="J750" s="121"/>
      <c r="K750" s="121"/>
      <c r="L750" s="9"/>
      <c r="M750" s="9"/>
      <c r="N750" s="9"/>
      <c r="O750" s="9"/>
      <c r="P750" s="9"/>
      <c r="Q750" s="5"/>
      <c r="R750" s="5"/>
      <c r="S750" s="5"/>
      <c r="T750" s="5"/>
      <c r="U750" s="5"/>
      <c r="V750" s="5"/>
      <c r="W750" s="5"/>
      <c r="X750" s="5"/>
      <c r="Y750" s="5"/>
      <c r="Z750" s="5"/>
    </row>
    <row r="751" spans="1:26" ht="13.5" customHeight="1" x14ac:dyDescent="0.3">
      <c r="A751" s="5"/>
      <c r="B751" s="6"/>
      <c r="C751" s="7"/>
      <c r="D751" s="9"/>
      <c r="E751" s="9"/>
      <c r="F751" s="14"/>
      <c r="G751" s="9"/>
      <c r="H751" s="9"/>
      <c r="I751" s="121"/>
      <c r="J751" s="121"/>
      <c r="K751" s="121"/>
      <c r="L751" s="9"/>
      <c r="M751" s="9"/>
      <c r="N751" s="9"/>
      <c r="O751" s="9"/>
      <c r="P751" s="9"/>
      <c r="Q751" s="5"/>
      <c r="R751" s="5"/>
      <c r="S751" s="5"/>
      <c r="T751" s="5"/>
      <c r="U751" s="5"/>
      <c r="V751" s="5"/>
      <c r="W751" s="5"/>
      <c r="X751" s="5"/>
      <c r="Y751" s="5"/>
      <c r="Z751" s="5"/>
    </row>
    <row r="752" spans="1:26" ht="13.5" customHeight="1" x14ac:dyDescent="0.3">
      <c r="A752" s="5"/>
      <c r="B752" s="6"/>
      <c r="C752" s="7"/>
      <c r="D752" s="9"/>
      <c r="E752" s="9"/>
      <c r="F752" s="14"/>
      <c r="G752" s="9"/>
      <c r="H752" s="9"/>
      <c r="I752" s="121"/>
      <c r="J752" s="121"/>
      <c r="K752" s="121"/>
      <c r="L752" s="9"/>
      <c r="M752" s="9"/>
      <c r="N752" s="9"/>
      <c r="O752" s="9"/>
      <c r="P752" s="9"/>
      <c r="Q752" s="5"/>
      <c r="R752" s="5"/>
      <c r="S752" s="5"/>
      <c r="T752" s="5"/>
      <c r="U752" s="5"/>
      <c r="V752" s="5"/>
      <c r="W752" s="5"/>
      <c r="X752" s="5"/>
      <c r="Y752" s="5"/>
      <c r="Z752" s="5"/>
    </row>
    <row r="753" spans="1:26" ht="13.5" customHeight="1" x14ac:dyDescent="0.3">
      <c r="A753" s="5"/>
      <c r="B753" s="6"/>
      <c r="C753" s="7"/>
      <c r="D753" s="9"/>
      <c r="E753" s="9"/>
      <c r="F753" s="14"/>
      <c r="G753" s="9"/>
      <c r="H753" s="9"/>
      <c r="I753" s="121"/>
      <c r="J753" s="121"/>
      <c r="K753" s="121"/>
      <c r="L753" s="9"/>
      <c r="M753" s="9"/>
      <c r="N753" s="9"/>
      <c r="O753" s="9"/>
      <c r="P753" s="9"/>
      <c r="Q753" s="5"/>
      <c r="R753" s="5"/>
      <c r="S753" s="5"/>
      <c r="T753" s="5"/>
      <c r="U753" s="5"/>
      <c r="V753" s="5"/>
      <c r="W753" s="5"/>
      <c r="X753" s="5"/>
      <c r="Y753" s="5"/>
      <c r="Z753" s="5"/>
    </row>
    <row r="754" spans="1:26" ht="13.5" customHeight="1" x14ac:dyDescent="0.3">
      <c r="A754" s="5"/>
      <c r="B754" s="6"/>
      <c r="C754" s="7"/>
      <c r="D754" s="9"/>
      <c r="E754" s="9"/>
      <c r="F754" s="14"/>
      <c r="G754" s="9"/>
      <c r="H754" s="9"/>
      <c r="I754" s="121"/>
      <c r="J754" s="121"/>
      <c r="K754" s="121"/>
      <c r="L754" s="9"/>
      <c r="M754" s="9"/>
      <c r="N754" s="9"/>
      <c r="O754" s="9"/>
      <c r="P754" s="9"/>
      <c r="Q754" s="5"/>
      <c r="R754" s="5"/>
      <c r="S754" s="5"/>
      <c r="T754" s="5"/>
      <c r="U754" s="5"/>
      <c r="V754" s="5"/>
      <c r="W754" s="5"/>
      <c r="X754" s="5"/>
      <c r="Y754" s="5"/>
      <c r="Z754" s="5"/>
    </row>
    <row r="755" spans="1:26" ht="13.5" customHeight="1" x14ac:dyDescent="0.3">
      <c r="A755" s="5"/>
      <c r="B755" s="6"/>
      <c r="C755" s="7"/>
      <c r="D755" s="9"/>
      <c r="E755" s="9"/>
      <c r="F755" s="14"/>
      <c r="G755" s="9"/>
      <c r="H755" s="9"/>
      <c r="I755" s="121"/>
      <c r="J755" s="121"/>
      <c r="K755" s="121"/>
      <c r="L755" s="9"/>
      <c r="M755" s="9"/>
      <c r="N755" s="9"/>
      <c r="O755" s="9"/>
      <c r="P755" s="9"/>
      <c r="Q755" s="5"/>
      <c r="R755" s="5"/>
      <c r="S755" s="5"/>
      <c r="T755" s="5"/>
      <c r="U755" s="5"/>
      <c r="V755" s="5"/>
      <c r="W755" s="5"/>
      <c r="X755" s="5"/>
      <c r="Y755" s="5"/>
      <c r="Z755" s="5"/>
    </row>
    <row r="756" spans="1:26" ht="13.5" customHeight="1" x14ac:dyDescent="0.3">
      <c r="A756" s="5"/>
      <c r="B756" s="6"/>
      <c r="C756" s="7"/>
      <c r="D756" s="9"/>
      <c r="E756" s="9"/>
      <c r="F756" s="14"/>
      <c r="G756" s="9"/>
      <c r="H756" s="9"/>
      <c r="I756" s="121"/>
      <c r="J756" s="121"/>
      <c r="K756" s="121"/>
      <c r="L756" s="9"/>
      <c r="M756" s="9"/>
      <c r="N756" s="9"/>
      <c r="O756" s="9"/>
      <c r="P756" s="9"/>
      <c r="Q756" s="5"/>
      <c r="R756" s="5"/>
      <c r="S756" s="5"/>
      <c r="T756" s="5"/>
      <c r="U756" s="5"/>
      <c r="V756" s="5"/>
      <c r="W756" s="5"/>
      <c r="X756" s="5"/>
      <c r="Y756" s="5"/>
      <c r="Z756" s="5"/>
    </row>
    <row r="757" spans="1:26" ht="13.5" customHeight="1" x14ac:dyDescent="0.3">
      <c r="A757" s="5"/>
      <c r="B757" s="6"/>
      <c r="C757" s="7"/>
      <c r="D757" s="9"/>
      <c r="E757" s="9"/>
      <c r="F757" s="14"/>
      <c r="G757" s="9"/>
      <c r="H757" s="9"/>
      <c r="I757" s="121"/>
      <c r="J757" s="121"/>
      <c r="K757" s="121"/>
      <c r="L757" s="9"/>
      <c r="M757" s="9"/>
      <c r="N757" s="9"/>
      <c r="O757" s="9"/>
      <c r="P757" s="9"/>
      <c r="Q757" s="5"/>
      <c r="R757" s="5"/>
      <c r="S757" s="5"/>
      <c r="T757" s="5"/>
      <c r="U757" s="5"/>
      <c r="V757" s="5"/>
      <c r="W757" s="5"/>
      <c r="X757" s="5"/>
      <c r="Y757" s="5"/>
      <c r="Z757" s="5"/>
    </row>
    <row r="758" spans="1:26" ht="13.5" customHeight="1" x14ac:dyDescent="0.3">
      <c r="A758" s="5"/>
      <c r="B758" s="6"/>
      <c r="C758" s="7"/>
      <c r="D758" s="9"/>
      <c r="E758" s="9"/>
      <c r="F758" s="14"/>
      <c r="G758" s="9"/>
      <c r="H758" s="9"/>
      <c r="I758" s="121"/>
      <c r="J758" s="121"/>
      <c r="K758" s="121"/>
      <c r="L758" s="9"/>
      <c r="M758" s="9"/>
      <c r="N758" s="9"/>
      <c r="O758" s="9"/>
      <c r="P758" s="9"/>
      <c r="Q758" s="5"/>
      <c r="R758" s="5"/>
      <c r="S758" s="5"/>
      <c r="T758" s="5"/>
      <c r="U758" s="5"/>
      <c r="V758" s="5"/>
      <c r="W758" s="5"/>
      <c r="X758" s="5"/>
      <c r="Y758" s="5"/>
      <c r="Z758" s="5"/>
    </row>
    <row r="759" spans="1:26" ht="13.5" customHeight="1" x14ac:dyDescent="0.3">
      <c r="A759" s="5"/>
      <c r="B759" s="6"/>
      <c r="C759" s="7"/>
      <c r="D759" s="9"/>
      <c r="E759" s="9"/>
      <c r="F759" s="14"/>
      <c r="G759" s="9"/>
      <c r="H759" s="9"/>
      <c r="I759" s="121"/>
      <c r="J759" s="121"/>
      <c r="K759" s="121"/>
      <c r="L759" s="9"/>
      <c r="M759" s="9"/>
      <c r="N759" s="9"/>
      <c r="O759" s="9"/>
      <c r="P759" s="9"/>
      <c r="Q759" s="5"/>
      <c r="R759" s="5"/>
      <c r="S759" s="5"/>
      <c r="T759" s="5"/>
      <c r="U759" s="5"/>
      <c r="V759" s="5"/>
      <c r="W759" s="5"/>
      <c r="X759" s="5"/>
      <c r="Y759" s="5"/>
      <c r="Z759" s="5"/>
    </row>
    <row r="760" spans="1:26" ht="13.5" customHeight="1" x14ac:dyDescent="0.3">
      <c r="A760" s="5"/>
      <c r="B760" s="6"/>
      <c r="C760" s="7"/>
      <c r="D760" s="9"/>
      <c r="E760" s="9"/>
      <c r="F760" s="14"/>
      <c r="G760" s="9"/>
      <c r="H760" s="9"/>
      <c r="I760" s="121"/>
      <c r="J760" s="121"/>
      <c r="K760" s="121"/>
      <c r="L760" s="9"/>
      <c r="M760" s="9"/>
      <c r="N760" s="9"/>
      <c r="O760" s="9"/>
      <c r="P760" s="9"/>
      <c r="Q760" s="5"/>
      <c r="R760" s="5"/>
      <c r="S760" s="5"/>
      <c r="T760" s="5"/>
      <c r="U760" s="5"/>
      <c r="V760" s="5"/>
      <c r="W760" s="5"/>
      <c r="X760" s="5"/>
      <c r="Y760" s="5"/>
      <c r="Z760" s="5"/>
    </row>
    <row r="761" spans="1:26" ht="13.5" customHeight="1" x14ac:dyDescent="0.3">
      <c r="A761" s="5"/>
      <c r="B761" s="6"/>
      <c r="C761" s="7"/>
      <c r="D761" s="9"/>
      <c r="E761" s="9"/>
      <c r="F761" s="14"/>
      <c r="G761" s="9"/>
      <c r="H761" s="9"/>
      <c r="I761" s="121"/>
      <c r="J761" s="121"/>
      <c r="K761" s="121"/>
      <c r="L761" s="9"/>
      <c r="M761" s="9"/>
      <c r="N761" s="9"/>
      <c r="O761" s="9"/>
      <c r="P761" s="9"/>
      <c r="Q761" s="5"/>
      <c r="R761" s="5"/>
      <c r="S761" s="5"/>
      <c r="T761" s="5"/>
      <c r="U761" s="5"/>
      <c r="V761" s="5"/>
      <c r="W761" s="5"/>
      <c r="X761" s="5"/>
      <c r="Y761" s="5"/>
      <c r="Z761" s="5"/>
    </row>
    <row r="762" spans="1:26" ht="13.5" customHeight="1" x14ac:dyDescent="0.3">
      <c r="A762" s="5"/>
      <c r="B762" s="6"/>
      <c r="C762" s="7"/>
      <c r="D762" s="9"/>
      <c r="E762" s="9"/>
      <c r="F762" s="14"/>
      <c r="G762" s="9"/>
      <c r="H762" s="9"/>
      <c r="I762" s="121"/>
      <c r="J762" s="121"/>
      <c r="K762" s="121"/>
      <c r="L762" s="9"/>
      <c r="M762" s="9"/>
      <c r="N762" s="9"/>
      <c r="O762" s="9"/>
      <c r="P762" s="9"/>
      <c r="Q762" s="5"/>
      <c r="R762" s="5"/>
      <c r="S762" s="5"/>
      <c r="T762" s="5"/>
      <c r="U762" s="5"/>
      <c r="V762" s="5"/>
      <c r="W762" s="5"/>
      <c r="X762" s="5"/>
      <c r="Y762" s="5"/>
      <c r="Z762" s="5"/>
    </row>
    <row r="763" spans="1:26" ht="13.5" customHeight="1" x14ac:dyDescent="0.3">
      <c r="A763" s="5"/>
      <c r="B763" s="6"/>
      <c r="C763" s="7"/>
      <c r="D763" s="9"/>
      <c r="E763" s="9"/>
      <c r="F763" s="14"/>
      <c r="G763" s="9"/>
      <c r="H763" s="9"/>
      <c r="I763" s="121"/>
      <c r="J763" s="121"/>
      <c r="K763" s="121"/>
      <c r="L763" s="9"/>
      <c r="M763" s="9"/>
      <c r="N763" s="9"/>
      <c r="O763" s="9"/>
      <c r="P763" s="9"/>
      <c r="Q763" s="5"/>
      <c r="R763" s="5"/>
      <c r="S763" s="5"/>
      <c r="T763" s="5"/>
      <c r="U763" s="5"/>
      <c r="V763" s="5"/>
      <c r="W763" s="5"/>
      <c r="X763" s="5"/>
      <c r="Y763" s="5"/>
      <c r="Z763" s="5"/>
    </row>
    <row r="764" spans="1:26" ht="13.5" customHeight="1" x14ac:dyDescent="0.3">
      <c r="A764" s="5"/>
      <c r="B764" s="6"/>
      <c r="C764" s="7"/>
      <c r="D764" s="9"/>
      <c r="E764" s="9"/>
      <c r="F764" s="14"/>
      <c r="G764" s="9"/>
      <c r="H764" s="9"/>
      <c r="I764" s="121"/>
      <c r="J764" s="121"/>
      <c r="K764" s="121"/>
      <c r="L764" s="9"/>
      <c r="M764" s="9"/>
      <c r="N764" s="9"/>
      <c r="O764" s="9"/>
      <c r="P764" s="9"/>
      <c r="Q764" s="5"/>
      <c r="R764" s="5"/>
      <c r="S764" s="5"/>
      <c r="T764" s="5"/>
      <c r="U764" s="5"/>
      <c r="V764" s="5"/>
      <c r="W764" s="5"/>
      <c r="X764" s="5"/>
      <c r="Y764" s="5"/>
      <c r="Z764" s="5"/>
    </row>
    <row r="765" spans="1:26" ht="13.5" customHeight="1" x14ac:dyDescent="0.3">
      <c r="A765" s="5"/>
      <c r="B765" s="6"/>
      <c r="C765" s="7"/>
      <c r="D765" s="9"/>
      <c r="E765" s="9"/>
      <c r="F765" s="14"/>
      <c r="G765" s="9"/>
      <c r="H765" s="9"/>
      <c r="I765" s="121"/>
      <c r="J765" s="121"/>
      <c r="K765" s="121"/>
      <c r="L765" s="9"/>
      <c r="M765" s="9"/>
      <c r="N765" s="9"/>
      <c r="O765" s="9"/>
      <c r="P765" s="9"/>
      <c r="Q765" s="5"/>
      <c r="R765" s="5"/>
      <c r="S765" s="5"/>
      <c r="T765" s="5"/>
      <c r="U765" s="5"/>
      <c r="V765" s="5"/>
      <c r="W765" s="5"/>
      <c r="X765" s="5"/>
      <c r="Y765" s="5"/>
      <c r="Z765" s="5"/>
    </row>
    <row r="766" spans="1:26" ht="13.5" customHeight="1" x14ac:dyDescent="0.3">
      <c r="A766" s="5"/>
      <c r="B766" s="6"/>
      <c r="C766" s="7"/>
      <c r="D766" s="9"/>
      <c r="E766" s="9"/>
      <c r="F766" s="14"/>
      <c r="G766" s="9"/>
      <c r="H766" s="9"/>
      <c r="I766" s="121"/>
      <c r="J766" s="121"/>
      <c r="K766" s="121"/>
      <c r="L766" s="9"/>
      <c r="M766" s="9"/>
      <c r="N766" s="9"/>
      <c r="O766" s="9"/>
      <c r="P766" s="9"/>
      <c r="Q766" s="5"/>
      <c r="R766" s="5"/>
      <c r="S766" s="5"/>
      <c r="T766" s="5"/>
      <c r="U766" s="5"/>
      <c r="V766" s="5"/>
      <c r="W766" s="5"/>
      <c r="X766" s="5"/>
      <c r="Y766" s="5"/>
      <c r="Z766" s="5"/>
    </row>
    <row r="767" spans="1:26" ht="13.5" customHeight="1" x14ac:dyDescent="0.3">
      <c r="A767" s="5"/>
      <c r="B767" s="6"/>
      <c r="C767" s="7"/>
      <c r="D767" s="9"/>
      <c r="E767" s="9"/>
      <c r="F767" s="14"/>
      <c r="G767" s="9"/>
      <c r="H767" s="9"/>
      <c r="I767" s="121"/>
      <c r="J767" s="121"/>
      <c r="K767" s="121"/>
      <c r="L767" s="9"/>
      <c r="M767" s="9"/>
      <c r="N767" s="9"/>
      <c r="O767" s="9"/>
      <c r="P767" s="9"/>
      <c r="Q767" s="5"/>
      <c r="R767" s="5"/>
      <c r="S767" s="5"/>
      <c r="T767" s="5"/>
      <c r="U767" s="5"/>
      <c r="V767" s="5"/>
      <c r="W767" s="5"/>
      <c r="X767" s="5"/>
      <c r="Y767" s="5"/>
      <c r="Z767" s="5"/>
    </row>
    <row r="768" spans="1:26" ht="13.5" customHeight="1" x14ac:dyDescent="0.3">
      <c r="A768" s="5"/>
      <c r="B768" s="6"/>
      <c r="C768" s="7"/>
      <c r="D768" s="9"/>
      <c r="E768" s="9"/>
      <c r="F768" s="14"/>
      <c r="G768" s="9"/>
      <c r="H768" s="9"/>
      <c r="I768" s="121"/>
      <c r="J768" s="121"/>
      <c r="K768" s="121"/>
      <c r="L768" s="9"/>
      <c r="M768" s="9"/>
      <c r="N768" s="9"/>
      <c r="O768" s="9"/>
      <c r="P768" s="9"/>
      <c r="Q768" s="5"/>
      <c r="R768" s="5"/>
      <c r="S768" s="5"/>
      <c r="T768" s="5"/>
      <c r="U768" s="5"/>
      <c r="V768" s="5"/>
      <c r="W768" s="5"/>
      <c r="X768" s="5"/>
      <c r="Y768" s="5"/>
      <c r="Z768" s="5"/>
    </row>
    <row r="769" spans="1:26" ht="13.5" customHeight="1" x14ac:dyDescent="0.3">
      <c r="A769" s="5"/>
      <c r="B769" s="6"/>
      <c r="C769" s="7"/>
      <c r="D769" s="9"/>
      <c r="E769" s="9"/>
      <c r="F769" s="14"/>
      <c r="G769" s="9"/>
      <c r="H769" s="9"/>
      <c r="I769" s="121"/>
      <c r="J769" s="121"/>
      <c r="K769" s="121"/>
      <c r="L769" s="9"/>
      <c r="M769" s="9"/>
      <c r="N769" s="9"/>
      <c r="O769" s="9"/>
      <c r="P769" s="9"/>
      <c r="Q769" s="5"/>
      <c r="R769" s="5"/>
      <c r="S769" s="5"/>
      <c r="T769" s="5"/>
      <c r="U769" s="5"/>
      <c r="V769" s="5"/>
      <c r="W769" s="5"/>
      <c r="X769" s="5"/>
      <c r="Y769" s="5"/>
      <c r="Z769" s="5"/>
    </row>
    <row r="770" spans="1:26" ht="13.5" customHeight="1" x14ac:dyDescent="0.3">
      <c r="A770" s="5"/>
      <c r="B770" s="6"/>
      <c r="C770" s="7"/>
      <c r="D770" s="9"/>
      <c r="E770" s="9"/>
      <c r="F770" s="14"/>
      <c r="G770" s="9"/>
      <c r="H770" s="9"/>
      <c r="I770" s="121"/>
      <c r="J770" s="121"/>
      <c r="K770" s="121"/>
      <c r="L770" s="9"/>
      <c r="M770" s="9"/>
      <c r="N770" s="9"/>
      <c r="O770" s="9"/>
      <c r="P770" s="9"/>
      <c r="Q770" s="5"/>
      <c r="R770" s="5"/>
      <c r="S770" s="5"/>
      <c r="T770" s="5"/>
      <c r="U770" s="5"/>
      <c r="V770" s="5"/>
      <c r="W770" s="5"/>
      <c r="X770" s="5"/>
      <c r="Y770" s="5"/>
      <c r="Z770" s="5"/>
    </row>
    <row r="771" spans="1:26" ht="13.5" customHeight="1" x14ac:dyDescent="0.3">
      <c r="A771" s="5"/>
      <c r="B771" s="6"/>
      <c r="C771" s="7"/>
      <c r="D771" s="9"/>
      <c r="E771" s="9"/>
      <c r="F771" s="14"/>
      <c r="G771" s="9"/>
      <c r="H771" s="9"/>
      <c r="I771" s="121"/>
      <c r="J771" s="121"/>
      <c r="K771" s="121"/>
      <c r="L771" s="9"/>
      <c r="M771" s="9"/>
      <c r="N771" s="9"/>
      <c r="O771" s="9"/>
      <c r="P771" s="9"/>
      <c r="Q771" s="5"/>
      <c r="R771" s="5"/>
      <c r="S771" s="5"/>
      <c r="T771" s="5"/>
      <c r="U771" s="5"/>
      <c r="V771" s="5"/>
      <c r="W771" s="5"/>
      <c r="X771" s="5"/>
      <c r="Y771" s="5"/>
      <c r="Z771" s="5"/>
    </row>
    <row r="772" spans="1:26" ht="13.5" customHeight="1" x14ac:dyDescent="0.3">
      <c r="A772" s="5"/>
      <c r="B772" s="6"/>
      <c r="C772" s="7"/>
      <c r="D772" s="9"/>
      <c r="E772" s="9"/>
      <c r="F772" s="14"/>
      <c r="G772" s="9"/>
      <c r="H772" s="9"/>
      <c r="I772" s="121"/>
      <c r="J772" s="121"/>
      <c r="K772" s="121"/>
      <c r="L772" s="9"/>
      <c r="M772" s="9"/>
      <c r="N772" s="9"/>
      <c r="O772" s="9"/>
      <c r="P772" s="9"/>
      <c r="Q772" s="5"/>
      <c r="R772" s="5"/>
      <c r="S772" s="5"/>
      <c r="T772" s="5"/>
      <c r="U772" s="5"/>
      <c r="V772" s="5"/>
      <c r="W772" s="5"/>
      <c r="X772" s="5"/>
      <c r="Y772" s="5"/>
      <c r="Z772" s="5"/>
    </row>
    <row r="773" spans="1:26" ht="13.5" customHeight="1" x14ac:dyDescent="0.3">
      <c r="A773" s="5"/>
      <c r="B773" s="6"/>
      <c r="C773" s="7"/>
      <c r="D773" s="9"/>
      <c r="E773" s="9"/>
      <c r="F773" s="14"/>
      <c r="G773" s="9"/>
      <c r="H773" s="9"/>
      <c r="I773" s="121"/>
      <c r="J773" s="121"/>
      <c r="K773" s="121"/>
      <c r="L773" s="9"/>
      <c r="M773" s="9"/>
      <c r="N773" s="9"/>
      <c r="O773" s="9"/>
      <c r="P773" s="9"/>
      <c r="Q773" s="5"/>
      <c r="R773" s="5"/>
      <c r="S773" s="5"/>
      <c r="T773" s="5"/>
      <c r="U773" s="5"/>
      <c r="V773" s="5"/>
      <c r="W773" s="5"/>
      <c r="X773" s="5"/>
      <c r="Y773" s="5"/>
      <c r="Z773" s="5"/>
    </row>
    <row r="774" spans="1:26" ht="13.5" customHeight="1" x14ac:dyDescent="0.3">
      <c r="A774" s="5"/>
      <c r="B774" s="6"/>
      <c r="C774" s="7"/>
      <c r="D774" s="9"/>
      <c r="E774" s="9"/>
      <c r="F774" s="14"/>
      <c r="G774" s="9"/>
      <c r="H774" s="9"/>
      <c r="I774" s="121"/>
      <c r="J774" s="121"/>
      <c r="K774" s="121"/>
      <c r="L774" s="9"/>
      <c r="M774" s="9"/>
      <c r="N774" s="9"/>
      <c r="O774" s="9"/>
      <c r="P774" s="9"/>
      <c r="Q774" s="5"/>
      <c r="R774" s="5"/>
      <c r="S774" s="5"/>
      <c r="T774" s="5"/>
      <c r="U774" s="5"/>
      <c r="V774" s="5"/>
      <c r="W774" s="5"/>
      <c r="X774" s="5"/>
      <c r="Y774" s="5"/>
      <c r="Z774" s="5"/>
    </row>
    <row r="775" spans="1:26" ht="13.5" customHeight="1" x14ac:dyDescent="0.3">
      <c r="A775" s="5"/>
      <c r="B775" s="6"/>
      <c r="C775" s="7"/>
      <c r="D775" s="9"/>
      <c r="E775" s="9"/>
      <c r="F775" s="14"/>
      <c r="G775" s="9"/>
      <c r="H775" s="9"/>
      <c r="I775" s="121"/>
      <c r="J775" s="121"/>
      <c r="K775" s="121"/>
      <c r="L775" s="9"/>
      <c r="M775" s="9"/>
      <c r="N775" s="9"/>
      <c r="O775" s="9"/>
      <c r="P775" s="9"/>
      <c r="Q775" s="5"/>
      <c r="R775" s="5"/>
      <c r="S775" s="5"/>
      <c r="T775" s="5"/>
      <c r="U775" s="5"/>
      <c r="V775" s="5"/>
      <c r="W775" s="5"/>
      <c r="X775" s="5"/>
      <c r="Y775" s="5"/>
      <c r="Z775" s="5"/>
    </row>
    <row r="776" spans="1:26" ht="13.5" customHeight="1" x14ac:dyDescent="0.3">
      <c r="A776" s="5"/>
      <c r="B776" s="6"/>
      <c r="C776" s="7"/>
      <c r="D776" s="9"/>
      <c r="E776" s="9"/>
      <c r="F776" s="14"/>
      <c r="G776" s="9"/>
      <c r="H776" s="9"/>
      <c r="I776" s="121"/>
      <c r="J776" s="121"/>
      <c r="K776" s="121"/>
      <c r="L776" s="9"/>
      <c r="M776" s="9"/>
      <c r="N776" s="9"/>
      <c r="O776" s="9"/>
      <c r="P776" s="9"/>
      <c r="Q776" s="5"/>
      <c r="R776" s="5"/>
      <c r="S776" s="5"/>
      <c r="T776" s="5"/>
      <c r="U776" s="5"/>
      <c r="V776" s="5"/>
      <c r="W776" s="5"/>
      <c r="X776" s="5"/>
      <c r="Y776" s="5"/>
      <c r="Z776" s="5"/>
    </row>
    <row r="777" spans="1:26" ht="13.5" customHeight="1" x14ac:dyDescent="0.3">
      <c r="A777" s="5"/>
      <c r="B777" s="6"/>
      <c r="C777" s="7"/>
      <c r="D777" s="9"/>
      <c r="E777" s="9"/>
      <c r="F777" s="14"/>
      <c r="G777" s="9"/>
      <c r="H777" s="9"/>
      <c r="I777" s="121"/>
      <c r="J777" s="121"/>
      <c r="K777" s="121"/>
      <c r="L777" s="9"/>
      <c r="M777" s="9"/>
      <c r="N777" s="9"/>
      <c r="O777" s="9"/>
      <c r="P777" s="9"/>
      <c r="Q777" s="5"/>
      <c r="R777" s="5"/>
      <c r="S777" s="5"/>
      <c r="T777" s="5"/>
      <c r="U777" s="5"/>
      <c r="V777" s="5"/>
      <c r="W777" s="5"/>
      <c r="X777" s="5"/>
      <c r="Y777" s="5"/>
      <c r="Z777" s="5"/>
    </row>
    <row r="778" spans="1:26" ht="13.5" customHeight="1" x14ac:dyDescent="0.3">
      <c r="A778" s="5"/>
      <c r="B778" s="6"/>
      <c r="C778" s="7"/>
      <c r="D778" s="9"/>
      <c r="E778" s="9"/>
      <c r="F778" s="14"/>
      <c r="G778" s="9"/>
      <c r="H778" s="9"/>
      <c r="I778" s="121"/>
      <c r="J778" s="121"/>
      <c r="K778" s="121"/>
      <c r="L778" s="9"/>
      <c r="M778" s="9"/>
      <c r="N778" s="9"/>
      <c r="O778" s="9"/>
      <c r="P778" s="9"/>
      <c r="Q778" s="5"/>
      <c r="R778" s="5"/>
      <c r="S778" s="5"/>
      <c r="T778" s="5"/>
      <c r="U778" s="5"/>
      <c r="V778" s="5"/>
      <c r="W778" s="5"/>
      <c r="X778" s="5"/>
      <c r="Y778" s="5"/>
      <c r="Z778" s="5"/>
    </row>
    <row r="779" spans="1:26" ht="13.5" customHeight="1" x14ac:dyDescent="0.3">
      <c r="A779" s="5"/>
      <c r="B779" s="6"/>
      <c r="C779" s="7"/>
      <c r="D779" s="9"/>
      <c r="E779" s="9"/>
      <c r="F779" s="14"/>
      <c r="G779" s="9"/>
      <c r="H779" s="9"/>
      <c r="I779" s="121"/>
      <c r="J779" s="121"/>
      <c r="K779" s="121"/>
      <c r="L779" s="9"/>
      <c r="M779" s="9"/>
      <c r="N779" s="9"/>
      <c r="O779" s="9"/>
      <c r="P779" s="9"/>
      <c r="Q779" s="5"/>
      <c r="R779" s="5"/>
      <c r="S779" s="5"/>
      <c r="T779" s="5"/>
      <c r="U779" s="5"/>
      <c r="V779" s="5"/>
      <c r="W779" s="5"/>
      <c r="X779" s="5"/>
      <c r="Y779" s="5"/>
      <c r="Z779" s="5"/>
    </row>
    <row r="780" spans="1:26" ht="13.5" customHeight="1" x14ac:dyDescent="0.3">
      <c r="A780" s="5"/>
      <c r="B780" s="6"/>
      <c r="C780" s="7"/>
      <c r="D780" s="9"/>
      <c r="E780" s="9"/>
      <c r="F780" s="14"/>
      <c r="G780" s="9"/>
      <c r="H780" s="9"/>
      <c r="I780" s="121"/>
      <c r="J780" s="121"/>
      <c r="K780" s="121"/>
      <c r="L780" s="9"/>
      <c r="M780" s="9"/>
      <c r="N780" s="9"/>
      <c r="O780" s="9"/>
      <c r="P780" s="9"/>
      <c r="Q780" s="5"/>
      <c r="R780" s="5"/>
      <c r="S780" s="5"/>
      <c r="T780" s="5"/>
      <c r="U780" s="5"/>
      <c r="V780" s="5"/>
      <c r="W780" s="5"/>
      <c r="X780" s="5"/>
      <c r="Y780" s="5"/>
      <c r="Z780" s="5"/>
    </row>
    <row r="781" spans="1:26" ht="13.5" customHeight="1" x14ac:dyDescent="0.3">
      <c r="A781" s="5"/>
      <c r="B781" s="6"/>
      <c r="C781" s="7"/>
      <c r="D781" s="9"/>
      <c r="E781" s="9"/>
      <c r="F781" s="14"/>
      <c r="G781" s="9"/>
      <c r="H781" s="9"/>
      <c r="I781" s="121"/>
      <c r="J781" s="121"/>
      <c r="K781" s="121"/>
      <c r="L781" s="9"/>
      <c r="M781" s="9"/>
      <c r="N781" s="9"/>
      <c r="O781" s="9"/>
      <c r="P781" s="9"/>
      <c r="Q781" s="5"/>
      <c r="R781" s="5"/>
      <c r="S781" s="5"/>
      <c r="T781" s="5"/>
      <c r="U781" s="5"/>
      <c r="V781" s="5"/>
      <c r="W781" s="5"/>
      <c r="X781" s="5"/>
      <c r="Y781" s="5"/>
      <c r="Z781" s="5"/>
    </row>
    <row r="782" spans="1:26" ht="13.5" customHeight="1" x14ac:dyDescent="0.3">
      <c r="A782" s="5"/>
      <c r="B782" s="6"/>
      <c r="C782" s="7"/>
      <c r="D782" s="9"/>
      <c r="E782" s="9"/>
      <c r="F782" s="14"/>
      <c r="G782" s="9"/>
      <c r="H782" s="9"/>
      <c r="I782" s="121"/>
      <c r="J782" s="121"/>
      <c r="K782" s="121"/>
      <c r="L782" s="9"/>
      <c r="M782" s="9"/>
      <c r="N782" s="9"/>
      <c r="O782" s="9"/>
      <c r="P782" s="9"/>
      <c r="Q782" s="5"/>
      <c r="R782" s="5"/>
      <c r="S782" s="5"/>
      <c r="T782" s="5"/>
      <c r="U782" s="5"/>
      <c r="V782" s="5"/>
      <c r="W782" s="5"/>
      <c r="X782" s="5"/>
      <c r="Y782" s="5"/>
      <c r="Z782" s="5"/>
    </row>
    <row r="783" spans="1:26" ht="13.5" customHeight="1" x14ac:dyDescent="0.3">
      <c r="A783" s="5"/>
      <c r="B783" s="6"/>
      <c r="C783" s="7"/>
      <c r="D783" s="9"/>
      <c r="E783" s="9"/>
      <c r="F783" s="14"/>
      <c r="G783" s="9"/>
      <c r="H783" s="9"/>
      <c r="I783" s="121"/>
      <c r="J783" s="121"/>
      <c r="K783" s="121"/>
      <c r="L783" s="9"/>
      <c r="M783" s="9"/>
      <c r="N783" s="9"/>
      <c r="O783" s="9"/>
      <c r="P783" s="9"/>
      <c r="Q783" s="5"/>
      <c r="R783" s="5"/>
      <c r="S783" s="5"/>
      <c r="T783" s="5"/>
      <c r="U783" s="5"/>
      <c r="V783" s="5"/>
      <c r="W783" s="5"/>
      <c r="X783" s="5"/>
      <c r="Y783" s="5"/>
      <c r="Z783" s="5"/>
    </row>
    <row r="784" spans="1:26" ht="13.5" customHeight="1" x14ac:dyDescent="0.3">
      <c r="A784" s="5"/>
      <c r="B784" s="6"/>
      <c r="C784" s="7"/>
      <c r="D784" s="9"/>
      <c r="E784" s="9"/>
      <c r="F784" s="14"/>
      <c r="G784" s="9"/>
      <c r="H784" s="9"/>
      <c r="I784" s="121"/>
      <c r="J784" s="121"/>
      <c r="K784" s="121"/>
      <c r="L784" s="9"/>
      <c r="M784" s="9"/>
      <c r="N784" s="9"/>
      <c r="O784" s="9"/>
      <c r="P784" s="9"/>
      <c r="Q784" s="5"/>
      <c r="R784" s="5"/>
      <c r="S784" s="5"/>
      <c r="T784" s="5"/>
      <c r="U784" s="5"/>
      <c r="V784" s="5"/>
      <c r="W784" s="5"/>
      <c r="X784" s="5"/>
      <c r="Y784" s="5"/>
      <c r="Z784" s="5"/>
    </row>
    <row r="785" spans="1:26" ht="13.5" customHeight="1" x14ac:dyDescent="0.3">
      <c r="A785" s="5"/>
      <c r="B785" s="6"/>
      <c r="C785" s="7"/>
      <c r="D785" s="9"/>
      <c r="E785" s="9"/>
      <c r="F785" s="14"/>
      <c r="G785" s="9"/>
      <c r="H785" s="9"/>
      <c r="I785" s="121"/>
      <c r="J785" s="121"/>
      <c r="K785" s="121"/>
      <c r="L785" s="9"/>
      <c r="M785" s="9"/>
      <c r="N785" s="9"/>
      <c r="O785" s="9"/>
      <c r="P785" s="9"/>
      <c r="Q785" s="5"/>
      <c r="R785" s="5"/>
      <c r="S785" s="5"/>
      <c r="T785" s="5"/>
      <c r="U785" s="5"/>
      <c r="V785" s="5"/>
      <c r="W785" s="5"/>
      <c r="X785" s="5"/>
      <c r="Y785" s="5"/>
      <c r="Z785" s="5"/>
    </row>
    <row r="786" spans="1:26" ht="13.5" customHeight="1" x14ac:dyDescent="0.3">
      <c r="A786" s="5"/>
      <c r="B786" s="6"/>
      <c r="C786" s="7"/>
      <c r="D786" s="9"/>
      <c r="E786" s="9"/>
      <c r="F786" s="14"/>
      <c r="G786" s="9"/>
      <c r="H786" s="9"/>
      <c r="I786" s="121"/>
      <c r="J786" s="121"/>
      <c r="K786" s="121"/>
      <c r="L786" s="9"/>
      <c r="M786" s="9"/>
      <c r="N786" s="9"/>
      <c r="O786" s="9"/>
      <c r="P786" s="9"/>
      <c r="Q786" s="5"/>
      <c r="R786" s="5"/>
      <c r="S786" s="5"/>
      <c r="T786" s="5"/>
      <c r="U786" s="5"/>
      <c r="V786" s="5"/>
      <c r="W786" s="5"/>
      <c r="X786" s="5"/>
      <c r="Y786" s="5"/>
      <c r="Z786" s="5"/>
    </row>
    <row r="787" spans="1:26" ht="13.5" customHeight="1" x14ac:dyDescent="0.3">
      <c r="A787" s="5"/>
      <c r="B787" s="6"/>
      <c r="C787" s="7"/>
      <c r="D787" s="9"/>
      <c r="E787" s="9"/>
      <c r="F787" s="14"/>
      <c r="G787" s="9"/>
      <c r="H787" s="9"/>
      <c r="I787" s="121"/>
      <c r="J787" s="121"/>
      <c r="K787" s="121"/>
      <c r="L787" s="9"/>
      <c r="M787" s="9"/>
      <c r="N787" s="9"/>
      <c r="O787" s="9"/>
      <c r="P787" s="9"/>
      <c r="Q787" s="5"/>
      <c r="R787" s="5"/>
      <c r="S787" s="5"/>
      <c r="T787" s="5"/>
      <c r="U787" s="5"/>
      <c r="V787" s="5"/>
      <c r="W787" s="5"/>
      <c r="X787" s="5"/>
      <c r="Y787" s="5"/>
      <c r="Z787" s="5"/>
    </row>
    <row r="788" spans="1:26" ht="13.5" customHeight="1" x14ac:dyDescent="0.3">
      <c r="A788" s="5"/>
      <c r="B788" s="6"/>
      <c r="C788" s="7"/>
      <c r="D788" s="9"/>
      <c r="E788" s="9"/>
      <c r="F788" s="14"/>
      <c r="G788" s="9"/>
      <c r="H788" s="9"/>
      <c r="I788" s="121"/>
      <c r="J788" s="121"/>
      <c r="K788" s="121"/>
      <c r="L788" s="9"/>
      <c r="M788" s="9"/>
      <c r="N788" s="9"/>
      <c r="O788" s="9"/>
      <c r="P788" s="9"/>
      <c r="Q788" s="5"/>
      <c r="R788" s="5"/>
      <c r="S788" s="5"/>
      <c r="T788" s="5"/>
      <c r="U788" s="5"/>
      <c r="V788" s="5"/>
      <c r="W788" s="5"/>
      <c r="X788" s="5"/>
      <c r="Y788" s="5"/>
      <c r="Z788" s="5"/>
    </row>
    <row r="789" spans="1:26" ht="13.5" customHeight="1" x14ac:dyDescent="0.3">
      <c r="A789" s="5"/>
      <c r="B789" s="6"/>
      <c r="C789" s="7"/>
      <c r="D789" s="9"/>
      <c r="E789" s="9"/>
      <c r="F789" s="14"/>
      <c r="G789" s="9"/>
      <c r="H789" s="9"/>
      <c r="I789" s="121"/>
      <c r="J789" s="121"/>
      <c r="K789" s="121"/>
      <c r="L789" s="9"/>
      <c r="M789" s="9"/>
      <c r="N789" s="9"/>
      <c r="O789" s="9"/>
      <c r="P789" s="9"/>
      <c r="Q789" s="5"/>
      <c r="R789" s="5"/>
      <c r="S789" s="5"/>
      <c r="T789" s="5"/>
      <c r="U789" s="5"/>
      <c r="V789" s="5"/>
      <c r="W789" s="5"/>
      <c r="X789" s="5"/>
      <c r="Y789" s="5"/>
      <c r="Z789" s="5"/>
    </row>
    <row r="790" spans="1:26" ht="13.5" customHeight="1" x14ac:dyDescent="0.3">
      <c r="A790" s="5"/>
      <c r="B790" s="6"/>
      <c r="C790" s="7"/>
      <c r="D790" s="9"/>
      <c r="E790" s="9"/>
      <c r="F790" s="14"/>
      <c r="G790" s="9"/>
      <c r="H790" s="9"/>
      <c r="I790" s="121"/>
      <c r="J790" s="121"/>
      <c r="K790" s="121"/>
      <c r="L790" s="9"/>
      <c r="M790" s="9"/>
      <c r="N790" s="9"/>
      <c r="O790" s="9"/>
      <c r="P790" s="9"/>
      <c r="Q790" s="5"/>
      <c r="R790" s="5"/>
      <c r="S790" s="5"/>
      <c r="T790" s="5"/>
      <c r="U790" s="5"/>
      <c r="V790" s="5"/>
      <c r="W790" s="5"/>
      <c r="X790" s="5"/>
      <c r="Y790" s="5"/>
      <c r="Z790" s="5"/>
    </row>
    <row r="791" spans="1:26" ht="13.5" customHeight="1" x14ac:dyDescent="0.3">
      <c r="A791" s="5"/>
      <c r="B791" s="6"/>
      <c r="C791" s="7"/>
      <c r="D791" s="9"/>
      <c r="E791" s="9"/>
      <c r="F791" s="14"/>
      <c r="G791" s="9"/>
      <c r="H791" s="9"/>
      <c r="I791" s="121"/>
      <c r="J791" s="121"/>
      <c r="K791" s="121"/>
      <c r="L791" s="9"/>
      <c r="M791" s="9"/>
      <c r="N791" s="9"/>
      <c r="O791" s="9"/>
      <c r="P791" s="9"/>
      <c r="Q791" s="5"/>
      <c r="R791" s="5"/>
      <c r="S791" s="5"/>
      <c r="T791" s="5"/>
      <c r="U791" s="5"/>
      <c r="V791" s="5"/>
      <c r="W791" s="5"/>
      <c r="X791" s="5"/>
      <c r="Y791" s="5"/>
      <c r="Z791" s="5"/>
    </row>
    <row r="792" spans="1:26" ht="13.5" customHeight="1" x14ac:dyDescent="0.3">
      <c r="A792" s="5"/>
      <c r="B792" s="6"/>
      <c r="C792" s="7"/>
      <c r="D792" s="9"/>
      <c r="E792" s="9"/>
      <c r="F792" s="14"/>
      <c r="G792" s="9"/>
      <c r="H792" s="9"/>
      <c r="I792" s="121"/>
      <c r="J792" s="121"/>
      <c r="K792" s="121"/>
      <c r="L792" s="9"/>
      <c r="M792" s="9"/>
      <c r="N792" s="9"/>
      <c r="O792" s="9"/>
      <c r="P792" s="9"/>
      <c r="Q792" s="5"/>
      <c r="R792" s="5"/>
      <c r="S792" s="5"/>
      <c r="T792" s="5"/>
      <c r="U792" s="5"/>
      <c r="V792" s="5"/>
      <c r="W792" s="5"/>
      <c r="X792" s="5"/>
      <c r="Y792" s="5"/>
      <c r="Z792" s="5"/>
    </row>
    <row r="793" spans="1:26" ht="13.5" customHeight="1" x14ac:dyDescent="0.3">
      <c r="A793" s="5"/>
      <c r="B793" s="6"/>
      <c r="C793" s="7"/>
      <c r="D793" s="9"/>
      <c r="E793" s="9"/>
      <c r="F793" s="14"/>
      <c r="G793" s="9"/>
      <c r="H793" s="9"/>
      <c r="I793" s="121"/>
      <c r="J793" s="121"/>
      <c r="K793" s="121"/>
      <c r="L793" s="9"/>
      <c r="M793" s="9"/>
      <c r="N793" s="9"/>
      <c r="O793" s="9"/>
      <c r="P793" s="9"/>
      <c r="Q793" s="5"/>
      <c r="R793" s="5"/>
      <c r="S793" s="5"/>
      <c r="T793" s="5"/>
      <c r="U793" s="5"/>
      <c r="V793" s="5"/>
      <c r="W793" s="5"/>
      <c r="X793" s="5"/>
      <c r="Y793" s="5"/>
      <c r="Z793" s="5"/>
    </row>
    <row r="794" spans="1:26" ht="13.5" customHeight="1" x14ac:dyDescent="0.3">
      <c r="A794" s="5"/>
      <c r="B794" s="6"/>
      <c r="C794" s="7"/>
      <c r="D794" s="9"/>
      <c r="E794" s="9"/>
      <c r="F794" s="14"/>
      <c r="G794" s="9"/>
      <c r="H794" s="9"/>
      <c r="I794" s="121"/>
      <c r="J794" s="121"/>
      <c r="K794" s="121"/>
      <c r="L794" s="9"/>
      <c r="M794" s="9"/>
      <c r="N794" s="9"/>
      <c r="O794" s="9"/>
      <c r="P794" s="9"/>
      <c r="Q794" s="5"/>
      <c r="R794" s="5"/>
      <c r="S794" s="5"/>
      <c r="T794" s="5"/>
      <c r="U794" s="5"/>
      <c r="V794" s="5"/>
      <c r="W794" s="5"/>
      <c r="X794" s="5"/>
      <c r="Y794" s="5"/>
      <c r="Z794" s="5"/>
    </row>
    <row r="795" spans="1:26" ht="13.5" customHeight="1" x14ac:dyDescent="0.3">
      <c r="A795" s="5"/>
      <c r="B795" s="6"/>
      <c r="C795" s="7"/>
      <c r="D795" s="9"/>
      <c r="E795" s="9"/>
      <c r="F795" s="14"/>
      <c r="G795" s="9"/>
      <c r="H795" s="9"/>
      <c r="I795" s="121"/>
      <c r="J795" s="121"/>
      <c r="K795" s="121"/>
      <c r="L795" s="9"/>
      <c r="M795" s="9"/>
      <c r="N795" s="9"/>
      <c r="O795" s="9"/>
      <c r="P795" s="9"/>
      <c r="Q795" s="5"/>
      <c r="R795" s="5"/>
      <c r="S795" s="5"/>
      <c r="T795" s="5"/>
      <c r="U795" s="5"/>
      <c r="V795" s="5"/>
      <c r="W795" s="5"/>
      <c r="X795" s="5"/>
      <c r="Y795" s="5"/>
      <c r="Z795" s="5"/>
    </row>
    <row r="796" spans="1:26" ht="13.5" customHeight="1" x14ac:dyDescent="0.3">
      <c r="A796" s="5"/>
      <c r="B796" s="6"/>
      <c r="C796" s="7"/>
      <c r="D796" s="9"/>
      <c r="E796" s="9"/>
      <c r="F796" s="14"/>
      <c r="G796" s="9"/>
      <c r="H796" s="9"/>
      <c r="I796" s="121"/>
      <c r="J796" s="121"/>
      <c r="K796" s="121"/>
      <c r="L796" s="9"/>
      <c r="M796" s="9"/>
      <c r="N796" s="9"/>
      <c r="O796" s="9"/>
      <c r="P796" s="9"/>
      <c r="Q796" s="5"/>
      <c r="R796" s="5"/>
      <c r="S796" s="5"/>
      <c r="T796" s="5"/>
      <c r="U796" s="5"/>
      <c r="V796" s="5"/>
      <c r="W796" s="5"/>
      <c r="X796" s="5"/>
      <c r="Y796" s="5"/>
      <c r="Z796" s="5"/>
    </row>
    <row r="797" spans="1:26" ht="13.5" customHeight="1" x14ac:dyDescent="0.3">
      <c r="A797" s="5"/>
      <c r="B797" s="6"/>
      <c r="C797" s="7"/>
      <c r="D797" s="9"/>
      <c r="E797" s="9"/>
      <c r="F797" s="14"/>
      <c r="G797" s="9"/>
      <c r="H797" s="9"/>
      <c r="I797" s="121"/>
      <c r="J797" s="121"/>
      <c r="K797" s="121"/>
      <c r="L797" s="9"/>
      <c r="M797" s="9"/>
      <c r="N797" s="9"/>
      <c r="O797" s="9"/>
      <c r="P797" s="9"/>
      <c r="Q797" s="5"/>
      <c r="R797" s="5"/>
      <c r="S797" s="5"/>
      <c r="T797" s="5"/>
      <c r="U797" s="5"/>
      <c r="V797" s="5"/>
      <c r="W797" s="5"/>
      <c r="X797" s="5"/>
      <c r="Y797" s="5"/>
      <c r="Z797" s="5"/>
    </row>
    <row r="798" spans="1:26" ht="13.5" customHeight="1" x14ac:dyDescent="0.3">
      <c r="A798" s="5"/>
      <c r="B798" s="6"/>
      <c r="C798" s="7"/>
      <c r="D798" s="9"/>
      <c r="E798" s="9"/>
      <c r="F798" s="14"/>
      <c r="G798" s="9"/>
      <c r="H798" s="9"/>
      <c r="I798" s="121"/>
      <c r="J798" s="121"/>
      <c r="K798" s="121"/>
      <c r="L798" s="9"/>
      <c r="M798" s="9"/>
      <c r="N798" s="9"/>
      <c r="O798" s="9"/>
      <c r="P798" s="9"/>
      <c r="Q798" s="5"/>
      <c r="R798" s="5"/>
      <c r="S798" s="5"/>
      <c r="T798" s="5"/>
      <c r="U798" s="5"/>
      <c r="V798" s="5"/>
      <c r="W798" s="5"/>
      <c r="X798" s="5"/>
      <c r="Y798" s="5"/>
      <c r="Z798" s="5"/>
    </row>
    <row r="799" spans="1:26" ht="13.5" customHeight="1" x14ac:dyDescent="0.3">
      <c r="A799" s="5"/>
      <c r="B799" s="6"/>
      <c r="C799" s="7"/>
      <c r="D799" s="9"/>
      <c r="E799" s="9"/>
      <c r="F799" s="14"/>
      <c r="G799" s="9"/>
      <c r="H799" s="9"/>
      <c r="I799" s="121"/>
      <c r="J799" s="121"/>
      <c r="K799" s="121"/>
      <c r="L799" s="9"/>
      <c r="M799" s="9"/>
      <c r="N799" s="9"/>
      <c r="O799" s="9"/>
      <c r="P799" s="9"/>
      <c r="Q799" s="5"/>
      <c r="R799" s="5"/>
      <c r="S799" s="5"/>
      <c r="T799" s="5"/>
      <c r="U799" s="5"/>
      <c r="V799" s="5"/>
      <c r="W799" s="5"/>
      <c r="X799" s="5"/>
      <c r="Y799" s="5"/>
      <c r="Z799" s="5"/>
    </row>
    <row r="800" spans="1:26" ht="13.5" customHeight="1" x14ac:dyDescent="0.3">
      <c r="A800" s="5"/>
      <c r="B800" s="6"/>
      <c r="C800" s="7"/>
      <c r="D800" s="9"/>
      <c r="E800" s="9"/>
      <c r="F800" s="14"/>
      <c r="G800" s="9"/>
      <c r="H800" s="9"/>
      <c r="I800" s="121"/>
      <c r="J800" s="121"/>
      <c r="K800" s="121"/>
      <c r="L800" s="9"/>
      <c r="M800" s="9"/>
      <c r="N800" s="9"/>
      <c r="O800" s="9"/>
      <c r="P800" s="9"/>
      <c r="Q800" s="5"/>
      <c r="R800" s="5"/>
      <c r="S800" s="5"/>
      <c r="T800" s="5"/>
      <c r="U800" s="5"/>
      <c r="V800" s="5"/>
      <c r="W800" s="5"/>
      <c r="X800" s="5"/>
      <c r="Y800" s="5"/>
      <c r="Z800" s="5"/>
    </row>
    <row r="801" spans="1:26" ht="13.5" customHeight="1" x14ac:dyDescent="0.3">
      <c r="A801" s="5"/>
      <c r="B801" s="6"/>
      <c r="C801" s="7"/>
      <c r="D801" s="9"/>
      <c r="E801" s="9"/>
      <c r="F801" s="14"/>
      <c r="G801" s="9"/>
      <c r="H801" s="9"/>
      <c r="I801" s="121"/>
      <c r="J801" s="121"/>
      <c r="K801" s="121"/>
      <c r="L801" s="9"/>
      <c r="M801" s="9"/>
      <c r="N801" s="9"/>
      <c r="O801" s="9"/>
      <c r="P801" s="9"/>
      <c r="Q801" s="5"/>
      <c r="R801" s="5"/>
      <c r="S801" s="5"/>
      <c r="T801" s="5"/>
      <c r="U801" s="5"/>
      <c r="V801" s="5"/>
      <c r="W801" s="5"/>
      <c r="X801" s="5"/>
      <c r="Y801" s="5"/>
      <c r="Z801" s="5"/>
    </row>
    <row r="802" spans="1:26" ht="13.5" customHeight="1" x14ac:dyDescent="0.3">
      <c r="A802" s="5"/>
      <c r="B802" s="6"/>
      <c r="C802" s="7"/>
      <c r="D802" s="9"/>
      <c r="E802" s="9"/>
      <c r="F802" s="14"/>
      <c r="G802" s="9"/>
      <c r="H802" s="9"/>
      <c r="I802" s="121"/>
      <c r="J802" s="121"/>
      <c r="K802" s="121"/>
      <c r="L802" s="9"/>
      <c r="M802" s="9"/>
      <c r="N802" s="9"/>
      <c r="O802" s="9"/>
      <c r="P802" s="9"/>
      <c r="Q802" s="5"/>
      <c r="R802" s="5"/>
      <c r="S802" s="5"/>
      <c r="T802" s="5"/>
      <c r="U802" s="5"/>
      <c r="V802" s="5"/>
      <c r="W802" s="5"/>
      <c r="X802" s="5"/>
      <c r="Y802" s="5"/>
      <c r="Z802" s="5"/>
    </row>
    <row r="803" spans="1:26" ht="13.5" customHeight="1" x14ac:dyDescent="0.3">
      <c r="A803" s="5"/>
      <c r="B803" s="6"/>
      <c r="C803" s="7"/>
      <c r="D803" s="9"/>
      <c r="E803" s="9"/>
      <c r="F803" s="14"/>
      <c r="G803" s="9"/>
      <c r="H803" s="9"/>
      <c r="I803" s="121"/>
      <c r="J803" s="121"/>
      <c r="K803" s="121"/>
      <c r="L803" s="9"/>
      <c r="M803" s="9"/>
      <c r="N803" s="9"/>
      <c r="O803" s="9"/>
      <c r="P803" s="9"/>
      <c r="Q803" s="5"/>
      <c r="R803" s="5"/>
      <c r="S803" s="5"/>
      <c r="T803" s="5"/>
      <c r="U803" s="5"/>
      <c r="V803" s="5"/>
      <c r="W803" s="5"/>
      <c r="X803" s="5"/>
      <c r="Y803" s="5"/>
      <c r="Z803" s="5"/>
    </row>
    <row r="804" spans="1:26" ht="13.5" customHeight="1" x14ac:dyDescent="0.3">
      <c r="A804" s="5"/>
      <c r="B804" s="6"/>
      <c r="C804" s="7"/>
      <c r="D804" s="9"/>
      <c r="E804" s="9"/>
      <c r="F804" s="14"/>
      <c r="G804" s="9"/>
      <c r="H804" s="9"/>
      <c r="I804" s="121"/>
      <c r="J804" s="121"/>
      <c r="K804" s="121"/>
      <c r="L804" s="9"/>
      <c r="M804" s="9"/>
      <c r="N804" s="9"/>
      <c r="O804" s="9"/>
      <c r="P804" s="9"/>
      <c r="Q804" s="5"/>
      <c r="R804" s="5"/>
      <c r="S804" s="5"/>
      <c r="T804" s="5"/>
      <c r="U804" s="5"/>
      <c r="V804" s="5"/>
      <c r="W804" s="5"/>
      <c r="X804" s="5"/>
      <c r="Y804" s="5"/>
      <c r="Z804" s="5"/>
    </row>
    <row r="805" spans="1:26" ht="13.5" customHeight="1" x14ac:dyDescent="0.3">
      <c r="A805" s="5"/>
      <c r="B805" s="6"/>
      <c r="C805" s="7"/>
      <c r="D805" s="9"/>
      <c r="E805" s="9"/>
      <c r="F805" s="14"/>
      <c r="G805" s="9"/>
      <c r="H805" s="9"/>
      <c r="I805" s="121"/>
      <c r="J805" s="121"/>
      <c r="K805" s="121"/>
      <c r="L805" s="9"/>
      <c r="M805" s="9"/>
      <c r="N805" s="9"/>
      <c r="O805" s="9"/>
      <c r="P805" s="9"/>
      <c r="Q805" s="5"/>
      <c r="R805" s="5"/>
      <c r="S805" s="5"/>
      <c r="T805" s="5"/>
      <c r="U805" s="5"/>
      <c r="V805" s="5"/>
      <c r="W805" s="5"/>
      <c r="X805" s="5"/>
      <c r="Y805" s="5"/>
      <c r="Z805" s="5"/>
    </row>
    <row r="806" spans="1:26" ht="13.5" customHeight="1" x14ac:dyDescent="0.3">
      <c r="A806" s="5"/>
      <c r="B806" s="6"/>
      <c r="C806" s="7"/>
      <c r="D806" s="9"/>
      <c r="E806" s="9"/>
      <c r="F806" s="14"/>
      <c r="G806" s="9"/>
      <c r="H806" s="9"/>
      <c r="I806" s="121"/>
      <c r="J806" s="121"/>
      <c r="K806" s="121"/>
      <c r="L806" s="9"/>
      <c r="M806" s="9"/>
      <c r="N806" s="9"/>
      <c r="O806" s="9"/>
      <c r="P806" s="9"/>
      <c r="Q806" s="5"/>
      <c r="R806" s="5"/>
      <c r="S806" s="5"/>
      <c r="T806" s="5"/>
      <c r="U806" s="5"/>
      <c r="V806" s="5"/>
      <c r="W806" s="5"/>
      <c r="X806" s="5"/>
      <c r="Y806" s="5"/>
      <c r="Z806" s="5"/>
    </row>
    <row r="807" spans="1:26" ht="13.5" customHeight="1" x14ac:dyDescent="0.3">
      <c r="A807" s="5"/>
      <c r="B807" s="6"/>
      <c r="C807" s="7"/>
      <c r="D807" s="9"/>
      <c r="E807" s="9"/>
      <c r="F807" s="14"/>
      <c r="G807" s="9"/>
      <c r="H807" s="9"/>
      <c r="I807" s="121"/>
      <c r="J807" s="121"/>
      <c r="K807" s="121"/>
      <c r="L807" s="9"/>
      <c r="M807" s="9"/>
      <c r="N807" s="9"/>
      <c r="O807" s="9"/>
      <c r="P807" s="9"/>
      <c r="Q807" s="5"/>
      <c r="R807" s="5"/>
      <c r="S807" s="5"/>
      <c r="T807" s="5"/>
      <c r="U807" s="5"/>
      <c r="V807" s="5"/>
      <c r="W807" s="5"/>
      <c r="X807" s="5"/>
      <c r="Y807" s="5"/>
      <c r="Z807" s="5"/>
    </row>
    <row r="808" spans="1:26" ht="13.5" customHeight="1" x14ac:dyDescent="0.3">
      <c r="A808" s="5"/>
      <c r="B808" s="6"/>
      <c r="C808" s="7"/>
      <c r="D808" s="9"/>
      <c r="E808" s="9"/>
      <c r="F808" s="14"/>
      <c r="G808" s="9"/>
      <c r="H808" s="9"/>
      <c r="I808" s="121"/>
      <c r="J808" s="121"/>
      <c r="K808" s="121"/>
      <c r="L808" s="9"/>
      <c r="M808" s="9"/>
      <c r="N808" s="9"/>
      <c r="O808" s="9"/>
      <c r="P808" s="9"/>
      <c r="Q808" s="5"/>
      <c r="R808" s="5"/>
      <c r="S808" s="5"/>
      <c r="T808" s="5"/>
      <c r="U808" s="5"/>
      <c r="V808" s="5"/>
      <c r="W808" s="5"/>
      <c r="X808" s="5"/>
      <c r="Y808" s="5"/>
      <c r="Z808" s="5"/>
    </row>
    <row r="809" spans="1:26" ht="13.5" customHeight="1" x14ac:dyDescent="0.3">
      <c r="A809" s="5"/>
      <c r="B809" s="6"/>
      <c r="C809" s="7"/>
      <c r="D809" s="9"/>
      <c r="E809" s="9"/>
      <c r="F809" s="14"/>
      <c r="G809" s="9"/>
      <c r="H809" s="9"/>
      <c r="I809" s="121"/>
      <c r="J809" s="121"/>
      <c r="K809" s="121"/>
      <c r="L809" s="9"/>
      <c r="M809" s="9"/>
      <c r="N809" s="9"/>
      <c r="O809" s="9"/>
      <c r="P809" s="9"/>
      <c r="Q809" s="5"/>
      <c r="R809" s="5"/>
      <c r="S809" s="5"/>
      <c r="T809" s="5"/>
      <c r="U809" s="5"/>
      <c r="V809" s="5"/>
      <c r="W809" s="5"/>
      <c r="X809" s="5"/>
      <c r="Y809" s="5"/>
      <c r="Z809" s="5"/>
    </row>
    <row r="810" spans="1:26" ht="13.5" customHeight="1" x14ac:dyDescent="0.3">
      <c r="A810" s="5"/>
      <c r="B810" s="6"/>
      <c r="C810" s="7"/>
      <c r="D810" s="9"/>
      <c r="E810" s="9"/>
      <c r="F810" s="14"/>
      <c r="G810" s="9"/>
      <c r="H810" s="9"/>
      <c r="I810" s="121"/>
      <c r="J810" s="121"/>
      <c r="K810" s="121"/>
      <c r="L810" s="9"/>
      <c r="M810" s="9"/>
      <c r="N810" s="9"/>
      <c r="O810" s="9"/>
      <c r="P810" s="9"/>
      <c r="Q810" s="5"/>
      <c r="R810" s="5"/>
      <c r="S810" s="5"/>
      <c r="T810" s="5"/>
      <c r="U810" s="5"/>
      <c r="V810" s="5"/>
      <c r="W810" s="5"/>
      <c r="X810" s="5"/>
      <c r="Y810" s="5"/>
      <c r="Z810" s="5"/>
    </row>
    <row r="811" spans="1:26" ht="13.5" customHeight="1" x14ac:dyDescent="0.3">
      <c r="A811" s="5"/>
      <c r="B811" s="6"/>
      <c r="C811" s="7"/>
      <c r="D811" s="9"/>
      <c r="E811" s="9"/>
      <c r="F811" s="14"/>
      <c r="G811" s="9"/>
      <c r="H811" s="9"/>
      <c r="I811" s="121"/>
      <c r="J811" s="121"/>
      <c r="K811" s="121"/>
      <c r="L811" s="9"/>
      <c r="M811" s="9"/>
      <c r="N811" s="9"/>
      <c r="O811" s="9"/>
      <c r="P811" s="9"/>
      <c r="Q811" s="5"/>
      <c r="R811" s="5"/>
      <c r="S811" s="5"/>
      <c r="T811" s="5"/>
      <c r="U811" s="5"/>
      <c r="V811" s="5"/>
      <c r="W811" s="5"/>
      <c r="X811" s="5"/>
      <c r="Y811" s="5"/>
      <c r="Z811" s="5"/>
    </row>
    <row r="812" spans="1:26" ht="13.5" customHeight="1" x14ac:dyDescent="0.3">
      <c r="A812" s="5"/>
      <c r="B812" s="6"/>
      <c r="C812" s="7"/>
      <c r="D812" s="9"/>
      <c r="E812" s="9"/>
      <c r="F812" s="14"/>
      <c r="G812" s="9"/>
      <c r="H812" s="9"/>
      <c r="I812" s="121"/>
      <c r="J812" s="121"/>
      <c r="K812" s="121"/>
      <c r="L812" s="9"/>
      <c r="M812" s="9"/>
      <c r="N812" s="9"/>
      <c r="O812" s="9"/>
      <c r="P812" s="9"/>
      <c r="Q812" s="5"/>
      <c r="R812" s="5"/>
      <c r="S812" s="5"/>
      <c r="T812" s="5"/>
      <c r="U812" s="5"/>
      <c r="V812" s="5"/>
      <c r="W812" s="5"/>
      <c r="X812" s="5"/>
      <c r="Y812" s="5"/>
      <c r="Z812" s="5"/>
    </row>
    <row r="813" spans="1:26" ht="13.5" customHeight="1" x14ac:dyDescent="0.3">
      <c r="A813" s="5"/>
      <c r="B813" s="6"/>
      <c r="C813" s="7"/>
      <c r="D813" s="9"/>
      <c r="E813" s="9"/>
      <c r="F813" s="14"/>
      <c r="G813" s="9"/>
      <c r="H813" s="9"/>
      <c r="I813" s="121"/>
      <c r="J813" s="121"/>
      <c r="K813" s="121"/>
      <c r="L813" s="9"/>
      <c r="M813" s="9"/>
      <c r="N813" s="9"/>
      <c r="O813" s="9"/>
      <c r="P813" s="9"/>
      <c r="Q813" s="5"/>
      <c r="R813" s="5"/>
      <c r="S813" s="5"/>
      <c r="T813" s="5"/>
      <c r="U813" s="5"/>
      <c r="V813" s="5"/>
      <c r="W813" s="5"/>
      <c r="X813" s="5"/>
      <c r="Y813" s="5"/>
      <c r="Z813" s="5"/>
    </row>
    <row r="814" spans="1:26" ht="13.5" customHeight="1" x14ac:dyDescent="0.3">
      <c r="A814" s="5"/>
      <c r="B814" s="6"/>
      <c r="C814" s="7"/>
      <c r="D814" s="9"/>
      <c r="E814" s="9"/>
      <c r="F814" s="14"/>
      <c r="G814" s="9"/>
      <c r="H814" s="9"/>
      <c r="I814" s="121"/>
      <c r="J814" s="121"/>
      <c r="K814" s="121"/>
      <c r="L814" s="9"/>
      <c r="M814" s="9"/>
      <c r="N814" s="9"/>
      <c r="O814" s="9"/>
      <c r="P814" s="9"/>
      <c r="Q814" s="5"/>
      <c r="R814" s="5"/>
      <c r="S814" s="5"/>
      <c r="T814" s="5"/>
      <c r="U814" s="5"/>
      <c r="V814" s="5"/>
      <c r="W814" s="5"/>
      <c r="X814" s="5"/>
      <c r="Y814" s="5"/>
      <c r="Z814" s="5"/>
    </row>
    <row r="815" spans="1:26" ht="13.5" customHeight="1" x14ac:dyDescent="0.3">
      <c r="A815" s="5"/>
      <c r="B815" s="6"/>
      <c r="C815" s="7"/>
      <c r="D815" s="9"/>
      <c r="E815" s="9"/>
      <c r="F815" s="14"/>
      <c r="G815" s="9"/>
      <c r="H815" s="9"/>
      <c r="I815" s="121"/>
      <c r="J815" s="121"/>
      <c r="K815" s="121"/>
      <c r="L815" s="9"/>
      <c r="M815" s="9"/>
      <c r="N815" s="9"/>
      <c r="O815" s="9"/>
      <c r="P815" s="9"/>
      <c r="Q815" s="5"/>
      <c r="R815" s="5"/>
      <c r="S815" s="5"/>
      <c r="T815" s="5"/>
      <c r="U815" s="5"/>
      <c r="V815" s="5"/>
      <c r="W815" s="5"/>
      <c r="X815" s="5"/>
      <c r="Y815" s="5"/>
      <c r="Z815" s="5"/>
    </row>
    <row r="816" spans="1:26" ht="13.5" customHeight="1" x14ac:dyDescent="0.3">
      <c r="A816" s="5"/>
      <c r="B816" s="6"/>
      <c r="C816" s="7"/>
      <c r="D816" s="9"/>
      <c r="E816" s="9"/>
      <c r="F816" s="14"/>
      <c r="G816" s="9"/>
      <c r="H816" s="9"/>
      <c r="I816" s="121"/>
      <c r="J816" s="121"/>
      <c r="K816" s="121"/>
      <c r="L816" s="9"/>
      <c r="M816" s="9"/>
      <c r="N816" s="9"/>
      <c r="O816" s="9"/>
      <c r="P816" s="9"/>
      <c r="Q816" s="5"/>
      <c r="R816" s="5"/>
      <c r="S816" s="5"/>
      <c r="T816" s="5"/>
      <c r="U816" s="5"/>
      <c r="V816" s="5"/>
      <c r="W816" s="5"/>
      <c r="X816" s="5"/>
      <c r="Y816" s="5"/>
      <c r="Z816" s="5"/>
    </row>
    <row r="817" spans="1:26" ht="13.5" customHeight="1" x14ac:dyDescent="0.3">
      <c r="A817" s="5"/>
      <c r="B817" s="6"/>
      <c r="C817" s="7"/>
      <c r="D817" s="9"/>
      <c r="E817" s="9"/>
      <c r="F817" s="14"/>
      <c r="G817" s="9"/>
      <c r="H817" s="9"/>
      <c r="I817" s="121"/>
      <c r="J817" s="121"/>
      <c r="K817" s="121"/>
      <c r="L817" s="9"/>
      <c r="M817" s="9"/>
      <c r="N817" s="9"/>
      <c r="O817" s="9"/>
      <c r="P817" s="9"/>
      <c r="Q817" s="5"/>
      <c r="R817" s="5"/>
      <c r="S817" s="5"/>
      <c r="T817" s="5"/>
      <c r="U817" s="5"/>
      <c r="V817" s="5"/>
      <c r="W817" s="5"/>
      <c r="X817" s="5"/>
      <c r="Y817" s="5"/>
      <c r="Z817" s="5"/>
    </row>
    <row r="818" spans="1:26" ht="13.5" customHeight="1" x14ac:dyDescent="0.3">
      <c r="A818" s="5"/>
      <c r="B818" s="6"/>
      <c r="C818" s="7"/>
      <c r="D818" s="9"/>
      <c r="E818" s="9"/>
      <c r="F818" s="14"/>
      <c r="G818" s="9"/>
      <c r="H818" s="9"/>
      <c r="I818" s="121"/>
      <c r="J818" s="121"/>
      <c r="K818" s="121"/>
      <c r="L818" s="9"/>
      <c r="M818" s="9"/>
      <c r="N818" s="9"/>
      <c r="O818" s="9"/>
      <c r="P818" s="9"/>
      <c r="Q818" s="5"/>
      <c r="R818" s="5"/>
      <c r="S818" s="5"/>
      <c r="T818" s="5"/>
      <c r="U818" s="5"/>
      <c r="V818" s="5"/>
      <c r="W818" s="5"/>
      <c r="X818" s="5"/>
      <c r="Y818" s="5"/>
      <c r="Z818" s="5"/>
    </row>
    <row r="819" spans="1:26" ht="13.5" customHeight="1" x14ac:dyDescent="0.3">
      <c r="A819" s="5"/>
      <c r="B819" s="6"/>
      <c r="C819" s="7"/>
      <c r="D819" s="9"/>
      <c r="E819" s="9"/>
      <c r="F819" s="14"/>
      <c r="G819" s="9"/>
      <c r="H819" s="9"/>
      <c r="I819" s="121"/>
      <c r="J819" s="121"/>
      <c r="K819" s="121"/>
      <c r="L819" s="9"/>
      <c r="M819" s="9"/>
      <c r="N819" s="9"/>
      <c r="O819" s="9"/>
      <c r="P819" s="9"/>
      <c r="Q819" s="5"/>
      <c r="R819" s="5"/>
      <c r="S819" s="5"/>
      <c r="T819" s="5"/>
      <c r="U819" s="5"/>
      <c r="V819" s="5"/>
      <c r="W819" s="5"/>
      <c r="X819" s="5"/>
      <c r="Y819" s="5"/>
      <c r="Z819" s="5"/>
    </row>
    <row r="820" spans="1:26" ht="13.5" customHeight="1" x14ac:dyDescent="0.3">
      <c r="A820" s="5"/>
      <c r="B820" s="6"/>
      <c r="C820" s="7"/>
      <c r="D820" s="9"/>
      <c r="E820" s="9"/>
      <c r="F820" s="14"/>
      <c r="G820" s="9"/>
      <c r="H820" s="9"/>
      <c r="I820" s="121"/>
      <c r="J820" s="121"/>
      <c r="K820" s="121"/>
      <c r="L820" s="9"/>
      <c r="M820" s="9"/>
      <c r="N820" s="9"/>
      <c r="O820" s="9"/>
      <c r="P820" s="9"/>
      <c r="Q820" s="5"/>
      <c r="R820" s="5"/>
      <c r="S820" s="5"/>
      <c r="T820" s="5"/>
      <c r="U820" s="5"/>
      <c r="V820" s="5"/>
      <c r="W820" s="5"/>
      <c r="X820" s="5"/>
      <c r="Y820" s="5"/>
      <c r="Z820" s="5"/>
    </row>
    <row r="821" spans="1:26" ht="13.5" customHeight="1" x14ac:dyDescent="0.3">
      <c r="A821" s="5"/>
      <c r="B821" s="6"/>
      <c r="C821" s="7"/>
      <c r="D821" s="9"/>
      <c r="E821" s="9"/>
      <c r="F821" s="14"/>
      <c r="G821" s="9"/>
      <c r="H821" s="9"/>
      <c r="I821" s="121"/>
      <c r="J821" s="121"/>
      <c r="K821" s="121"/>
      <c r="L821" s="9"/>
      <c r="M821" s="9"/>
      <c r="N821" s="9"/>
      <c r="O821" s="9"/>
      <c r="P821" s="9"/>
      <c r="Q821" s="5"/>
      <c r="R821" s="5"/>
      <c r="S821" s="5"/>
      <c r="T821" s="5"/>
      <c r="U821" s="5"/>
      <c r="V821" s="5"/>
      <c r="W821" s="5"/>
      <c r="X821" s="5"/>
      <c r="Y821" s="5"/>
      <c r="Z821" s="5"/>
    </row>
    <row r="822" spans="1:26" ht="13.5" customHeight="1" x14ac:dyDescent="0.3">
      <c r="A822" s="5"/>
      <c r="B822" s="6"/>
      <c r="C822" s="7"/>
      <c r="D822" s="9"/>
      <c r="E822" s="9"/>
      <c r="F822" s="14"/>
      <c r="G822" s="9"/>
      <c r="H822" s="9"/>
      <c r="I822" s="121"/>
      <c r="J822" s="121"/>
      <c r="K822" s="121"/>
      <c r="L822" s="9"/>
      <c r="M822" s="9"/>
      <c r="N822" s="9"/>
      <c r="O822" s="9"/>
      <c r="P822" s="9"/>
      <c r="Q822" s="5"/>
      <c r="R822" s="5"/>
      <c r="S822" s="5"/>
      <c r="T822" s="5"/>
      <c r="U822" s="5"/>
      <c r="V822" s="5"/>
      <c r="W822" s="5"/>
      <c r="X822" s="5"/>
      <c r="Y822" s="5"/>
      <c r="Z822" s="5"/>
    </row>
    <row r="823" spans="1:26" ht="13.5" customHeight="1" x14ac:dyDescent="0.3">
      <c r="A823" s="5"/>
      <c r="B823" s="6"/>
      <c r="C823" s="7"/>
      <c r="D823" s="9"/>
      <c r="E823" s="9"/>
      <c r="F823" s="14"/>
      <c r="G823" s="9"/>
      <c r="H823" s="9"/>
      <c r="I823" s="121"/>
      <c r="J823" s="121"/>
      <c r="K823" s="121"/>
      <c r="L823" s="9"/>
      <c r="M823" s="9"/>
      <c r="N823" s="9"/>
      <c r="O823" s="9"/>
      <c r="P823" s="9"/>
      <c r="Q823" s="5"/>
      <c r="R823" s="5"/>
      <c r="S823" s="5"/>
      <c r="T823" s="5"/>
      <c r="U823" s="5"/>
      <c r="V823" s="5"/>
      <c r="W823" s="5"/>
      <c r="X823" s="5"/>
      <c r="Y823" s="5"/>
      <c r="Z823" s="5"/>
    </row>
    <row r="824" spans="1:26" ht="13.5" customHeight="1" x14ac:dyDescent="0.3">
      <c r="A824" s="5"/>
      <c r="B824" s="6"/>
      <c r="C824" s="7"/>
      <c r="D824" s="9"/>
      <c r="E824" s="9"/>
      <c r="F824" s="14"/>
      <c r="G824" s="9"/>
      <c r="H824" s="9"/>
      <c r="I824" s="121"/>
      <c r="J824" s="121"/>
      <c r="K824" s="121"/>
      <c r="L824" s="9"/>
      <c r="M824" s="9"/>
      <c r="N824" s="9"/>
      <c r="O824" s="9"/>
      <c r="P824" s="9"/>
      <c r="Q824" s="5"/>
      <c r="R824" s="5"/>
      <c r="S824" s="5"/>
      <c r="T824" s="5"/>
      <c r="U824" s="5"/>
      <c r="V824" s="5"/>
      <c r="W824" s="5"/>
      <c r="X824" s="5"/>
      <c r="Y824" s="5"/>
      <c r="Z824" s="5"/>
    </row>
    <row r="825" spans="1:26" ht="13.5" customHeight="1" x14ac:dyDescent="0.3">
      <c r="A825" s="5"/>
      <c r="B825" s="6"/>
      <c r="C825" s="7"/>
      <c r="D825" s="9"/>
      <c r="E825" s="9"/>
      <c r="F825" s="14"/>
      <c r="G825" s="9"/>
      <c r="H825" s="9"/>
      <c r="I825" s="121"/>
      <c r="J825" s="121"/>
      <c r="K825" s="121"/>
      <c r="L825" s="9"/>
      <c r="M825" s="9"/>
      <c r="N825" s="9"/>
      <c r="O825" s="9"/>
      <c r="P825" s="9"/>
      <c r="Q825" s="5"/>
      <c r="R825" s="5"/>
      <c r="S825" s="5"/>
      <c r="T825" s="5"/>
      <c r="U825" s="5"/>
      <c r="V825" s="5"/>
      <c r="W825" s="5"/>
      <c r="X825" s="5"/>
      <c r="Y825" s="5"/>
      <c r="Z825" s="5"/>
    </row>
    <row r="826" spans="1:26" ht="13.5" customHeight="1" x14ac:dyDescent="0.3">
      <c r="A826" s="5"/>
      <c r="B826" s="6"/>
      <c r="C826" s="7"/>
      <c r="D826" s="9"/>
      <c r="E826" s="9"/>
      <c r="F826" s="14"/>
      <c r="G826" s="9"/>
      <c r="H826" s="9"/>
      <c r="I826" s="121"/>
      <c r="J826" s="121"/>
      <c r="K826" s="121"/>
      <c r="L826" s="9"/>
      <c r="M826" s="9"/>
      <c r="N826" s="9"/>
      <c r="O826" s="9"/>
      <c r="P826" s="9"/>
      <c r="Q826" s="5"/>
      <c r="R826" s="5"/>
      <c r="S826" s="5"/>
      <c r="T826" s="5"/>
      <c r="U826" s="5"/>
      <c r="V826" s="5"/>
      <c r="W826" s="5"/>
      <c r="X826" s="5"/>
      <c r="Y826" s="5"/>
      <c r="Z826" s="5"/>
    </row>
    <row r="827" spans="1:26" ht="13.5" customHeight="1" x14ac:dyDescent="0.3">
      <c r="A827" s="5"/>
      <c r="B827" s="6"/>
      <c r="C827" s="7"/>
      <c r="D827" s="9"/>
      <c r="E827" s="9"/>
      <c r="F827" s="14"/>
      <c r="G827" s="9"/>
      <c r="H827" s="9"/>
      <c r="I827" s="121"/>
      <c r="J827" s="121"/>
      <c r="K827" s="121"/>
      <c r="L827" s="9"/>
      <c r="M827" s="9"/>
      <c r="N827" s="9"/>
      <c r="O827" s="9"/>
      <c r="P827" s="9"/>
      <c r="Q827" s="5"/>
      <c r="R827" s="5"/>
      <c r="S827" s="5"/>
      <c r="T827" s="5"/>
      <c r="U827" s="5"/>
      <c r="V827" s="5"/>
      <c r="W827" s="5"/>
      <c r="X827" s="5"/>
      <c r="Y827" s="5"/>
      <c r="Z827" s="5"/>
    </row>
    <row r="828" spans="1:26" ht="13.5" customHeight="1" x14ac:dyDescent="0.3">
      <c r="A828" s="5"/>
      <c r="B828" s="6"/>
      <c r="C828" s="7"/>
      <c r="D828" s="9"/>
      <c r="E828" s="9"/>
      <c r="F828" s="14"/>
      <c r="G828" s="9"/>
      <c r="H828" s="9"/>
      <c r="I828" s="121"/>
      <c r="J828" s="121"/>
      <c r="K828" s="121"/>
      <c r="L828" s="9"/>
      <c r="M828" s="9"/>
      <c r="N828" s="9"/>
      <c r="O828" s="9"/>
      <c r="P828" s="9"/>
      <c r="Q828" s="5"/>
      <c r="R828" s="5"/>
      <c r="S828" s="5"/>
      <c r="T828" s="5"/>
      <c r="U828" s="5"/>
      <c r="V828" s="5"/>
      <c r="W828" s="5"/>
      <c r="X828" s="5"/>
      <c r="Y828" s="5"/>
      <c r="Z828" s="5"/>
    </row>
    <row r="829" spans="1:26" ht="13.5" customHeight="1" x14ac:dyDescent="0.3">
      <c r="A829" s="5"/>
      <c r="B829" s="6"/>
      <c r="C829" s="7"/>
      <c r="D829" s="9"/>
      <c r="E829" s="9"/>
      <c r="F829" s="14"/>
      <c r="G829" s="9"/>
      <c r="H829" s="9"/>
      <c r="I829" s="121"/>
      <c r="J829" s="121"/>
      <c r="K829" s="121"/>
      <c r="L829" s="9"/>
      <c r="M829" s="9"/>
      <c r="N829" s="9"/>
      <c r="O829" s="9"/>
      <c r="P829" s="9"/>
      <c r="Q829" s="5"/>
      <c r="R829" s="5"/>
      <c r="S829" s="5"/>
      <c r="T829" s="5"/>
      <c r="U829" s="5"/>
      <c r="V829" s="5"/>
      <c r="W829" s="5"/>
      <c r="X829" s="5"/>
      <c r="Y829" s="5"/>
      <c r="Z829" s="5"/>
    </row>
    <row r="830" spans="1:26" ht="13.5" customHeight="1" x14ac:dyDescent="0.3">
      <c r="A830" s="5"/>
      <c r="B830" s="6"/>
      <c r="C830" s="7"/>
      <c r="D830" s="9"/>
      <c r="E830" s="9"/>
      <c r="F830" s="14"/>
      <c r="G830" s="9"/>
      <c r="H830" s="9"/>
      <c r="I830" s="121"/>
      <c r="J830" s="121"/>
      <c r="K830" s="121"/>
      <c r="L830" s="9"/>
      <c r="M830" s="9"/>
      <c r="N830" s="9"/>
      <c r="O830" s="9"/>
      <c r="P830" s="9"/>
      <c r="Q830" s="5"/>
      <c r="R830" s="5"/>
      <c r="S830" s="5"/>
      <c r="T830" s="5"/>
      <c r="U830" s="5"/>
      <c r="V830" s="5"/>
      <c r="W830" s="5"/>
      <c r="X830" s="5"/>
      <c r="Y830" s="5"/>
      <c r="Z830" s="5"/>
    </row>
    <row r="831" spans="1:26" ht="13.5" customHeight="1" x14ac:dyDescent="0.3">
      <c r="A831" s="5"/>
      <c r="B831" s="6"/>
      <c r="C831" s="7"/>
      <c r="D831" s="9"/>
      <c r="E831" s="9"/>
      <c r="F831" s="14"/>
      <c r="G831" s="9"/>
      <c r="H831" s="9"/>
      <c r="I831" s="121"/>
      <c r="J831" s="121"/>
      <c r="K831" s="121"/>
      <c r="L831" s="9"/>
      <c r="M831" s="9"/>
      <c r="N831" s="9"/>
      <c r="O831" s="9"/>
      <c r="P831" s="9"/>
      <c r="Q831" s="5"/>
      <c r="R831" s="5"/>
      <c r="S831" s="5"/>
      <c r="T831" s="5"/>
      <c r="U831" s="5"/>
      <c r="V831" s="5"/>
      <c r="W831" s="5"/>
      <c r="X831" s="5"/>
      <c r="Y831" s="5"/>
      <c r="Z831" s="5"/>
    </row>
    <row r="832" spans="1:26" ht="13.5" customHeight="1" x14ac:dyDescent="0.3">
      <c r="A832" s="5"/>
      <c r="B832" s="6"/>
      <c r="C832" s="7"/>
      <c r="D832" s="9"/>
      <c r="E832" s="9"/>
      <c r="F832" s="14"/>
      <c r="G832" s="9"/>
      <c r="H832" s="9"/>
      <c r="I832" s="121"/>
      <c r="J832" s="121"/>
      <c r="K832" s="121"/>
      <c r="L832" s="9"/>
      <c r="M832" s="9"/>
      <c r="N832" s="9"/>
      <c r="O832" s="9"/>
      <c r="P832" s="9"/>
      <c r="Q832" s="5"/>
      <c r="R832" s="5"/>
      <c r="S832" s="5"/>
      <c r="T832" s="5"/>
      <c r="U832" s="5"/>
      <c r="V832" s="5"/>
      <c r="W832" s="5"/>
      <c r="X832" s="5"/>
      <c r="Y832" s="5"/>
      <c r="Z832" s="5"/>
    </row>
    <row r="833" spans="1:26" ht="13.5" customHeight="1" x14ac:dyDescent="0.3">
      <c r="A833" s="5"/>
      <c r="B833" s="6"/>
      <c r="C833" s="7"/>
      <c r="D833" s="9"/>
      <c r="E833" s="9"/>
      <c r="F833" s="14"/>
      <c r="G833" s="9"/>
      <c r="H833" s="9"/>
      <c r="I833" s="121"/>
      <c r="J833" s="121"/>
      <c r="K833" s="121"/>
      <c r="L833" s="9"/>
      <c r="M833" s="9"/>
      <c r="N833" s="9"/>
      <c r="O833" s="9"/>
      <c r="P833" s="9"/>
      <c r="Q833" s="5"/>
      <c r="R833" s="5"/>
      <c r="S833" s="5"/>
      <c r="T833" s="5"/>
      <c r="U833" s="5"/>
      <c r="V833" s="5"/>
      <c r="W833" s="5"/>
      <c r="X833" s="5"/>
      <c r="Y833" s="5"/>
      <c r="Z833" s="5"/>
    </row>
    <row r="834" spans="1:26" ht="13.5" customHeight="1" x14ac:dyDescent="0.3">
      <c r="A834" s="5"/>
      <c r="B834" s="6"/>
      <c r="C834" s="7"/>
      <c r="D834" s="9"/>
      <c r="E834" s="9"/>
      <c r="F834" s="14"/>
      <c r="G834" s="9"/>
      <c r="H834" s="9"/>
      <c r="I834" s="121"/>
      <c r="J834" s="121"/>
      <c r="K834" s="121"/>
      <c r="L834" s="9"/>
      <c r="M834" s="9"/>
      <c r="N834" s="9"/>
      <c r="O834" s="9"/>
      <c r="P834" s="9"/>
      <c r="Q834" s="5"/>
      <c r="R834" s="5"/>
      <c r="S834" s="5"/>
      <c r="T834" s="5"/>
      <c r="U834" s="5"/>
      <c r="V834" s="5"/>
      <c r="W834" s="5"/>
      <c r="X834" s="5"/>
      <c r="Y834" s="5"/>
      <c r="Z834" s="5"/>
    </row>
    <row r="835" spans="1:26" ht="13.5" customHeight="1" x14ac:dyDescent="0.3">
      <c r="A835" s="5"/>
      <c r="B835" s="6"/>
      <c r="C835" s="7"/>
      <c r="D835" s="9"/>
      <c r="E835" s="9"/>
      <c r="F835" s="14"/>
      <c r="G835" s="9"/>
      <c r="H835" s="9"/>
      <c r="I835" s="121"/>
      <c r="J835" s="121"/>
      <c r="K835" s="121"/>
      <c r="L835" s="9"/>
      <c r="M835" s="9"/>
      <c r="N835" s="9"/>
      <c r="O835" s="9"/>
      <c r="P835" s="9"/>
      <c r="Q835" s="5"/>
      <c r="R835" s="5"/>
      <c r="S835" s="5"/>
      <c r="T835" s="5"/>
      <c r="U835" s="5"/>
      <c r="V835" s="5"/>
      <c r="W835" s="5"/>
      <c r="X835" s="5"/>
      <c r="Y835" s="5"/>
      <c r="Z835" s="5"/>
    </row>
    <row r="836" spans="1:26" ht="13.5" customHeight="1" x14ac:dyDescent="0.3">
      <c r="A836" s="5"/>
      <c r="B836" s="6"/>
      <c r="C836" s="7"/>
      <c r="D836" s="9"/>
      <c r="E836" s="9"/>
      <c r="F836" s="14"/>
      <c r="G836" s="9"/>
      <c r="H836" s="9"/>
      <c r="I836" s="121"/>
      <c r="J836" s="121"/>
      <c r="K836" s="121"/>
      <c r="L836" s="9"/>
      <c r="M836" s="9"/>
      <c r="N836" s="9"/>
      <c r="O836" s="9"/>
      <c r="P836" s="9"/>
      <c r="Q836" s="5"/>
      <c r="R836" s="5"/>
      <c r="S836" s="5"/>
      <c r="T836" s="5"/>
      <c r="U836" s="5"/>
      <c r="V836" s="5"/>
      <c r="W836" s="5"/>
      <c r="X836" s="5"/>
      <c r="Y836" s="5"/>
      <c r="Z836" s="5"/>
    </row>
    <row r="837" spans="1:26" ht="13.5" customHeight="1" x14ac:dyDescent="0.3">
      <c r="A837" s="5"/>
      <c r="B837" s="6"/>
      <c r="C837" s="7"/>
      <c r="D837" s="9"/>
      <c r="E837" s="9"/>
      <c r="F837" s="14"/>
      <c r="G837" s="9"/>
      <c r="H837" s="9"/>
      <c r="I837" s="121"/>
      <c r="J837" s="121"/>
      <c r="K837" s="121"/>
      <c r="L837" s="9"/>
      <c r="M837" s="9"/>
      <c r="N837" s="9"/>
      <c r="O837" s="9"/>
      <c r="P837" s="9"/>
      <c r="Q837" s="5"/>
      <c r="R837" s="5"/>
      <c r="S837" s="5"/>
      <c r="T837" s="5"/>
      <c r="U837" s="5"/>
      <c r="V837" s="5"/>
      <c r="W837" s="5"/>
      <c r="X837" s="5"/>
      <c r="Y837" s="5"/>
      <c r="Z837" s="5"/>
    </row>
    <row r="838" spans="1:26" ht="13.5" customHeight="1" x14ac:dyDescent="0.3">
      <c r="A838" s="5"/>
      <c r="B838" s="6"/>
      <c r="C838" s="7"/>
      <c r="D838" s="9"/>
      <c r="E838" s="9"/>
      <c r="F838" s="14"/>
      <c r="G838" s="9"/>
      <c r="H838" s="9"/>
      <c r="I838" s="121"/>
      <c r="J838" s="121"/>
      <c r="K838" s="121"/>
      <c r="L838" s="9"/>
      <c r="M838" s="9"/>
      <c r="N838" s="9"/>
      <c r="O838" s="9"/>
      <c r="P838" s="9"/>
      <c r="Q838" s="5"/>
      <c r="R838" s="5"/>
      <c r="S838" s="5"/>
      <c r="T838" s="5"/>
      <c r="U838" s="5"/>
      <c r="V838" s="5"/>
      <c r="W838" s="5"/>
      <c r="X838" s="5"/>
      <c r="Y838" s="5"/>
      <c r="Z838" s="5"/>
    </row>
    <row r="839" spans="1:26" ht="13.5" customHeight="1" x14ac:dyDescent="0.3">
      <c r="A839" s="5"/>
      <c r="B839" s="6"/>
      <c r="C839" s="7"/>
      <c r="D839" s="9"/>
      <c r="E839" s="9"/>
      <c r="F839" s="14"/>
      <c r="G839" s="9"/>
      <c r="H839" s="9"/>
      <c r="I839" s="121"/>
      <c r="J839" s="121"/>
      <c r="K839" s="121"/>
      <c r="L839" s="9"/>
      <c r="M839" s="9"/>
      <c r="N839" s="9"/>
      <c r="O839" s="9"/>
      <c r="P839" s="9"/>
      <c r="Q839" s="5"/>
      <c r="R839" s="5"/>
      <c r="S839" s="5"/>
      <c r="T839" s="5"/>
      <c r="U839" s="5"/>
      <c r="V839" s="5"/>
      <c r="W839" s="5"/>
      <c r="X839" s="5"/>
      <c r="Y839" s="5"/>
      <c r="Z839" s="5"/>
    </row>
    <row r="840" spans="1:26" ht="13.5" customHeight="1" x14ac:dyDescent="0.3">
      <c r="A840" s="5"/>
      <c r="B840" s="6"/>
      <c r="C840" s="7"/>
      <c r="D840" s="9"/>
      <c r="E840" s="9"/>
      <c r="F840" s="14"/>
      <c r="G840" s="9"/>
      <c r="H840" s="9"/>
      <c r="I840" s="121"/>
      <c r="J840" s="121"/>
      <c r="K840" s="121"/>
      <c r="L840" s="9"/>
      <c r="M840" s="9"/>
      <c r="N840" s="9"/>
      <c r="O840" s="9"/>
      <c r="P840" s="9"/>
      <c r="Q840" s="5"/>
      <c r="R840" s="5"/>
      <c r="S840" s="5"/>
      <c r="T840" s="5"/>
      <c r="U840" s="5"/>
      <c r="V840" s="5"/>
      <c r="W840" s="5"/>
      <c r="X840" s="5"/>
      <c r="Y840" s="5"/>
      <c r="Z840" s="5"/>
    </row>
    <row r="841" spans="1:26" ht="13.5" customHeight="1" x14ac:dyDescent="0.3">
      <c r="A841" s="5"/>
      <c r="B841" s="6"/>
      <c r="C841" s="7"/>
      <c r="D841" s="9"/>
      <c r="E841" s="9"/>
      <c r="F841" s="14"/>
      <c r="G841" s="9"/>
      <c r="H841" s="9"/>
      <c r="I841" s="121"/>
      <c r="J841" s="121"/>
      <c r="K841" s="121"/>
      <c r="L841" s="9"/>
      <c r="M841" s="9"/>
      <c r="N841" s="9"/>
      <c r="O841" s="9"/>
      <c r="P841" s="9"/>
      <c r="Q841" s="5"/>
      <c r="R841" s="5"/>
      <c r="S841" s="5"/>
      <c r="T841" s="5"/>
      <c r="U841" s="5"/>
      <c r="V841" s="5"/>
      <c r="W841" s="5"/>
      <c r="X841" s="5"/>
      <c r="Y841" s="5"/>
      <c r="Z841" s="5"/>
    </row>
    <row r="842" spans="1:26" ht="13.5" customHeight="1" x14ac:dyDescent="0.3">
      <c r="A842" s="5"/>
      <c r="B842" s="6"/>
      <c r="C842" s="7"/>
      <c r="D842" s="9"/>
      <c r="E842" s="9"/>
      <c r="F842" s="14"/>
      <c r="G842" s="9"/>
      <c r="H842" s="9"/>
      <c r="I842" s="121"/>
      <c r="J842" s="121"/>
      <c r="K842" s="121"/>
      <c r="L842" s="9"/>
      <c r="M842" s="9"/>
      <c r="N842" s="9"/>
      <c r="O842" s="9"/>
      <c r="P842" s="9"/>
      <c r="Q842" s="5"/>
      <c r="R842" s="5"/>
      <c r="S842" s="5"/>
      <c r="T842" s="5"/>
      <c r="U842" s="5"/>
      <c r="V842" s="5"/>
      <c r="W842" s="5"/>
      <c r="X842" s="5"/>
      <c r="Y842" s="5"/>
      <c r="Z842" s="5"/>
    </row>
    <row r="843" spans="1:26" ht="13.5" customHeight="1" x14ac:dyDescent="0.3">
      <c r="A843" s="5"/>
      <c r="B843" s="6"/>
      <c r="C843" s="7"/>
      <c r="D843" s="9"/>
      <c r="E843" s="9"/>
      <c r="F843" s="14"/>
      <c r="G843" s="9"/>
      <c r="H843" s="9"/>
      <c r="I843" s="121"/>
      <c r="J843" s="121"/>
      <c r="K843" s="121"/>
      <c r="L843" s="9"/>
      <c r="M843" s="9"/>
      <c r="N843" s="9"/>
      <c r="O843" s="9"/>
      <c r="P843" s="9"/>
      <c r="Q843" s="5"/>
      <c r="R843" s="5"/>
      <c r="S843" s="5"/>
      <c r="T843" s="5"/>
      <c r="U843" s="5"/>
      <c r="V843" s="5"/>
      <c r="W843" s="5"/>
      <c r="X843" s="5"/>
      <c r="Y843" s="5"/>
      <c r="Z843" s="5"/>
    </row>
    <row r="844" spans="1:26" ht="13.5" customHeight="1" x14ac:dyDescent="0.3">
      <c r="A844" s="5"/>
      <c r="B844" s="6"/>
      <c r="C844" s="7"/>
      <c r="D844" s="9"/>
      <c r="E844" s="9"/>
      <c r="F844" s="14"/>
      <c r="G844" s="9"/>
      <c r="H844" s="9"/>
      <c r="I844" s="121"/>
      <c r="J844" s="121"/>
      <c r="K844" s="121"/>
      <c r="L844" s="9"/>
      <c r="M844" s="9"/>
      <c r="N844" s="9"/>
      <c r="O844" s="9"/>
      <c r="P844" s="9"/>
      <c r="Q844" s="5"/>
      <c r="R844" s="5"/>
      <c r="S844" s="5"/>
      <c r="T844" s="5"/>
      <c r="U844" s="5"/>
      <c r="V844" s="5"/>
      <c r="W844" s="5"/>
      <c r="X844" s="5"/>
      <c r="Y844" s="5"/>
      <c r="Z844" s="5"/>
    </row>
    <row r="845" spans="1:26" ht="13.5" customHeight="1" x14ac:dyDescent="0.3">
      <c r="A845" s="5"/>
      <c r="B845" s="6"/>
      <c r="C845" s="7"/>
      <c r="D845" s="9"/>
      <c r="E845" s="9"/>
      <c r="F845" s="14"/>
      <c r="G845" s="9"/>
      <c r="H845" s="9"/>
      <c r="I845" s="121"/>
      <c r="J845" s="121"/>
      <c r="K845" s="121"/>
      <c r="L845" s="9"/>
      <c r="M845" s="9"/>
      <c r="N845" s="9"/>
      <c r="O845" s="9"/>
      <c r="P845" s="9"/>
      <c r="Q845" s="5"/>
      <c r="R845" s="5"/>
      <c r="S845" s="5"/>
      <c r="T845" s="5"/>
      <c r="U845" s="5"/>
      <c r="V845" s="5"/>
      <c r="W845" s="5"/>
      <c r="X845" s="5"/>
      <c r="Y845" s="5"/>
      <c r="Z845" s="5"/>
    </row>
    <row r="846" spans="1:26" ht="13.5" customHeight="1" x14ac:dyDescent="0.3">
      <c r="A846" s="5"/>
      <c r="B846" s="6"/>
      <c r="C846" s="7"/>
      <c r="D846" s="9"/>
      <c r="E846" s="9"/>
      <c r="F846" s="14"/>
      <c r="G846" s="9"/>
      <c r="H846" s="9"/>
      <c r="I846" s="121"/>
      <c r="J846" s="121"/>
      <c r="K846" s="121"/>
      <c r="L846" s="9"/>
      <c r="M846" s="9"/>
      <c r="N846" s="9"/>
      <c r="O846" s="9"/>
      <c r="P846" s="9"/>
      <c r="Q846" s="5"/>
      <c r="R846" s="5"/>
      <c r="S846" s="5"/>
      <c r="T846" s="5"/>
      <c r="U846" s="5"/>
      <c r="V846" s="5"/>
      <c r="W846" s="5"/>
      <c r="X846" s="5"/>
      <c r="Y846" s="5"/>
      <c r="Z846" s="5"/>
    </row>
    <row r="847" spans="1:26" ht="13.5" customHeight="1" x14ac:dyDescent="0.3">
      <c r="A847" s="5"/>
      <c r="B847" s="6"/>
      <c r="C847" s="7"/>
      <c r="D847" s="9"/>
      <c r="E847" s="9"/>
      <c r="F847" s="14"/>
      <c r="G847" s="9"/>
      <c r="H847" s="9"/>
      <c r="I847" s="121"/>
      <c r="J847" s="121"/>
      <c r="K847" s="121"/>
      <c r="L847" s="9"/>
      <c r="M847" s="9"/>
      <c r="N847" s="9"/>
      <c r="O847" s="9"/>
      <c r="P847" s="9"/>
      <c r="Q847" s="5"/>
      <c r="R847" s="5"/>
      <c r="S847" s="5"/>
      <c r="T847" s="5"/>
      <c r="U847" s="5"/>
      <c r="V847" s="5"/>
      <c r="W847" s="5"/>
      <c r="X847" s="5"/>
      <c r="Y847" s="5"/>
      <c r="Z847" s="5"/>
    </row>
    <row r="848" spans="1:26" ht="13.5" customHeight="1" x14ac:dyDescent="0.3">
      <c r="A848" s="5"/>
      <c r="B848" s="6"/>
      <c r="C848" s="7"/>
      <c r="D848" s="9"/>
      <c r="E848" s="9"/>
      <c r="F848" s="14"/>
      <c r="G848" s="9"/>
      <c r="H848" s="9"/>
      <c r="I848" s="121"/>
      <c r="J848" s="121"/>
      <c r="K848" s="121"/>
      <c r="L848" s="9"/>
      <c r="M848" s="9"/>
      <c r="N848" s="9"/>
      <c r="O848" s="9"/>
      <c r="P848" s="9"/>
      <c r="Q848" s="5"/>
      <c r="R848" s="5"/>
      <c r="S848" s="5"/>
      <c r="T848" s="5"/>
      <c r="U848" s="5"/>
      <c r="V848" s="5"/>
      <c r="W848" s="5"/>
      <c r="X848" s="5"/>
      <c r="Y848" s="5"/>
      <c r="Z848" s="5"/>
    </row>
    <row r="849" spans="1:26" ht="13.5" customHeight="1" x14ac:dyDescent="0.3">
      <c r="A849" s="5"/>
      <c r="B849" s="6"/>
      <c r="C849" s="7"/>
      <c r="D849" s="9"/>
      <c r="E849" s="9"/>
      <c r="F849" s="14"/>
      <c r="G849" s="9"/>
      <c r="H849" s="9"/>
      <c r="I849" s="121"/>
      <c r="J849" s="121"/>
      <c r="K849" s="121"/>
      <c r="L849" s="9"/>
      <c r="M849" s="9"/>
      <c r="N849" s="9"/>
      <c r="O849" s="9"/>
      <c r="P849" s="9"/>
      <c r="Q849" s="5"/>
      <c r="R849" s="5"/>
      <c r="S849" s="5"/>
      <c r="T849" s="5"/>
      <c r="U849" s="5"/>
      <c r="V849" s="5"/>
      <c r="W849" s="5"/>
      <c r="X849" s="5"/>
      <c r="Y849" s="5"/>
      <c r="Z849" s="5"/>
    </row>
    <row r="850" spans="1:26" ht="13.5" customHeight="1" x14ac:dyDescent="0.3">
      <c r="A850" s="5"/>
      <c r="B850" s="6"/>
      <c r="C850" s="7"/>
      <c r="D850" s="9"/>
      <c r="E850" s="9"/>
      <c r="F850" s="14"/>
      <c r="G850" s="9"/>
      <c r="H850" s="9"/>
      <c r="I850" s="121"/>
      <c r="J850" s="121"/>
      <c r="K850" s="121"/>
      <c r="L850" s="9"/>
      <c r="M850" s="9"/>
      <c r="N850" s="9"/>
      <c r="O850" s="9"/>
      <c r="P850" s="9"/>
      <c r="Q850" s="5"/>
      <c r="R850" s="5"/>
      <c r="S850" s="5"/>
      <c r="T850" s="5"/>
      <c r="U850" s="5"/>
      <c r="V850" s="5"/>
      <c r="W850" s="5"/>
      <c r="X850" s="5"/>
      <c r="Y850" s="5"/>
      <c r="Z850" s="5"/>
    </row>
    <row r="851" spans="1:26" ht="13.5" customHeight="1" x14ac:dyDescent="0.3">
      <c r="A851" s="5"/>
      <c r="B851" s="6"/>
      <c r="C851" s="7"/>
      <c r="D851" s="9"/>
      <c r="E851" s="9"/>
      <c r="F851" s="14"/>
      <c r="G851" s="9"/>
      <c r="H851" s="9"/>
      <c r="I851" s="121"/>
      <c r="J851" s="121"/>
      <c r="K851" s="121"/>
      <c r="L851" s="9"/>
      <c r="M851" s="9"/>
      <c r="N851" s="9"/>
      <c r="O851" s="9"/>
      <c r="P851" s="9"/>
      <c r="Q851" s="5"/>
      <c r="R851" s="5"/>
      <c r="S851" s="5"/>
      <c r="T851" s="5"/>
      <c r="U851" s="5"/>
      <c r="V851" s="5"/>
      <c r="W851" s="5"/>
      <c r="X851" s="5"/>
      <c r="Y851" s="5"/>
      <c r="Z851" s="5"/>
    </row>
    <row r="852" spans="1:26" ht="13.5" customHeight="1" x14ac:dyDescent="0.3">
      <c r="A852" s="5"/>
      <c r="B852" s="6"/>
      <c r="C852" s="7"/>
      <c r="D852" s="9"/>
      <c r="E852" s="9"/>
      <c r="F852" s="14"/>
      <c r="G852" s="9"/>
      <c r="H852" s="9"/>
      <c r="I852" s="121"/>
      <c r="J852" s="121"/>
      <c r="K852" s="121"/>
      <c r="L852" s="9"/>
      <c r="M852" s="9"/>
      <c r="N852" s="9"/>
      <c r="O852" s="9"/>
      <c r="P852" s="9"/>
      <c r="Q852" s="5"/>
      <c r="R852" s="5"/>
      <c r="S852" s="5"/>
      <c r="T852" s="5"/>
      <c r="U852" s="5"/>
      <c r="V852" s="5"/>
      <c r="W852" s="5"/>
      <c r="X852" s="5"/>
      <c r="Y852" s="5"/>
      <c r="Z852" s="5"/>
    </row>
    <row r="853" spans="1:26" ht="13.5" customHeight="1" x14ac:dyDescent="0.3">
      <c r="A853" s="5"/>
      <c r="B853" s="6"/>
      <c r="C853" s="7"/>
      <c r="D853" s="9"/>
      <c r="E853" s="9"/>
      <c r="F853" s="14"/>
      <c r="G853" s="9"/>
      <c r="H853" s="9"/>
      <c r="I853" s="121"/>
      <c r="J853" s="121"/>
      <c r="K853" s="121"/>
      <c r="L853" s="9"/>
      <c r="M853" s="9"/>
      <c r="N853" s="9"/>
      <c r="O853" s="9"/>
      <c r="P853" s="9"/>
      <c r="Q853" s="5"/>
      <c r="R853" s="5"/>
      <c r="S853" s="5"/>
      <c r="T853" s="5"/>
      <c r="U853" s="5"/>
      <c r="V853" s="5"/>
      <c r="W853" s="5"/>
      <c r="X853" s="5"/>
      <c r="Y853" s="5"/>
      <c r="Z853" s="5"/>
    </row>
    <row r="854" spans="1:26" ht="13.5" customHeight="1" x14ac:dyDescent="0.3">
      <c r="A854" s="5"/>
      <c r="B854" s="6"/>
      <c r="C854" s="7"/>
      <c r="D854" s="9"/>
      <c r="E854" s="9"/>
      <c r="F854" s="14"/>
      <c r="G854" s="9"/>
      <c r="H854" s="9"/>
      <c r="I854" s="121"/>
      <c r="J854" s="121"/>
      <c r="K854" s="121"/>
      <c r="L854" s="9"/>
      <c r="M854" s="9"/>
      <c r="N854" s="9"/>
      <c r="O854" s="9"/>
      <c r="P854" s="9"/>
      <c r="Q854" s="5"/>
      <c r="R854" s="5"/>
      <c r="S854" s="5"/>
      <c r="T854" s="5"/>
      <c r="U854" s="5"/>
      <c r="V854" s="5"/>
      <c r="W854" s="5"/>
      <c r="X854" s="5"/>
      <c r="Y854" s="5"/>
      <c r="Z854" s="5"/>
    </row>
    <row r="855" spans="1:26" ht="13.5" customHeight="1" x14ac:dyDescent="0.3">
      <c r="A855" s="5"/>
      <c r="B855" s="6"/>
      <c r="C855" s="7"/>
      <c r="D855" s="9"/>
      <c r="E855" s="9"/>
      <c r="F855" s="14"/>
      <c r="G855" s="9"/>
      <c r="H855" s="9"/>
      <c r="I855" s="121"/>
      <c r="J855" s="121"/>
      <c r="K855" s="121"/>
      <c r="L855" s="9"/>
      <c r="M855" s="9"/>
      <c r="N855" s="9"/>
      <c r="O855" s="9"/>
      <c r="P855" s="9"/>
      <c r="Q855" s="5"/>
      <c r="R855" s="5"/>
      <c r="S855" s="5"/>
      <c r="T855" s="5"/>
      <c r="U855" s="5"/>
      <c r="V855" s="5"/>
      <c r="W855" s="5"/>
      <c r="X855" s="5"/>
      <c r="Y855" s="5"/>
      <c r="Z855" s="5"/>
    </row>
    <row r="856" spans="1:26" ht="13.5" customHeight="1" x14ac:dyDescent="0.3">
      <c r="A856" s="5"/>
      <c r="B856" s="6"/>
      <c r="C856" s="7"/>
      <c r="D856" s="9"/>
      <c r="E856" s="9"/>
      <c r="F856" s="14"/>
      <c r="G856" s="9"/>
      <c r="H856" s="9"/>
      <c r="I856" s="121"/>
      <c r="J856" s="121"/>
      <c r="K856" s="121"/>
      <c r="L856" s="9"/>
      <c r="M856" s="9"/>
      <c r="N856" s="9"/>
      <c r="O856" s="9"/>
      <c r="P856" s="9"/>
      <c r="Q856" s="5"/>
      <c r="R856" s="5"/>
      <c r="S856" s="5"/>
      <c r="T856" s="5"/>
      <c r="U856" s="5"/>
      <c r="V856" s="5"/>
      <c r="W856" s="5"/>
      <c r="X856" s="5"/>
      <c r="Y856" s="5"/>
      <c r="Z856" s="5"/>
    </row>
    <row r="857" spans="1:26" ht="13.5" customHeight="1" x14ac:dyDescent="0.3">
      <c r="A857" s="5"/>
      <c r="B857" s="6"/>
      <c r="C857" s="7"/>
      <c r="D857" s="9"/>
      <c r="E857" s="9"/>
      <c r="F857" s="14"/>
      <c r="G857" s="9"/>
      <c r="H857" s="9"/>
      <c r="I857" s="121"/>
      <c r="J857" s="121"/>
      <c r="K857" s="121"/>
      <c r="L857" s="9"/>
      <c r="M857" s="9"/>
      <c r="N857" s="9"/>
      <c r="O857" s="9"/>
      <c r="P857" s="9"/>
      <c r="Q857" s="5"/>
      <c r="R857" s="5"/>
      <c r="S857" s="5"/>
      <c r="T857" s="5"/>
      <c r="U857" s="5"/>
      <c r="V857" s="5"/>
      <c r="W857" s="5"/>
      <c r="X857" s="5"/>
      <c r="Y857" s="5"/>
      <c r="Z857" s="5"/>
    </row>
    <row r="858" spans="1:26" ht="13.5" customHeight="1" x14ac:dyDescent="0.3">
      <c r="A858" s="5"/>
      <c r="B858" s="6"/>
      <c r="C858" s="7"/>
      <c r="D858" s="9"/>
      <c r="E858" s="9"/>
      <c r="F858" s="14"/>
      <c r="G858" s="9"/>
      <c r="H858" s="9"/>
      <c r="I858" s="121"/>
      <c r="J858" s="121"/>
      <c r="K858" s="121"/>
      <c r="L858" s="9"/>
      <c r="M858" s="9"/>
      <c r="N858" s="9"/>
      <c r="O858" s="9"/>
      <c r="P858" s="9"/>
      <c r="Q858" s="5"/>
      <c r="R858" s="5"/>
      <c r="S858" s="5"/>
      <c r="T858" s="5"/>
      <c r="U858" s="5"/>
      <c r="V858" s="5"/>
      <c r="W858" s="5"/>
      <c r="X858" s="5"/>
      <c r="Y858" s="5"/>
      <c r="Z858" s="5"/>
    </row>
    <row r="859" spans="1:26" ht="13.5" customHeight="1" x14ac:dyDescent="0.3">
      <c r="A859" s="5"/>
      <c r="B859" s="6"/>
      <c r="C859" s="7"/>
      <c r="D859" s="9"/>
      <c r="E859" s="9"/>
      <c r="F859" s="14"/>
      <c r="G859" s="9"/>
      <c r="H859" s="9"/>
      <c r="I859" s="121"/>
      <c r="J859" s="121"/>
      <c r="K859" s="121"/>
      <c r="L859" s="9"/>
      <c r="M859" s="9"/>
      <c r="N859" s="9"/>
      <c r="O859" s="9"/>
      <c r="P859" s="9"/>
      <c r="Q859" s="5"/>
      <c r="R859" s="5"/>
      <c r="S859" s="5"/>
      <c r="T859" s="5"/>
      <c r="U859" s="5"/>
      <c r="V859" s="5"/>
      <c r="W859" s="5"/>
      <c r="X859" s="5"/>
      <c r="Y859" s="5"/>
      <c r="Z859" s="5"/>
    </row>
    <row r="860" spans="1:26" ht="13.5" customHeight="1" x14ac:dyDescent="0.3">
      <c r="A860" s="5"/>
      <c r="B860" s="6"/>
      <c r="C860" s="7"/>
      <c r="D860" s="9"/>
      <c r="E860" s="9"/>
      <c r="F860" s="14"/>
      <c r="G860" s="9"/>
      <c r="H860" s="9"/>
      <c r="I860" s="121"/>
      <c r="J860" s="121"/>
      <c r="K860" s="121"/>
      <c r="L860" s="9"/>
      <c r="M860" s="9"/>
      <c r="N860" s="9"/>
      <c r="O860" s="9"/>
      <c r="P860" s="9"/>
      <c r="Q860" s="5"/>
      <c r="R860" s="5"/>
      <c r="S860" s="5"/>
      <c r="T860" s="5"/>
      <c r="U860" s="5"/>
      <c r="V860" s="5"/>
      <c r="W860" s="5"/>
      <c r="X860" s="5"/>
      <c r="Y860" s="5"/>
      <c r="Z860" s="5"/>
    </row>
    <row r="861" spans="1:26" ht="13.5" customHeight="1" x14ac:dyDescent="0.3">
      <c r="A861" s="5"/>
      <c r="B861" s="6"/>
      <c r="C861" s="7"/>
      <c r="D861" s="9"/>
      <c r="E861" s="9"/>
      <c r="F861" s="14"/>
      <c r="G861" s="9"/>
      <c r="H861" s="9"/>
      <c r="I861" s="121"/>
      <c r="J861" s="121"/>
      <c r="K861" s="121"/>
      <c r="L861" s="9"/>
      <c r="M861" s="9"/>
      <c r="N861" s="9"/>
      <c r="O861" s="9"/>
      <c r="P861" s="9"/>
      <c r="Q861" s="5"/>
      <c r="R861" s="5"/>
      <c r="S861" s="5"/>
      <c r="T861" s="5"/>
      <c r="U861" s="5"/>
      <c r="V861" s="5"/>
      <c r="W861" s="5"/>
      <c r="X861" s="5"/>
      <c r="Y861" s="5"/>
      <c r="Z861" s="5"/>
    </row>
    <row r="862" spans="1:26" ht="13.5" customHeight="1" x14ac:dyDescent="0.3">
      <c r="A862" s="5"/>
      <c r="B862" s="6"/>
      <c r="C862" s="7"/>
      <c r="D862" s="9"/>
      <c r="E862" s="9"/>
      <c r="F862" s="14"/>
      <c r="G862" s="9"/>
      <c r="H862" s="9"/>
      <c r="I862" s="121"/>
      <c r="J862" s="121"/>
      <c r="K862" s="121"/>
      <c r="L862" s="9"/>
      <c r="M862" s="9"/>
      <c r="N862" s="9"/>
      <c r="O862" s="9"/>
      <c r="P862" s="9"/>
      <c r="Q862" s="5"/>
      <c r="R862" s="5"/>
      <c r="S862" s="5"/>
      <c r="T862" s="5"/>
      <c r="U862" s="5"/>
      <c r="V862" s="5"/>
      <c r="W862" s="5"/>
      <c r="X862" s="5"/>
      <c r="Y862" s="5"/>
      <c r="Z862" s="5"/>
    </row>
    <row r="863" spans="1:26" ht="13.5" customHeight="1" x14ac:dyDescent="0.3">
      <c r="A863" s="5"/>
      <c r="B863" s="6"/>
      <c r="C863" s="7"/>
      <c r="D863" s="9"/>
      <c r="E863" s="9"/>
      <c r="F863" s="14"/>
      <c r="G863" s="9"/>
      <c r="H863" s="9"/>
      <c r="I863" s="121"/>
      <c r="J863" s="121"/>
      <c r="K863" s="121"/>
      <c r="L863" s="9"/>
      <c r="M863" s="9"/>
      <c r="N863" s="9"/>
      <c r="O863" s="9"/>
      <c r="P863" s="9"/>
      <c r="Q863" s="5"/>
      <c r="R863" s="5"/>
      <c r="S863" s="5"/>
      <c r="T863" s="5"/>
      <c r="U863" s="5"/>
      <c r="V863" s="5"/>
      <c r="W863" s="5"/>
      <c r="X863" s="5"/>
      <c r="Y863" s="5"/>
      <c r="Z863" s="5"/>
    </row>
    <row r="864" spans="1:26" ht="13.5" customHeight="1" x14ac:dyDescent="0.3">
      <c r="A864" s="5"/>
      <c r="B864" s="6"/>
      <c r="C864" s="7"/>
      <c r="D864" s="9"/>
      <c r="E864" s="9"/>
      <c r="F864" s="14"/>
      <c r="G864" s="9"/>
      <c r="H864" s="9"/>
      <c r="I864" s="121"/>
      <c r="J864" s="121"/>
      <c r="K864" s="121"/>
      <c r="L864" s="9"/>
      <c r="M864" s="9"/>
      <c r="N864" s="9"/>
      <c r="O864" s="9"/>
      <c r="P864" s="9"/>
      <c r="Q864" s="5"/>
      <c r="R864" s="5"/>
      <c r="S864" s="5"/>
      <c r="T864" s="5"/>
      <c r="U864" s="5"/>
      <c r="V864" s="5"/>
      <c r="W864" s="5"/>
      <c r="X864" s="5"/>
      <c r="Y864" s="5"/>
      <c r="Z864" s="5"/>
    </row>
    <row r="865" spans="1:26" ht="13.5" customHeight="1" x14ac:dyDescent="0.3">
      <c r="A865" s="5"/>
      <c r="B865" s="6"/>
      <c r="C865" s="7"/>
      <c r="D865" s="9"/>
      <c r="E865" s="9"/>
      <c r="F865" s="14"/>
      <c r="G865" s="9"/>
      <c r="H865" s="9"/>
      <c r="I865" s="121"/>
      <c r="J865" s="121"/>
      <c r="K865" s="121"/>
      <c r="L865" s="9"/>
      <c r="M865" s="9"/>
      <c r="N865" s="9"/>
      <c r="O865" s="9"/>
      <c r="P865" s="9"/>
      <c r="Q865" s="5"/>
      <c r="R865" s="5"/>
      <c r="S865" s="5"/>
      <c r="T865" s="5"/>
      <c r="U865" s="5"/>
      <c r="V865" s="5"/>
      <c r="W865" s="5"/>
      <c r="X865" s="5"/>
      <c r="Y865" s="5"/>
      <c r="Z865" s="5"/>
    </row>
    <row r="866" spans="1:26" ht="13.5" customHeight="1" x14ac:dyDescent="0.3">
      <c r="A866" s="5"/>
      <c r="B866" s="6"/>
      <c r="C866" s="7"/>
      <c r="D866" s="9"/>
      <c r="E866" s="9"/>
      <c r="F866" s="14"/>
      <c r="G866" s="9"/>
      <c r="H866" s="9"/>
      <c r="I866" s="121"/>
      <c r="J866" s="121"/>
      <c r="K866" s="121"/>
      <c r="L866" s="9"/>
      <c r="M866" s="9"/>
      <c r="N866" s="9"/>
      <c r="O866" s="9"/>
      <c r="P866" s="9"/>
      <c r="Q866" s="5"/>
      <c r="R866" s="5"/>
      <c r="S866" s="5"/>
      <c r="T866" s="5"/>
      <c r="U866" s="5"/>
      <c r="V866" s="5"/>
      <c r="W866" s="5"/>
      <c r="X866" s="5"/>
      <c r="Y866" s="5"/>
      <c r="Z866" s="5"/>
    </row>
    <row r="867" spans="1:26" ht="13.5" customHeight="1" x14ac:dyDescent="0.3">
      <c r="A867" s="5"/>
      <c r="B867" s="6"/>
      <c r="C867" s="7"/>
      <c r="D867" s="9"/>
      <c r="E867" s="9"/>
      <c r="F867" s="14"/>
      <c r="G867" s="9"/>
      <c r="H867" s="9"/>
      <c r="I867" s="121"/>
      <c r="J867" s="121"/>
      <c r="K867" s="121"/>
      <c r="L867" s="9"/>
      <c r="M867" s="9"/>
      <c r="N867" s="9"/>
      <c r="O867" s="9"/>
      <c r="P867" s="9"/>
      <c r="Q867" s="5"/>
      <c r="R867" s="5"/>
      <c r="S867" s="5"/>
      <c r="T867" s="5"/>
      <c r="U867" s="5"/>
      <c r="V867" s="5"/>
      <c r="W867" s="5"/>
      <c r="X867" s="5"/>
      <c r="Y867" s="5"/>
      <c r="Z867" s="5"/>
    </row>
    <row r="868" spans="1:26" ht="13.5" customHeight="1" x14ac:dyDescent="0.3">
      <c r="A868" s="5"/>
      <c r="B868" s="6"/>
      <c r="C868" s="7"/>
      <c r="D868" s="9"/>
      <c r="E868" s="9"/>
      <c r="F868" s="14"/>
      <c r="G868" s="9"/>
      <c r="H868" s="9"/>
      <c r="I868" s="121"/>
      <c r="J868" s="121"/>
      <c r="K868" s="121"/>
      <c r="L868" s="9"/>
      <c r="M868" s="9"/>
      <c r="N868" s="9"/>
      <c r="O868" s="9"/>
      <c r="P868" s="9"/>
      <c r="Q868" s="5"/>
      <c r="R868" s="5"/>
      <c r="S868" s="5"/>
      <c r="T868" s="5"/>
      <c r="U868" s="5"/>
      <c r="V868" s="5"/>
      <c r="W868" s="5"/>
      <c r="X868" s="5"/>
      <c r="Y868" s="5"/>
      <c r="Z868" s="5"/>
    </row>
    <row r="869" spans="1:26" ht="13.5" customHeight="1" x14ac:dyDescent="0.3">
      <c r="A869" s="5"/>
      <c r="B869" s="6"/>
      <c r="C869" s="7"/>
      <c r="D869" s="9"/>
      <c r="E869" s="9"/>
      <c r="F869" s="14"/>
      <c r="G869" s="9"/>
      <c r="H869" s="9"/>
      <c r="I869" s="121"/>
      <c r="J869" s="121"/>
      <c r="K869" s="121"/>
      <c r="L869" s="9"/>
      <c r="M869" s="9"/>
      <c r="N869" s="9"/>
      <c r="O869" s="9"/>
      <c r="P869" s="9"/>
      <c r="Q869" s="5"/>
      <c r="R869" s="5"/>
      <c r="S869" s="5"/>
      <c r="T869" s="5"/>
      <c r="U869" s="5"/>
      <c r="V869" s="5"/>
      <c r="W869" s="5"/>
      <c r="X869" s="5"/>
      <c r="Y869" s="5"/>
      <c r="Z869" s="5"/>
    </row>
    <row r="870" spans="1:26" ht="13.5" customHeight="1" x14ac:dyDescent="0.3">
      <c r="A870" s="5"/>
      <c r="B870" s="6"/>
      <c r="C870" s="7"/>
      <c r="D870" s="9"/>
      <c r="E870" s="9"/>
      <c r="F870" s="14"/>
      <c r="G870" s="9"/>
      <c r="H870" s="9"/>
      <c r="I870" s="121"/>
      <c r="J870" s="121"/>
      <c r="K870" s="121"/>
      <c r="L870" s="9"/>
      <c r="M870" s="9"/>
      <c r="N870" s="9"/>
      <c r="O870" s="9"/>
      <c r="P870" s="9"/>
      <c r="Q870" s="5"/>
      <c r="R870" s="5"/>
      <c r="S870" s="5"/>
      <c r="T870" s="5"/>
      <c r="U870" s="5"/>
      <c r="V870" s="5"/>
      <c r="W870" s="5"/>
      <c r="X870" s="5"/>
      <c r="Y870" s="5"/>
      <c r="Z870" s="5"/>
    </row>
    <row r="871" spans="1:26" ht="13.5" customHeight="1" x14ac:dyDescent="0.3">
      <c r="A871" s="5"/>
      <c r="B871" s="6"/>
      <c r="C871" s="7"/>
      <c r="D871" s="9"/>
      <c r="E871" s="9"/>
      <c r="F871" s="14"/>
      <c r="G871" s="9"/>
      <c r="H871" s="9"/>
      <c r="I871" s="121"/>
      <c r="J871" s="121"/>
      <c r="K871" s="121"/>
      <c r="L871" s="9"/>
      <c r="M871" s="9"/>
      <c r="N871" s="9"/>
      <c r="O871" s="9"/>
      <c r="P871" s="9"/>
      <c r="Q871" s="5"/>
      <c r="R871" s="5"/>
      <c r="S871" s="5"/>
      <c r="T871" s="5"/>
      <c r="U871" s="5"/>
      <c r="V871" s="5"/>
      <c r="W871" s="5"/>
      <c r="X871" s="5"/>
      <c r="Y871" s="5"/>
      <c r="Z871" s="5"/>
    </row>
    <row r="872" spans="1:26" ht="13.5" customHeight="1" x14ac:dyDescent="0.3">
      <c r="A872" s="5"/>
      <c r="B872" s="6"/>
      <c r="C872" s="7"/>
      <c r="D872" s="9"/>
      <c r="E872" s="9"/>
      <c r="F872" s="14"/>
      <c r="G872" s="9"/>
      <c r="H872" s="9"/>
      <c r="I872" s="121"/>
      <c r="J872" s="121"/>
      <c r="K872" s="121"/>
      <c r="L872" s="9"/>
      <c r="M872" s="9"/>
      <c r="N872" s="9"/>
      <c r="O872" s="9"/>
      <c r="P872" s="9"/>
      <c r="Q872" s="5"/>
      <c r="R872" s="5"/>
      <c r="S872" s="5"/>
      <c r="T872" s="5"/>
      <c r="U872" s="5"/>
      <c r="V872" s="5"/>
      <c r="W872" s="5"/>
      <c r="X872" s="5"/>
      <c r="Y872" s="5"/>
      <c r="Z872" s="5"/>
    </row>
    <row r="873" spans="1:26" ht="13.5" customHeight="1" x14ac:dyDescent="0.3">
      <c r="A873" s="5"/>
      <c r="B873" s="6"/>
      <c r="C873" s="7"/>
      <c r="D873" s="9"/>
      <c r="E873" s="9"/>
      <c r="F873" s="14"/>
      <c r="G873" s="9"/>
      <c r="H873" s="9"/>
      <c r="I873" s="121"/>
      <c r="J873" s="121"/>
      <c r="K873" s="121"/>
      <c r="L873" s="9"/>
      <c r="M873" s="9"/>
      <c r="N873" s="9"/>
      <c r="O873" s="9"/>
      <c r="P873" s="9"/>
      <c r="Q873" s="5"/>
      <c r="R873" s="5"/>
      <c r="S873" s="5"/>
      <c r="T873" s="5"/>
      <c r="U873" s="5"/>
      <c r="V873" s="5"/>
      <c r="W873" s="5"/>
      <c r="X873" s="5"/>
      <c r="Y873" s="5"/>
      <c r="Z873" s="5"/>
    </row>
    <row r="874" spans="1:26" ht="13.5" customHeight="1" x14ac:dyDescent="0.3">
      <c r="A874" s="5"/>
      <c r="B874" s="6"/>
      <c r="C874" s="7"/>
      <c r="D874" s="9"/>
      <c r="E874" s="9"/>
      <c r="F874" s="14"/>
      <c r="G874" s="9"/>
      <c r="H874" s="9"/>
      <c r="I874" s="121"/>
      <c r="J874" s="121"/>
      <c r="K874" s="121"/>
      <c r="L874" s="9"/>
      <c r="M874" s="9"/>
      <c r="N874" s="9"/>
      <c r="O874" s="9"/>
      <c r="P874" s="9"/>
      <c r="Q874" s="5"/>
      <c r="R874" s="5"/>
      <c r="S874" s="5"/>
      <c r="T874" s="5"/>
      <c r="U874" s="5"/>
      <c r="V874" s="5"/>
      <c r="W874" s="5"/>
      <c r="X874" s="5"/>
      <c r="Y874" s="5"/>
      <c r="Z874" s="5"/>
    </row>
    <row r="875" spans="1:26" ht="13.5" customHeight="1" x14ac:dyDescent="0.3">
      <c r="A875" s="5"/>
      <c r="B875" s="6"/>
      <c r="C875" s="7"/>
      <c r="D875" s="9"/>
      <c r="E875" s="9"/>
      <c r="F875" s="14"/>
      <c r="G875" s="9"/>
      <c r="H875" s="9"/>
      <c r="I875" s="121"/>
      <c r="J875" s="121"/>
      <c r="K875" s="121"/>
      <c r="L875" s="9"/>
      <c r="M875" s="9"/>
      <c r="N875" s="9"/>
      <c r="O875" s="9"/>
      <c r="P875" s="9"/>
      <c r="Q875" s="5"/>
      <c r="R875" s="5"/>
      <c r="S875" s="5"/>
      <c r="T875" s="5"/>
      <c r="U875" s="5"/>
      <c r="V875" s="5"/>
      <c r="W875" s="5"/>
      <c r="X875" s="5"/>
      <c r="Y875" s="5"/>
      <c r="Z875" s="5"/>
    </row>
    <row r="876" spans="1:26" ht="13.5" customHeight="1" x14ac:dyDescent="0.3">
      <c r="A876" s="5"/>
      <c r="B876" s="6"/>
      <c r="C876" s="7"/>
      <c r="D876" s="9"/>
      <c r="E876" s="9"/>
      <c r="F876" s="14"/>
      <c r="G876" s="9"/>
      <c r="H876" s="9"/>
      <c r="I876" s="121"/>
      <c r="J876" s="121"/>
      <c r="K876" s="121"/>
      <c r="L876" s="9"/>
      <c r="M876" s="9"/>
      <c r="N876" s="9"/>
      <c r="O876" s="9"/>
      <c r="P876" s="9"/>
      <c r="Q876" s="5"/>
      <c r="R876" s="5"/>
      <c r="S876" s="5"/>
      <c r="T876" s="5"/>
      <c r="U876" s="5"/>
      <c r="V876" s="5"/>
      <c r="W876" s="5"/>
      <c r="X876" s="5"/>
      <c r="Y876" s="5"/>
      <c r="Z876" s="5"/>
    </row>
    <row r="877" spans="1:26" ht="13.5" customHeight="1" x14ac:dyDescent="0.3">
      <c r="A877" s="5"/>
      <c r="B877" s="6"/>
      <c r="C877" s="7"/>
      <c r="D877" s="9"/>
      <c r="E877" s="9"/>
      <c r="F877" s="14"/>
      <c r="G877" s="9"/>
      <c r="H877" s="9"/>
      <c r="I877" s="121"/>
      <c r="J877" s="121"/>
      <c r="K877" s="121"/>
      <c r="L877" s="9"/>
      <c r="M877" s="9"/>
      <c r="N877" s="9"/>
      <c r="O877" s="9"/>
      <c r="P877" s="9"/>
      <c r="Q877" s="5"/>
      <c r="R877" s="5"/>
      <c r="S877" s="5"/>
      <c r="T877" s="5"/>
      <c r="U877" s="5"/>
      <c r="V877" s="5"/>
      <c r="W877" s="5"/>
      <c r="X877" s="5"/>
      <c r="Y877" s="5"/>
      <c r="Z877" s="5"/>
    </row>
    <row r="878" spans="1:26" ht="13.5" customHeight="1" x14ac:dyDescent="0.3">
      <c r="A878" s="5"/>
      <c r="B878" s="6"/>
      <c r="C878" s="7"/>
      <c r="D878" s="9"/>
      <c r="E878" s="9"/>
      <c r="F878" s="14"/>
      <c r="G878" s="9"/>
      <c r="H878" s="9"/>
      <c r="I878" s="121"/>
      <c r="J878" s="121"/>
      <c r="K878" s="121"/>
      <c r="L878" s="9"/>
      <c r="M878" s="9"/>
      <c r="N878" s="9"/>
      <c r="O878" s="9"/>
      <c r="P878" s="9"/>
      <c r="Q878" s="5"/>
      <c r="R878" s="5"/>
      <c r="S878" s="5"/>
      <c r="T878" s="5"/>
      <c r="U878" s="5"/>
      <c r="V878" s="5"/>
      <c r="W878" s="5"/>
      <c r="X878" s="5"/>
      <c r="Y878" s="5"/>
      <c r="Z878" s="5"/>
    </row>
    <row r="879" spans="1:26" ht="13.5" customHeight="1" x14ac:dyDescent="0.3">
      <c r="A879" s="5"/>
      <c r="B879" s="6"/>
      <c r="C879" s="7"/>
      <c r="D879" s="9"/>
      <c r="E879" s="9"/>
      <c r="F879" s="14"/>
      <c r="G879" s="9"/>
      <c r="H879" s="9"/>
      <c r="I879" s="121"/>
      <c r="J879" s="121"/>
      <c r="K879" s="121"/>
      <c r="L879" s="9"/>
      <c r="M879" s="9"/>
      <c r="N879" s="9"/>
      <c r="O879" s="9"/>
      <c r="P879" s="9"/>
      <c r="Q879" s="5"/>
      <c r="R879" s="5"/>
      <c r="S879" s="5"/>
      <c r="T879" s="5"/>
      <c r="U879" s="5"/>
      <c r="V879" s="5"/>
      <c r="W879" s="5"/>
      <c r="X879" s="5"/>
      <c r="Y879" s="5"/>
      <c r="Z879" s="5"/>
    </row>
    <row r="880" spans="1:26" ht="13.5" customHeight="1" x14ac:dyDescent="0.3">
      <c r="A880" s="5"/>
      <c r="B880" s="6"/>
      <c r="C880" s="7"/>
      <c r="D880" s="9"/>
      <c r="E880" s="9"/>
      <c r="F880" s="14"/>
      <c r="G880" s="9"/>
      <c r="H880" s="9"/>
      <c r="I880" s="121"/>
      <c r="J880" s="121"/>
      <c r="K880" s="121"/>
      <c r="L880" s="9"/>
      <c r="M880" s="9"/>
      <c r="N880" s="9"/>
      <c r="O880" s="9"/>
      <c r="P880" s="9"/>
      <c r="Q880" s="5"/>
      <c r="R880" s="5"/>
      <c r="S880" s="5"/>
      <c r="T880" s="5"/>
      <c r="U880" s="5"/>
      <c r="V880" s="5"/>
      <c r="W880" s="5"/>
      <c r="X880" s="5"/>
      <c r="Y880" s="5"/>
      <c r="Z880" s="5"/>
    </row>
    <row r="881" spans="1:26" ht="13.5" customHeight="1" x14ac:dyDescent="0.3">
      <c r="A881" s="5"/>
      <c r="B881" s="6"/>
      <c r="C881" s="7"/>
      <c r="D881" s="9"/>
      <c r="E881" s="9"/>
      <c r="F881" s="14"/>
      <c r="G881" s="9"/>
      <c r="H881" s="9"/>
      <c r="I881" s="121"/>
      <c r="J881" s="121"/>
      <c r="K881" s="121"/>
      <c r="L881" s="9"/>
      <c r="M881" s="9"/>
      <c r="N881" s="9"/>
      <c r="O881" s="9"/>
      <c r="P881" s="9"/>
      <c r="Q881" s="5"/>
      <c r="R881" s="5"/>
      <c r="S881" s="5"/>
      <c r="T881" s="5"/>
      <c r="U881" s="5"/>
      <c r="V881" s="5"/>
      <c r="W881" s="5"/>
      <c r="X881" s="5"/>
      <c r="Y881" s="5"/>
      <c r="Z881" s="5"/>
    </row>
    <row r="882" spans="1:26" ht="13.5" customHeight="1" x14ac:dyDescent="0.3">
      <c r="A882" s="5"/>
      <c r="B882" s="6"/>
      <c r="C882" s="7"/>
      <c r="D882" s="9"/>
      <c r="E882" s="9"/>
      <c r="F882" s="14"/>
      <c r="G882" s="9"/>
      <c r="H882" s="9"/>
      <c r="I882" s="121"/>
      <c r="J882" s="121"/>
      <c r="K882" s="121"/>
      <c r="L882" s="9"/>
      <c r="M882" s="9"/>
      <c r="N882" s="9"/>
      <c r="O882" s="9"/>
      <c r="P882" s="9"/>
      <c r="Q882" s="5"/>
      <c r="R882" s="5"/>
      <c r="S882" s="5"/>
      <c r="T882" s="5"/>
      <c r="U882" s="5"/>
      <c r="V882" s="5"/>
      <c r="W882" s="5"/>
      <c r="X882" s="5"/>
      <c r="Y882" s="5"/>
      <c r="Z882" s="5"/>
    </row>
    <row r="883" spans="1:26" ht="13.5" customHeight="1" x14ac:dyDescent="0.3">
      <c r="A883" s="5"/>
      <c r="B883" s="6"/>
      <c r="C883" s="7"/>
      <c r="D883" s="9"/>
      <c r="E883" s="9"/>
      <c r="F883" s="14"/>
      <c r="G883" s="9"/>
      <c r="H883" s="9"/>
      <c r="I883" s="121"/>
      <c r="J883" s="121"/>
      <c r="K883" s="121"/>
      <c r="L883" s="9"/>
      <c r="M883" s="9"/>
      <c r="N883" s="9"/>
      <c r="O883" s="9"/>
      <c r="P883" s="9"/>
      <c r="Q883" s="5"/>
      <c r="R883" s="5"/>
      <c r="S883" s="5"/>
      <c r="T883" s="5"/>
      <c r="U883" s="5"/>
      <c r="V883" s="5"/>
      <c r="W883" s="5"/>
      <c r="X883" s="5"/>
      <c r="Y883" s="5"/>
      <c r="Z883" s="5"/>
    </row>
    <row r="884" spans="1:26" ht="13.5" customHeight="1" x14ac:dyDescent="0.3">
      <c r="A884" s="5"/>
      <c r="B884" s="6"/>
      <c r="C884" s="7"/>
      <c r="D884" s="9"/>
      <c r="E884" s="9"/>
      <c r="F884" s="14"/>
      <c r="G884" s="9"/>
      <c r="H884" s="9"/>
      <c r="I884" s="121"/>
      <c r="J884" s="121"/>
      <c r="K884" s="121"/>
      <c r="L884" s="9"/>
      <c r="M884" s="9"/>
      <c r="N884" s="9"/>
      <c r="O884" s="9"/>
      <c r="P884" s="9"/>
      <c r="Q884" s="5"/>
      <c r="R884" s="5"/>
      <c r="S884" s="5"/>
      <c r="T884" s="5"/>
      <c r="U884" s="5"/>
      <c r="V884" s="5"/>
      <c r="W884" s="5"/>
      <c r="X884" s="5"/>
      <c r="Y884" s="5"/>
      <c r="Z884" s="5"/>
    </row>
    <row r="885" spans="1:26" ht="13.5" customHeight="1" x14ac:dyDescent="0.3">
      <c r="A885" s="5"/>
      <c r="B885" s="6"/>
      <c r="C885" s="7"/>
      <c r="D885" s="9"/>
      <c r="E885" s="9"/>
      <c r="F885" s="14"/>
      <c r="G885" s="9"/>
      <c r="H885" s="9"/>
      <c r="I885" s="121"/>
      <c r="J885" s="121"/>
      <c r="K885" s="121"/>
      <c r="L885" s="9"/>
      <c r="M885" s="9"/>
      <c r="N885" s="9"/>
      <c r="O885" s="9"/>
      <c r="P885" s="9"/>
      <c r="Q885" s="5"/>
      <c r="R885" s="5"/>
      <c r="S885" s="5"/>
      <c r="T885" s="5"/>
      <c r="U885" s="5"/>
      <c r="V885" s="5"/>
      <c r="W885" s="5"/>
      <c r="X885" s="5"/>
      <c r="Y885" s="5"/>
      <c r="Z885" s="5"/>
    </row>
    <row r="886" spans="1:26" ht="13.5" customHeight="1" x14ac:dyDescent="0.3">
      <c r="A886" s="5"/>
      <c r="B886" s="6"/>
      <c r="C886" s="7"/>
      <c r="D886" s="9"/>
      <c r="E886" s="9"/>
      <c r="F886" s="14"/>
      <c r="G886" s="9"/>
      <c r="H886" s="9"/>
      <c r="I886" s="121"/>
      <c r="J886" s="121"/>
      <c r="K886" s="121"/>
      <c r="L886" s="9"/>
      <c r="M886" s="9"/>
      <c r="N886" s="9"/>
      <c r="O886" s="9"/>
      <c r="P886" s="9"/>
      <c r="Q886" s="5"/>
      <c r="R886" s="5"/>
      <c r="S886" s="5"/>
      <c r="T886" s="5"/>
      <c r="U886" s="5"/>
      <c r="V886" s="5"/>
      <c r="W886" s="5"/>
      <c r="X886" s="5"/>
      <c r="Y886" s="5"/>
      <c r="Z886" s="5"/>
    </row>
    <row r="887" spans="1:26" ht="13.5" customHeight="1" x14ac:dyDescent="0.3">
      <c r="A887" s="5"/>
      <c r="B887" s="6"/>
      <c r="C887" s="7"/>
      <c r="D887" s="9"/>
      <c r="E887" s="9"/>
      <c r="F887" s="14"/>
      <c r="G887" s="9"/>
      <c r="H887" s="9"/>
      <c r="I887" s="121"/>
      <c r="J887" s="121"/>
      <c r="K887" s="121"/>
      <c r="L887" s="9"/>
      <c r="M887" s="9"/>
      <c r="N887" s="9"/>
      <c r="O887" s="9"/>
      <c r="P887" s="9"/>
      <c r="Q887" s="5"/>
      <c r="R887" s="5"/>
      <c r="S887" s="5"/>
      <c r="T887" s="5"/>
      <c r="U887" s="5"/>
      <c r="V887" s="5"/>
      <c r="W887" s="5"/>
      <c r="X887" s="5"/>
      <c r="Y887" s="5"/>
      <c r="Z887" s="5"/>
    </row>
    <row r="888" spans="1:26" ht="13.5" customHeight="1" x14ac:dyDescent="0.3">
      <c r="A888" s="5"/>
      <c r="B888" s="6"/>
      <c r="C888" s="7"/>
      <c r="D888" s="9"/>
      <c r="E888" s="9"/>
      <c r="F888" s="14"/>
      <c r="G888" s="9"/>
      <c r="H888" s="9"/>
      <c r="I888" s="121"/>
      <c r="J888" s="121"/>
      <c r="K888" s="121"/>
      <c r="L888" s="9"/>
      <c r="M888" s="9"/>
      <c r="N888" s="9"/>
      <c r="O888" s="9"/>
      <c r="P888" s="9"/>
      <c r="Q888" s="5"/>
      <c r="R888" s="5"/>
      <c r="S888" s="5"/>
      <c r="T888" s="5"/>
      <c r="U888" s="5"/>
      <c r="V888" s="5"/>
      <c r="W888" s="5"/>
      <c r="X888" s="5"/>
      <c r="Y888" s="5"/>
      <c r="Z888" s="5"/>
    </row>
    <row r="889" spans="1:26" ht="13.5" customHeight="1" x14ac:dyDescent="0.3">
      <c r="A889" s="5"/>
      <c r="B889" s="6"/>
      <c r="C889" s="7"/>
      <c r="D889" s="9"/>
      <c r="E889" s="9"/>
      <c r="F889" s="14"/>
      <c r="G889" s="9"/>
      <c r="H889" s="9"/>
      <c r="I889" s="121"/>
      <c r="J889" s="121"/>
      <c r="K889" s="121"/>
      <c r="L889" s="9"/>
      <c r="M889" s="9"/>
      <c r="N889" s="9"/>
      <c r="O889" s="9"/>
      <c r="P889" s="9"/>
      <c r="Q889" s="5"/>
      <c r="R889" s="5"/>
      <c r="S889" s="5"/>
      <c r="T889" s="5"/>
      <c r="U889" s="5"/>
      <c r="V889" s="5"/>
      <c r="W889" s="5"/>
      <c r="X889" s="5"/>
      <c r="Y889" s="5"/>
      <c r="Z889" s="5"/>
    </row>
    <row r="890" spans="1:26" ht="13.5" customHeight="1" x14ac:dyDescent="0.3">
      <c r="A890" s="5"/>
      <c r="B890" s="6"/>
      <c r="C890" s="7"/>
      <c r="D890" s="9"/>
      <c r="E890" s="9"/>
      <c r="F890" s="14"/>
      <c r="G890" s="9"/>
      <c r="H890" s="9"/>
      <c r="I890" s="121"/>
      <c r="J890" s="121"/>
      <c r="K890" s="121"/>
      <c r="L890" s="9"/>
      <c r="M890" s="9"/>
      <c r="N890" s="9"/>
      <c r="O890" s="9"/>
      <c r="P890" s="9"/>
      <c r="Q890" s="5"/>
      <c r="R890" s="5"/>
      <c r="S890" s="5"/>
      <c r="T890" s="5"/>
      <c r="U890" s="5"/>
      <c r="V890" s="5"/>
      <c r="W890" s="5"/>
      <c r="X890" s="5"/>
      <c r="Y890" s="5"/>
      <c r="Z890" s="5"/>
    </row>
    <row r="891" spans="1:26" ht="13.5" customHeight="1" x14ac:dyDescent="0.3">
      <c r="A891" s="5"/>
      <c r="B891" s="6"/>
      <c r="C891" s="7"/>
      <c r="D891" s="9"/>
      <c r="E891" s="9"/>
      <c r="F891" s="14"/>
      <c r="G891" s="9"/>
      <c r="H891" s="9"/>
      <c r="I891" s="121"/>
      <c r="J891" s="121"/>
      <c r="K891" s="121"/>
      <c r="L891" s="9"/>
      <c r="M891" s="9"/>
      <c r="N891" s="9"/>
      <c r="O891" s="9"/>
      <c r="P891" s="9"/>
      <c r="Q891" s="5"/>
      <c r="R891" s="5"/>
      <c r="S891" s="5"/>
      <c r="T891" s="5"/>
      <c r="U891" s="5"/>
      <c r="V891" s="5"/>
      <c r="W891" s="5"/>
      <c r="X891" s="5"/>
      <c r="Y891" s="5"/>
      <c r="Z891" s="5"/>
    </row>
    <row r="892" spans="1:26" ht="13.5" customHeight="1" x14ac:dyDescent="0.3">
      <c r="A892" s="5"/>
      <c r="B892" s="6"/>
      <c r="C892" s="7"/>
      <c r="D892" s="9"/>
      <c r="E892" s="9"/>
      <c r="F892" s="14"/>
      <c r="G892" s="9"/>
      <c r="H892" s="9"/>
      <c r="I892" s="121"/>
      <c r="J892" s="121"/>
      <c r="K892" s="121"/>
      <c r="L892" s="9"/>
      <c r="M892" s="9"/>
      <c r="N892" s="9"/>
      <c r="O892" s="9"/>
      <c r="P892" s="9"/>
      <c r="Q892" s="5"/>
      <c r="R892" s="5"/>
      <c r="S892" s="5"/>
      <c r="T892" s="5"/>
      <c r="U892" s="5"/>
      <c r="V892" s="5"/>
      <c r="W892" s="5"/>
      <c r="X892" s="5"/>
      <c r="Y892" s="5"/>
      <c r="Z892" s="5"/>
    </row>
    <row r="893" spans="1:26" ht="13.5" customHeight="1" x14ac:dyDescent="0.3">
      <c r="A893" s="5"/>
      <c r="B893" s="6"/>
      <c r="C893" s="7"/>
      <c r="D893" s="9"/>
      <c r="E893" s="9"/>
      <c r="F893" s="14"/>
      <c r="G893" s="9"/>
      <c r="H893" s="9"/>
      <c r="I893" s="121"/>
      <c r="J893" s="121"/>
      <c r="K893" s="121"/>
      <c r="L893" s="9"/>
      <c r="M893" s="9"/>
      <c r="N893" s="9"/>
      <c r="O893" s="9"/>
      <c r="P893" s="9"/>
      <c r="Q893" s="5"/>
      <c r="R893" s="5"/>
      <c r="S893" s="5"/>
      <c r="T893" s="5"/>
      <c r="U893" s="5"/>
      <c r="V893" s="5"/>
      <c r="W893" s="5"/>
      <c r="X893" s="5"/>
      <c r="Y893" s="5"/>
      <c r="Z893" s="5"/>
    </row>
    <row r="894" spans="1:26" ht="13.5" customHeight="1" x14ac:dyDescent="0.3">
      <c r="A894" s="5"/>
      <c r="B894" s="6"/>
      <c r="C894" s="7"/>
      <c r="D894" s="9"/>
      <c r="E894" s="9"/>
      <c r="F894" s="14"/>
      <c r="G894" s="9"/>
      <c r="H894" s="9"/>
      <c r="I894" s="121"/>
      <c r="J894" s="121"/>
      <c r="K894" s="121"/>
      <c r="L894" s="9"/>
      <c r="M894" s="9"/>
      <c r="N894" s="9"/>
      <c r="O894" s="9"/>
      <c r="P894" s="9"/>
      <c r="Q894" s="5"/>
      <c r="R894" s="5"/>
      <c r="S894" s="5"/>
      <c r="T894" s="5"/>
      <c r="U894" s="5"/>
      <c r="V894" s="5"/>
      <c r="W894" s="5"/>
      <c r="X894" s="5"/>
      <c r="Y894" s="5"/>
      <c r="Z894" s="5"/>
    </row>
    <row r="895" spans="1:26" ht="13.5" customHeight="1" x14ac:dyDescent="0.3">
      <c r="A895" s="5"/>
      <c r="B895" s="6"/>
      <c r="C895" s="7"/>
      <c r="D895" s="9"/>
      <c r="E895" s="9"/>
      <c r="F895" s="14"/>
      <c r="G895" s="9"/>
      <c r="H895" s="9"/>
      <c r="I895" s="121"/>
      <c r="J895" s="121"/>
      <c r="K895" s="121"/>
      <c r="L895" s="9"/>
      <c r="M895" s="9"/>
      <c r="N895" s="9"/>
      <c r="O895" s="9"/>
      <c r="P895" s="9"/>
      <c r="Q895" s="5"/>
      <c r="R895" s="5"/>
      <c r="S895" s="5"/>
      <c r="T895" s="5"/>
      <c r="U895" s="5"/>
      <c r="V895" s="5"/>
      <c r="W895" s="5"/>
      <c r="X895" s="5"/>
      <c r="Y895" s="5"/>
      <c r="Z895" s="5"/>
    </row>
    <row r="896" spans="1:26" ht="13.5" customHeight="1" x14ac:dyDescent="0.3">
      <c r="A896" s="5"/>
      <c r="B896" s="6"/>
      <c r="C896" s="7"/>
      <c r="D896" s="9"/>
      <c r="E896" s="9"/>
      <c r="F896" s="14"/>
      <c r="G896" s="9"/>
      <c r="H896" s="9"/>
      <c r="I896" s="121"/>
      <c r="J896" s="121"/>
      <c r="K896" s="121"/>
      <c r="L896" s="9"/>
      <c r="M896" s="9"/>
      <c r="N896" s="9"/>
      <c r="O896" s="9"/>
      <c r="P896" s="9"/>
      <c r="Q896" s="5"/>
      <c r="R896" s="5"/>
      <c r="S896" s="5"/>
      <c r="T896" s="5"/>
      <c r="U896" s="5"/>
      <c r="V896" s="5"/>
      <c r="W896" s="5"/>
      <c r="X896" s="5"/>
      <c r="Y896" s="5"/>
      <c r="Z896" s="5"/>
    </row>
    <row r="897" spans="1:26" ht="13.5" customHeight="1" x14ac:dyDescent="0.3">
      <c r="A897" s="5"/>
      <c r="B897" s="6"/>
      <c r="C897" s="7"/>
      <c r="D897" s="9"/>
      <c r="E897" s="9"/>
      <c r="F897" s="14"/>
      <c r="G897" s="9"/>
      <c r="H897" s="9"/>
      <c r="I897" s="121"/>
      <c r="J897" s="121"/>
      <c r="K897" s="121"/>
      <c r="L897" s="9"/>
      <c r="M897" s="9"/>
      <c r="N897" s="9"/>
      <c r="O897" s="9"/>
      <c r="P897" s="9"/>
      <c r="Q897" s="5"/>
      <c r="R897" s="5"/>
      <c r="S897" s="5"/>
      <c r="T897" s="5"/>
      <c r="U897" s="5"/>
      <c r="V897" s="5"/>
      <c r="W897" s="5"/>
      <c r="X897" s="5"/>
      <c r="Y897" s="5"/>
      <c r="Z897" s="5"/>
    </row>
    <row r="898" spans="1:26" ht="13.5" customHeight="1" x14ac:dyDescent="0.3">
      <c r="A898" s="5"/>
      <c r="B898" s="6"/>
      <c r="C898" s="7"/>
      <c r="D898" s="9"/>
      <c r="E898" s="9"/>
      <c r="F898" s="14"/>
      <c r="G898" s="9"/>
      <c r="H898" s="9"/>
      <c r="I898" s="121"/>
      <c r="J898" s="121"/>
      <c r="K898" s="121"/>
      <c r="L898" s="9"/>
      <c r="M898" s="9"/>
      <c r="N898" s="9"/>
      <c r="O898" s="9"/>
      <c r="P898" s="9"/>
      <c r="Q898" s="5"/>
      <c r="R898" s="5"/>
      <c r="S898" s="5"/>
      <c r="T898" s="5"/>
      <c r="U898" s="5"/>
      <c r="V898" s="5"/>
      <c r="W898" s="5"/>
      <c r="X898" s="5"/>
      <c r="Y898" s="5"/>
      <c r="Z898" s="5"/>
    </row>
    <row r="899" spans="1:26" ht="13.5" customHeight="1" x14ac:dyDescent="0.3">
      <c r="A899" s="5"/>
      <c r="B899" s="6"/>
      <c r="C899" s="7"/>
      <c r="D899" s="9"/>
      <c r="E899" s="9"/>
      <c r="F899" s="14"/>
      <c r="G899" s="9"/>
      <c r="H899" s="9"/>
      <c r="I899" s="121"/>
      <c r="J899" s="121"/>
      <c r="K899" s="121"/>
      <c r="L899" s="9"/>
      <c r="M899" s="9"/>
      <c r="N899" s="9"/>
      <c r="O899" s="9"/>
      <c r="P899" s="9"/>
      <c r="Q899" s="5"/>
      <c r="R899" s="5"/>
      <c r="S899" s="5"/>
      <c r="T899" s="5"/>
      <c r="U899" s="5"/>
      <c r="V899" s="5"/>
      <c r="W899" s="5"/>
      <c r="X899" s="5"/>
      <c r="Y899" s="5"/>
      <c r="Z899" s="5"/>
    </row>
    <row r="900" spans="1:26" ht="13.5" customHeight="1" x14ac:dyDescent="0.3">
      <c r="A900" s="5"/>
      <c r="B900" s="6"/>
      <c r="C900" s="7"/>
      <c r="D900" s="9"/>
      <c r="E900" s="9"/>
      <c r="F900" s="14"/>
      <c r="G900" s="9"/>
      <c r="H900" s="9"/>
      <c r="I900" s="121"/>
      <c r="J900" s="121"/>
      <c r="K900" s="121"/>
      <c r="L900" s="9"/>
      <c r="M900" s="9"/>
      <c r="N900" s="9"/>
      <c r="O900" s="9"/>
      <c r="P900" s="9"/>
      <c r="Q900" s="5"/>
      <c r="R900" s="5"/>
      <c r="S900" s="5"/>
      <c r="T900" s="5"/>
      <c r="U900" s="5"/>
      <c r="V900" s="5"/>
      <c r="W900" s="5"/>
      <c r="X900" s="5"/>
      <c r="Y900" s="5"/>
      <c r="Z900" s="5"/>
    </row>
    <row r="901" spans="1:26" ht="13.5" customHeight="1" x14ac:dyDescent="0.3">
      <c r="A901" s="5"/>
      <c r="B901" s="6"/>
      <c r="C901" s="7"/>
      <c r="D901" s="9"/>
      <c r="E901" s="9"/>
      <c r="F901" s="14"/>
      <c r="G901" s="9"/>
      <c r="H901" s="9"/>
      <c r="I901" s="121"/>
      <c r="J901" s="121"/>
      <c r="K901" s="121"/>
      <c r="L901" s="9"/>
      <c r="M901" s="9"/>
      <c r="N901" s="9"/>
      <c r="O901" s="9"/>
      <c r="P901" s="9"/>
      <c r="Q901" s="5"/>
      <c r="R901" s="5"/>
      <c r="S901" s="5"/>
      <c r="T901" s="5"/>
      <c r="U901" s="5"/>
      <c r="V901" s="5"/>
      <c r="W901" s="5"/>
      <c r="X901" s="5"/>
      <c r="Y901" s="5"/>
      <c r="Z901" s="5"/>
    </row>
    <row r="902" spans="1:26" ht="13.5" customHeight="1" x14ac:dyDescent="0.3">
      <c r="A902" s="5"/>
      <c r="B902" s="6"/>
      <c r="C902" s="7"/>
      <c r="D902" s="9"/>
      <c r="E902" s="9"/>
      <c r="F902" s="14"/>
      <c r="G902" s="9"/>
      <c r="H902" s="9"/>
      <c r="I902" s="121"/>
      <c r="J902" s="121"/>
      <c r="K902" s="121"/>
      <c r="L902" s="9"/>
      <c r="M902" s="9"/>
      <c r="N902" s="9"/>
      <c r="O902" s="9"/>
      <c r="P902" s="9"/>
      <c r="Q902" s="5"/>
      <c r="R902" s="5"/>
      <c r="S902" s="5"/>
      <c r="T902" s="5"/>
      <c r="U902" s="5"/>
      <c r="V902" s="5"/>
      <c r="W902" s="5"/>
      <c r="X902" s="5"/>
      <c r="Y902" s="5"/>
      <c r="Z902" s="5"/>
    </row>
    <row r="903" spans="1:26" ht="13.5" customHeight="1" x14ac:dyDescent="0.3">
      <c r="A903" s="5"/>
      <c r="B903" s="6"/>
      <c r="C903" s="7"/>
      <c r="D903" s="9"/>
      <c r="E903" s="9"/>
      <c r="F903" s="14"/>
      <c r="G903" s="9"/>
      <c r="H903" s="9"/>
      <c r="I903" s="121"/>
      <c r="J903" s="121"/>
      <c r="K903" s="121"/>
      <c r="L903" s="9"/>
      <c r="M903" s="9"/>
      <c r="N903" s="9"/>
      <c r="O903" s="9"/>
      <c r="P903" s="9"/>
      <c r="Q903" s="5"/>
      <c r="R903" s="5"/>
      <c r="S903" s="5"/>
      <c r="T903" s="5"/>
      <c r="U903" s="5"/>
      <c r="V903" s="5"/>
      <c r="W903" s="5"/>
      <c r="X903" s="5"/>
      <c r="Y903" s="5"/>
      <c r="Z903" s="5"/>
    </row>
    <row r="904" spans="1:26" ht="13.5" customHeight="1" x14ac:dyDescent="0.3">
      <c r="A904" s="5"/>
      <c r="B904" s="6"/>
      <c r="C904" s="7"/>
      <c r="D904" s="9"/>
      <c r="E904" s="9"/>
      <c r="F904" s="14"/>
      <c r="G904" s="9"/>
      <c r="H904" s="9"/>
      <c r="I904" s="121"/>
      <c r="J904" s="121"/>
      <c r="K904" s="121"/>
      <c r="L904" s="9"/>
      <c r="M904" s="9"/>
      <c r="N904" s="9"/>
      <c r="O904" s="9"/>
      <c r="P904" s="9"/>
      <c r="Q904" s="5"/>
      <c r="R904" s="5"/>
      <c r="S904" s="5"/>
      <c r="T904" s="5"/>
      <c r="U904" s="5"/>
      <c r="V904" s="5"/>
      <c r="W904" s="5"/>
      <c r="X904" s="5"/>
      <c r="Y904" s="5"/>
      <c r="Z904" s="5"/>
    </row>
    <row r="905" spans="1:26" ht="13.5" customHeight="1" x14ac:dyDescent="0.3">
      <c r="A905" s="5"/>
      <c r="B905" s="6"/>
      <c r="C905" s="7"/>
      <c r="D905" s="9"/>
      <c r="E905" s="9"/>
      <c r="F905" s="14"/>
      <c r="G905" s="9"/>
      <c r="H905" s="9"/>
      <c r="I905" s="121"/>
      <c r="J905" s="121"/>
      <c r="K905" s="121"/>
      <c r="L905" s="9"/>
      <c r="M905" s="9"/>
      <c r="N905" s="9"/>
      <c r="O905" s="9"/>
      <c r="P905" s="9"/>
      <c r="Q905" s="5"/>
      <c r="R905" s="5"/>
      <c r="S905" s="5"/>
      <c r="T905" s="5"/>
      <c r="U905" s="5"/>
      <c r="V905" s="5"/>
      <c r="W905" s="5"/>
      <c r="X905" s="5"/>
      <c r="Y905" s="5"/>
      <c r="Z905" s="5"/>
    </row>
    <row r="906" spans="1:26" ht="13.5" customHeight="1" x14ac:dyDescent="0.3">
      <c r="A906" s="5"/>
      <c r="B906" s="6"/>
      <c r="C906" s="7"/>
      <c r="D906" s="9"/>
      <c r="E906" s="9"/>
      <c r="F906" s="14"/>
      <c r="G906" s="9"/>
      <c r="H906" s="9"/>
      <c r="I906" s="121"/>
      <c r="J906" s="121"/>
      <c r="K906" s="121"/>
      <c r="L906" s="9"/>
      <c r="M906" s="9"/>
      <c r="N906" s="9"/>
      <c r="O906" s="9"/>
      <c r="P906" s="9"/>
      <c r="Q906" s="5"/>
      <c r="R906" s="5"/>
      <c r="S906" s="5"/>
      <c r="T906" s="5"/>
      <c r="U906" s="5"/>
      <c r="V906" s="5"/>
      <c r="W906" s="5"/>
      <c r="X906" s="5"/>
      <c r="Y906" s="5"/>
      <c r="Z906" s="5"/>
    </row>
    <row r="907" spans="1:26" ht="13.5" customHeight="1" x14ac:dyDescent="0.3">
      <c r="A907" s="5"/>
      <c r="B907" s="6"/>
      <c r="C907" s="7"/>
      <c r="D907" s="9"/>
      <c r="E907" s="9"/>
      <c r="F907" s="14"/>
      <c r="G907" s="9"/>
      <c r="H907" s="9"/>
      <c r="I907" s="121"/>
      <c r="J907" s="121"/>
      <c r="K907" s="121"/>
      <c r="L907" s="9"/>
      <c r="M907" s="9"/>
      <c r="N907" s="9"/>
      <c r="O907" s="9"/>
      <c r="P907" s="9"/>
      <c r="Q907" s="5"/>
      <c r="R907" s="5"/>
      <c r="S907" s="5"/>
      <c r="T907" s="5"/>
      <c r="U907" s="5"/>
      <c r="V907" s="5"/>
      <c r="W907" s="5"/>
      <c r="X907" s="5"/>
      <c r="Y907" s="5"/>
      <c r="Z907" s="5"/>
    </row>
    <row r="908" spans="1:26" ht="13.5" customHeight="1" x14ac:dyDescent="0.3">
      <c r="A908" s="5"/>
      <c r="B908" s="6"/>
      <c r="C908" s="7"/>
      <c r="D908" s="9"/>
      <c r="E908" s="9"/>
      <c r="F908" s="14"/>
      <c r="G908" s="9"/>
      <c r="H908" s="9"/>
      <c r="I908" s="121"/>
      <c r="J908" s="121"/>
      <c r="K908" s="121"/>
      <c r="L908" s="9"/>
      <c r="M908" s="9"/>
      <c r="N908" s="9"/>
      <c r="O908" s="9"/>
      <c r="P908" s="9"/>
      <c r="Q908" s="5"/>
      <c r="R908" s="5"/>
      <c r="S908" s="5"/>
      <c r="T908" s="5"/>
      <c r="U908" s="5"/>
      <c r="V908" s="5"/>
      <c r="W908" s="5"/>
      <c r="X908" s="5"/>
      <c r="Y908" s="5"/>
      <c r="Z908" s="5"/>
    </row>
    <row r="909" spans="1:26" ht="13.5" customHeight="1" x14ac:dyDescent="0.3">
      <c r="A909" s="5"/>
      <c r="B909" s="6"/>
      <c r="C909" s="7"/>
      <c r="D909" s="9"/>
      <c r="E909" s="9"/>
      <c r="F909" s="14"/>
      <c r="G909" s="9"/>
      <c r="H909" s="9"/>
      <c r="I909" s="121"/>
      <c r="J909" s="121"/>
      <c r="K909" s="121"/>
      <c r="L909" s="9"/>
      <c r="M909" s="9"/>
      <c r="N909" s="9"/>
      <c r="O909" s="9"/>
      <c r="P909" s="9"/>
      <c r="Q909" s="5"/>
      <c r="R909" s="5"/>
      <c r="S909" s="5"/>
      <c r="T909" s="5"/>
      <c r="U909" s="5"/>
      <c r="V909" s="5"/>
      <c r="W909" s="5"/>
      <c r="X909" s="5"/>
      <c r="Y909" s="5"/>
      <c r="Z909" s="5"/>
    </row>
    <row r="910" spans="1:26" ht="13.5" customHeight="1" x14ac:dyDescent="0.3">
      <c r="A910" s="5"/>
      <c r="B910" s="6"/>
      <c r="C910" s="7"/>
      <c r="D910" s="9"/>
      <c r="E910" s="9"/>
      <c r="F910" s="14"/>
      <c r="G910" s="9"/>
      <c r="H910" s="9"/>
      <c r="I910" s="121"/>
      <c r="J910" s="121"/>
      <c r="K910" s="121"/>
      <c r="L910" s="9"/>
      <c r="M910" s="9"/>
      <c r="N910" s="9"/>
      <c r="O910" s="9"/>
      <c r="P910" s="9"/>
      <c r="Q910" s="5"/>
      <c r="R910" s="5"/>
      <c r="S910" s="5"/>
      <c r="T910" s="5"/>
      <c r="U910" s="5"/>
      <c r="V910" s="5"/>
      <c r="W910" s="5"/>
      <c r="X910" s="5"/>
      <c r="Y910" s="5"/>
      <c r="Z910" s="5"/>
    </row>
    <row r="911" spans="1:26" ht="13.5" customHeight="1" x14ac:dyDescent="0.3">
      <c r="A911" s="5"/>
      <c r="B911" s="6"/>
      <c r="C911" s="7"/>
      <c r="D911" s="9"/>
      <c r="E911" s="9"/>
      <c r="F911" s="14"/>
      <c r="G911" s="9"/>
      <c r="H911" s="9"/>
      <c r="I911" s="121"/>
      <c r="J911" s="121"/>
      <c r="K911" s="121"/>
      <c r="L911" s="9"/>
      <c r="M911" s="9"/>
      <c r="N911" s="9"/>
      <c r="O911" s="9"/>
      <c r="P911" s="9"/>
      <c r="Q911" s="5"/>
      <c r="R911" s="5"/>
      <c r="S911" s="5"/>
      <c r="T911" s="5"/>
      <c r="U911" s="5"/>
      <c r="V911" s="5"/>
      <c r="W911" s="5"/>
      <c r="X911" s="5"/>
      <c r="Y911" s="5"/>
      <c r="Z911" s="5"/>
    </row>
    <row r="912" spans="1:26" ht="13.5" customHeight="1" x14ac:dyDescent="0.3">
      <c r="A912" s="5"/>
      <c r="B912" s="6"/>
      <c r="C912" s="7"/>
      <c r="D912" s="9"/>
      <c r="E912" s="9"/>
      <c r="F912" s="14"/>
      <c r="G912" s="9"/>
      <c r="H912" s="9"/>
      <c r="I912" s="121"/>
      <c r="J912" s="121"/>
      <c r="K912" s="121"/>
      <c r="L912" s="9"/>
      <c r="M912" s="9"/>
      <c r="N912" s="9"/>
      <c r="O912" s="9"/>
      <c r="P912" s="9"/>
      <c r="Q912" s="5"/>
      <c r="R912" s="5"/>
      <c r="S912" s="5"/>
      <c r="T912" s="5"/>
      <c r="U912" s="5"/>
      <c r="V912" s="5"/>
      <c r="W912" s="5"/>
      <c r="X912" s="5"/>
      <c r="Y912" s="5"/>
      <c r="Z912" s="5"/>
    </row>
    <row r="913" spans="1:26" ht="13.5" customHeight="1" x14ac:dyDescent="0.3">
      <c r="A913" s="5"/>
      <c r="B913" s="6"/>
      <c r="C913" s="7"/>
      <c r="D913" s="9"/>
      <c r="E913" s="9"/>
      <c r="F913" s="14"/>
      <c r="G913" s="9"/>
      <c r="H913" s="9"/>
      <c r="I913" s="121"/>
      <c r="J913" s="121"/>
      <c r="K913" s="121"/>
      <c r="L913" s="9"/>
      <c r="M913" s="9"/>
      <c r="N913" s="9"/>
      <c r="O913" s="9"/>
      <c r="P913" s="9"/>
      <c r="Q913" s="5"/>
      <c r="R913" s="5"/>
      <c r="S913" s="5"/>
      <c r="T913" s="5"/>
      <c r="U913" s="5"/>
      <c r="V913" s="5"/>
      <c r="W913" s="5"/>
      <c r="X913" s="5"/>
      <c r="Y913" s="5"/>
      <c r="Z913" s="5"/>
    </row>
    <row r="914" spans="1:26" ht="13.5" customHeight="1" x14ac:dyDescent="0.3">
      <c r="A914" s="5"/>
      <c r="B914" s="6"/>
      <c r="C914" s="7"/>
      <c r="D914" s="9"/>
      <c r="E914" s="9"/>
      <c r="F914" s="14"/>
      <c r="G914" s="9"/>
      <c r="H914" s="9"/>
      <c r="I914" s="121"/>
      <c r="J914" s="121"/>
      <c r="K914" s="121"/>
      <c r="L914" s="9"/>
      <c r="M914" s="9"/>
      <c r="N914" s="9"/>
      <c r="O914" s="9"/>
      <c r="P914" s="9"/>
      <c r="Q914" s="5"/>
      <c r="R914" s="5"/>
      <c r="S914" s="5"/>
      <c r="T914" s="5"/>
      <c r="U914" s="5"/>
      <c r="V914" s="5"/>
      <c r="W914" s="5"/>
      <c r="X914" s="5"/>
      <c r="Y914" s="5"/>
      <c r="Z914" s="5"/>
    </row>
    <row r="915" spans="1:26" ht="13.5" customHeight="1" x14ac:dyDescent="0.3">
      <c r="A915" s="5"/>
      <c r="B915" s="6"/>
      <c r="C915" s="7"/>
      <c r="D915" s="9"/>
      <c r="E915" s="9"/>
      <c r="F915" s="14"/>
      <c r="G915" s="9"/>
      <c r="H915" s="9"/>
      <c r="I915" s="121"/>
      <c r="J915" s="121"/>
      <c r="K915" s="121"/>
      <c r="L915" s="9"/>
      <c r="M915" s="9"/>
      <c r="N915" s="9"/>
      <c r="O915" s="9"/>
      <c r="P915" s="9"/>
      <c r="Q915" s="5"/>
      <c r="R915" s="5"/>
      <c r="S915" s="5"/>
      <c r="T915" s="5"/>
      <c r="U915" s="5"/>
      <c r="V915" s="5"/>
      <c r="W915" s="5"/>
      <c r="X915" s="5"/>
      <c r="Y915" s="5"/>
      <c r="Z915" s="5"/>
    </row>
    <row r="916" spans="1:26" ht="13.5" customHeight="1" x14ac:dyDescent="0.3">
      <c r="A916" s="5"/>
      <c r="B916" s="6"/>
      <c r="C916" s="7"/>
      <c r="D916" s="9"/>
      <c r="E916" s="9"/>
      <c r="F916" s="14"/>
      <c r="G916" s="9"/>
      <c r="H916" s="9"/>
      <c r="I916" s="121"/>
      <c r="J916" s="121"/>
      <c r="K916" s="121"/>
      <c r="L916" s="9"/>
      <c r="M916" s="9"/>
      <c r="N916" s="9"/>
      <c r="O916" s="9"/>
      <c r="P916" s="9"/>
      <c r="Q916" s="5"/>
      <c r="R916" s="5"/>
      <c r="S916" s="5"/>
      <c r="T916" s="5"/>
      <c r="U916" s="5"/>
      <c r="V916" s="5"/>
      <c r="W916" s="5"/>
      <c r="X916" s="5"/>
      <c r="Y916" s="5"/>
      <c r="Z916" s="5"/>
    </row>
    <row r="917" spans="1:26" ht="13.5" customHeight="1" x14ac:dyDescent="0.3">
      <c r="A917" s="5"/>
      <c r="B917" s="6"/>
      <c r="C917" s="7"/>
      <c r="D917" s="9"/>
      <c r="E917" s="9"/>
      <c r="F917" s="14"/>
      <c r="G917" s="9"/>
      <c r="H917" s="9"/>
      <c r="I917" s="121"/>
      <c r="J917" s="121"/>
      <c r="K917" s="121"/>
      <c r="L917" s="9"/>
      <c r="M917" s="9"/>
      <c r="N917" s="9"/>
      <c r="O917" s="9"/>
      <c r="P917" s="9"/>
      <c r="Q917" s="5"/>
      <c r="R917" s="5"/>
      <c r="S917" s="5"/>
      <c r="T917" s="5"/>
      <c r="U917" s="5"/>
      <c r="V917" s="5"/>
      <c r="W917" s="5"/>
      <c r="X917" s="5"/>
      <c r="Y917" s="5"/>
      <c r="Z917" s="5"/>
    </row>
    <row r="918" spans="1:26" ht="13.5" customHeight="1" x14ac:dyDescent="0.3">
      <c r="A918" s="5"/>
      <c r="B918" s="6"/>
      <c r="C918" s="7"/>
      <c r="D918" s="9"/>
      <c r="E918" s="9"/>
      <c r="F918" s="14"/>
      <c r="G918" s="9"/>
      <c r="H918" s="9"/>
      <c r="I918" s="121"/>
      <c r="J918" s="121"/>
      <c r="K918" s="121"/>
      <c r="L918" s="9"/>
      <c r="M918" s="9"/>
      <c r="N918" s="9"/>
      <c r="O918" s="9"/>
      <c r="P918" s="9"/>
      <c r="Q918" s="5"/>
      <c r="R918" s="5"/>
      <c r="S918" s="5"/>
      <c r="T918" s="5"/>
      <c r="U918" s="5"/>
      <c r="V918" s="5"/>
      <c r="W918" s="5"/>
      <c r="X918" s="5"/>
      <c r="Y918" s="5"/>
      <c r="Z918" s="5"/>
    </row>
    <row r="919" spans="1:26" ht="13.5" customHeight="1" x14ac:dyDescent="0.3">
      <c r="A919" s="5"/>
      <c r="B919" s="6"/>
      <c r="C919" s="7"/>
      <c r="D919" s="9"/>
      <c r="E919" s="9"/>
      <c r="F919" s="14"/>
      <c r="G919" s="9"/>
      <c r="H919" s="9"/>
      <c r="I919" s="121"/>
      <c r="J919" s="121"/>
      <c r="K919" s="121"/>
      <c r="L919" s="9"/>
      <c r="M919" s="9"/>
      <c r="N919" s="9"/>
      <c r="O919" s="9"/>
      <c r="P919" s="9"/>
      <c r="Q919" s="5"/>
      <c r="R919" s="5"/>
      <c r="S919" s="5"/>
      <c r="T919" s="5"/>
      <c r="U919" s="5"/>
      <c r="V919" s="5"/>
      <c r="W919" s="5"/>
      <c r="X919" s="5"/>
      <c r="Y919" s="5"/>
      <c r="Z919" s="5"/>
    </row>
    <row r="920" spans="1:26" ht="13.5" customHeight="1" x14ac:dyDescent="0.3">
      <c r="A920" s="5"/>
      <c r="B920" s="6"/>
      <c r="C920" s="7"/>
      <c r="D920" s="9"/>
      <c r="E920" s="9"/>
      <c r="F920" s="14"/>
      <c r="G920" s="9"/>
      <c r="H920" s="9"/>
      <c r="I920" s="121"/>
      <c r="J920" s="121"/>
      <c r="K920" s="121"/>
      <c r="L920" s="9"/>
      <c r="M920" s="9"/>
      <c r="N920" s="9"/>
      <c r="O920" s="9"/>
      <c r="P920" s="9"/>
      <c r="Q920" s="5"/>
      <c r="R920" s="5"/>
      <c r="S920" s="5"/>
      <c r="T920" s="5"/>
      <c r="U920" s="5"/>
      <c r="V920" s="5"/>
      <c r="W920" s="5"/>
      <c r="X920" s="5"/>
      <c r="Y920" s="5"/>
      <c r="Z920" s="5"/>
    </row>
    <row r="921" spans="1:26" ht="13.5" customHeight="1" x14ac:dyDescent="0.3">
      <c r="A921" s="5"/>
      <c r="B921" s="6"/>
      <c r="C921" s="7"/>
      <c r="D921" s="9"/>
      <c r="E921" s="9"/>
      <c r="F921" s="14"/>
      <c r="G921" s="9"/>
      <c r="H921" s="9"/>
      <c r="I921" s="121"/>
      <c r="J921" s="121"/>
      <c r="K921" s="121"/>
      <c r="L921" s="9"/>
      <c r="M921" s="9"/>
      <c r="N921" s="9"/>
      <c r="O921" s="9"/>
      <c r="P921" s="9"/>
      <c r="Q921" s="5"/>
      <c r="R921" s="5"/>
      <c r="S921" s="5"/>
      <c r="T921" s="5"/>
      <c r="U921" s="5"/>
      <c r="V921" s="5"/>
      <c r="W921" s="5"/>
      <c r="X921" s="5"/>
      <c r="Y921" s="5"/>
      <c r="Z921" s="5"/>
    </row>
    <row r="922" spans="1:26" ht="13.5" customHeight="1" x14ac:dyDescent="0.3">
      <c r="A922" s="5"/>
      <c r="B922" s="6"/>
      <c r="C922" s="7"/>
      <c r="D922" s="9"/>
      <c r="E922" s="9"/>
      <c r="F922" s="14"/>
      <c r="G922" s="9"/>
      <c r="H922" s="9"/>
      <c r="I922" s="121"/>
      <c r="J922" s="121"/>
      <c r="K922" s="121"/>
      <c r="L922" s="9"/>
      <c r="M922" s="9"/>
      <c r="N922" s="9"/>
      <c r="O922" s="9"/>
      <c r="P922" s="9"/>
      <c r="Q922" s="5"/>
      <c r="R922" s="5"/>
      <c r="S922" s="5"/>
      <c r="T922" s="5"/>
      <c r="U922" s="5"/>
      <c r="V922" s="5"/>
      <c r="W922" s="5"/>
      <c r="X922" s="5"/>
      <c r="Y922" s="5"/>
      <c r="Z922" s="5"/>
    </row>
    <row r="923" spans="1:26" ht="13.5" customHeight="1" x14ac:dyDescent="0.3">
      <c r="A923" s="5"/>
      <c r="B923" s="6"/>
      <c r="C923" s="7"/>
      <c r="D923" s="9"/>
      <c r="E923" s="9"/>
      <c r="F923" s="14"/>
      <c r="G923" s="9"/>
      <c r="H923" s="9"/>
      <c r="I923" s="121"/>
      <c r="J923" s="121"/>
      <c r="K923" s="121"/>
      <c r="L923" s="9"/>
      <c r="M923" s="9"/>
      <c r="N923" s="9"/>
      <c r="O923" s="9"/>
      <c r="P923" s="9"/>
      <c r="Q923" s="5"/>
      <c r="R923" s="5"/>
      <c r="S923" s="5"/>
      <c r="T923" s="5"/>
      <c r="U923" s="5"/>
      <c r="V923" s="5"/>
      <c r="W923" s="5"/>
      <c r="X923" s="5"/>
      <c r="Y923" s="5"/>
      <c r="Z923" s="5"/>
    </row>
    <row r="924" spans="1:26" ht="13.5" customHeight="1" x14ac:dyDescent="0.3">
      <c r="A924" s="5"/>
      <c r="B924" s="6"/>
      <c r="C924" s="7"/>
      <c r="D924" s="9"/>
      <c r="E924" s="9"/>
      <c r="F924" s="14"/>
      <c r="G924" s="9"/>
      <c r="H924" s="9"/>
      <c r="I924" s="121"/>
      <c r="J924" s="121"/>
      <c r="K924" s="121"/>
      <c r="L924" s="9"/>
      <c r="M924" s="9"/>
      <c r="N924" s="9"/>
      <c r="O924" s="9"/>
      <c r="P924" s="9"/>
      <c r="Q924" s="5"/>
      <c r="R924" s="5"/>
      <c r="S924" s="5"/>
      <c r="T924" s="5"/>
      <c r="U924" s="5"/>
      <c r="V924" s="5"/>
      <c r="W924" s="5"/>
      <c r="X924" s="5"/>
      <c r="Y924" s="5"/>
      <c r="Z924" s="5"/>
    </row>
    <row r="925" spans="1:26" ht="13.5" customHeight="1" x14ac:dyDescent="0.3">
      <c r="A925" s="5"/>
      <c r="B925" s="6"/>
      <c r="C925" s="7"/>
      <c r="D925" s="9"/>
      <c r="E925" s="9"/>
      <c r="F925" s="14"/>
      <c r="G925" s="9"/>
      <c r="H925" s="9"/>
      <c r="I925" s="121"/>
      <c r="J925" s="121"/>
      <c r="K925" s="121"/>
      <c r="L925" s="9"/>
      <c r="M925" s="9"/>
      <c r="N925" s="9"/>
      <c r="O925" s="9"/>
      <c r="P925" s="9"/>
      <c r="Q925" s="5"/>
      <c r="R925" s="5"/>
      <c r="S925" s="5"/>
      <c r="T925" s="5"/>
      <c r="U925" s="5"/>
      <c r="V925" s="5"/>
      <c r="W925" s="5"/>
      <c r="X925" s="5"/>
      <c r="Y925" s="5"/>
      <c r="Z925" s="5"/>
    </row>
    <row r="926" spans="1:26" ht="13.5" customHeight="1" x14ac:dyDescent="0.3">
      <c r="A926" s="5"/>
      <c r="B926" s="6"/>
      <c r="C926" s="7"/>
      <c r="D926" s="9"/>
      <c r="E926" s="9"/>
      <c r="F926" s="14"/>
      <c r="G926" s="9"/>
      <c r="H926" s="9"/>
      <c r="I926" s="121"/>
      <c r="J926" s="121"/>
      <c r="K926" s="121"/>
      <c r="L926" s="9"/>
      <c r="M926" s="9"/>
      <c r="N926" s="9"/>
      <c r="O926" s="9"/>
      <c r="P926" s="9"/>
      <c r="Q926" s="5"/>
      <c r="R926" s="5"/>
      <c r="S926" s="5"/>
      <c r="T926" s="5"/>
      <c r="U926" s="5"/>
      <c r="V926" s="5"/>
      <c r="W926" s="5"/>
      <c r="X926" s="5"/>
      <c r="Y926" s="5"/>
      <c r="Z926" s="5"/>
    </row>
    <row r="927" spans="1:26" ht="13.5" customHeight="1" x14ac:dyDescent="0.3">
      <c r="A927" s="5"/>
      <c r="B927" s="6"/>
      <c r="C927" s="7"/>
      <c r="D927" s="9"/>
      <c r="E927" s="9"/>
      <c r="F927" s="14"/>
      <c r="G927" s="9"/>
      <c r="H927" s="9"/>
      <c r="I927" s="121"/>
      <c r="J927" s="121"/>
      <c r="K927" s="121"/>
      <c r="L927" s="9"/>
      <c r="M927" s="9"/>
      <c r="N927" s="9"/>
      <c r="O927" s="9"/>
      <c r="P927" s="9"/>
      <c r="Q927" s="5"/>
      <c r="R927" s="5"/>
      <c r="S927" s="5"/>
      <c r="T927" s="5"/>
      <c r="U927" s="5"/>
      <c r="V927" s="5"/>
      <c r="W927" s="5"/>
      <c r="X927" s="5"/>
      <c r="Y927" s="5"/>
      <c r="Z927" s="5"/>
    </row>
    <row r="928" spans="1:26" ht="13.5" customHeight="1" x14ac:dyDescent="0.3">
      <c r="A928" s="5"/>
      <c r="B928" s="6"/>
      <c r="C928" s="7"/>
      <c r="D928" s="9"/>
      <c r="E928" s="9"/>
      <c r="F928" s="14"/>
      <c r="G928" s="9"/>
      <c r="H928" s="9"/>
      <c r="I928" s="121"/>
      <c r="J928" s="121"/>
      <c r="K928" s="121"/>
      <c r="L928" s="9"/>
      <c r="M928" s="9"/>
      <c r="N928" s="9"/>
      <c r="O928" s="9"/>
      <c r="P928" s="9"/>
      <c r="Q928" s="5"/>
      <c r="R928" s="5"/>
      <c r="S928" s="5"/>
      <c r="T928" s="5"/>
      <c r="U928" s="5"/>
      <c r="V928" s="5"/>
      <c r="W928" s="5"/>
      <c r="X928" s="5"/>
      <c r="Y928" s="5"/>
      <c r="Z928" s="5"/>
    </row>
    <row r="929" spans="1:26" ht="13.5" customHeight="1" x14ac:dyDescent="0.3">
      <c r="A929" s="5"/>
      <c r="B929" s="6"/>
      <c r="C929" s="7"/>
      <c r="D929" s="9"/>
      <c r="E929" s="9"/>
      <c r="F929" s="14"/>
      <c r="G929" s="9"/>
      <c r="H929" s="9"/>
      <c r="I929" s="121"/>
      <c r="J929" s="121"/>
      <c r="K929" s="121"/>
      <c r="L929" s="9"/>
      <c r="M929" s="9"/>
      <c r="N929" s="9"/>
      <c r="O929" s="9"/>
      <c r="P929" s="9"/>
      <c r="Q929" s="5"/>
      <c r="R929" s="5"/>
      <c r="S929" s="5"/>
      <c r="T929" s="5"/>
      <c r="U929" s="5"/>
      <c r="V929" s="5"/>
      <c r="W929" s="5"/>
      <c r="X929" s="5"/>
      <c r="Y929" s="5"/>
      <c r="Z929" s="5"/>
    </row>
    <row r="930" spans="1:26" ht="13.5" customHeight="1" x14ac:dyDescent="0.3">
      <c r="A930" s="5"/>
      <c r="B930" s="6"/>
      <c r="C930" s="7"/>
      <c r="D930" s="9"/>
      <c r="E930" s="9"/>
      <c r="F930" s="14"/>
      <c r="G930" s="9"/>
      <c r="H930" s="9"/>
      <c r="I930" s="121"/>
      <c r="J930" s="121"/>
      <c r="K930" s="121"/>
      <c r="L930" s="9"/>
      <c r="M930" s="9"/>
      <c r="N930" s="9"/>
      <c r="O930" s="9"/>
      <c r="P930" s="9"/>
      <c r="Q930" s="5"/>
      <c r="R930" s="5"/>
      <c r="S930" s="5"/>
      <c r="T930" s="5"/>
      <c r="U930" s="5"/>
      <c r="V930" s="5"/>
      <c r="W930" s="5"/>
      <c r="X930" s="5"/>
      <c r="Y930" s="5"/>
      <c r="Z930" s="5"/>
    </row>
    <row r="931" spans="1:26" ht="13.5" customHeight="1" x14ac:dyDescent="0.3">
      <c r="A931" s="5"/>
      <c r="B931" s="6"/>
      <c r="C931" s="7"/>
      <c r="D931" s="9"/>
      <c r="E931" s="9"/>
      <c r="F931" s="14"/>
      <c r="G931" s="9"/>
      <c r="H931" s="9"/>
      <c r="I931" s="121"/>
      <c r="J931" s="121"/>
      <c r="K931" s="121"/>
      <c r="L931" s="9"/>
      <c r="M931" s="9"/>
      <c r="N931" s="9"/>
      <c r="O931" s="9"/>
      <c r="P931" s="9"/>
      <c r="Q931" s="5"/>
      <c r="R931" s="5"/>
      <c r="S931" s="5"/>
      <c r="T931" s="5"/>
      <c r="U931" s="5"/>
      <c r="V931" s="5"/>
      <c r="W931" s="5"/>
      <c r="X931" s="5"/>
      <c r="Y931" s="5"/>
      <c r="Z931" s="5"/>
    </row>
    <row r="932" spans="1:26" ht="13.5" customHeight="1" x14ac:dyDescent="0.3">
      <c r="A932" s="5"/>
      <c r="B932" s="6"/>
      <c r="C932" s="7"/>
      <c r="D932" s="9"/>
      <c r="E932" s="9"/>
      <c r="F932" s="14"/>
      <c r="G932" s="9"/>
      <c r="H932" s="9"/>
      <c r="I932" s="121"/>
      <c r="J932" s="121"/>
      <c r="K932" s="121"/>
      <c r="L932" s="9"/>
      <c r="M932" s="9"/>
      <c r="N932" s="9"/>
      <c r="O932" s="9"/>
      <c r="P932" s="9"/>
      <c r="Q932" s="5"/>
      <c r="R932" s="5"/>
      <c r="S932" s="5"/>
      <c r="T932" s="5"/>
      <c r="U932" s="5"/>
      <c r="V932" s="5"/>
      <c r="W932" s="5"/>
      <c r="X932" s="5"/>
      <c r="Y932" s="5"/>
      <c r="Z932" s="5"/>
    </row>
    <row r="933" spans="1:26" ht="13.5" customHeight="1" x14ac:dyDescent="0.3">
      <c r="A933" s="5"/>
      <c r="B933" s="6"/>
      <c r="C933" s="7"/>
      <c r="D933" s="9"/>
      <c r="E933" s="9"/>
      <c r="F933" s="14"/>
      <c r="G933" s="9"/>
      <c r="H933" s="9"/>
      <c r="I933" s="121"/>
      <c r="J933" s="121"/>
      <c r="K933" s="121"/>
      <c r="L933" s="9"/>
      <c r="M933" s="9"/>
      <c r="N933" s="9"/>
      <c r="O933" s="9"/>
      <c r="P933" s="9"/>
      <c r="Q933" s="5"/>
      <c r="R933" s="5"/>
      <c r="S933" s="5"/>
      <c r="T933" s="5"/>
      <c r="U933" s="5"/>
      <c r="V933" s="5"/>
      <c r="W933" s="5"/>
      <c r="X933" s="5"/>
      <c r="Y933" s="5"/>
      <c r="Z933" s="5"/>
    </row>
    <row r="934" spans="1:26" ht="13.5" customHeight="1" x14ac:dyDescent="0.3">
      <c r="A934" s="5"/>
      <c r="B934" s="6"/>
      <c r="C934" s="7"/>
      <c r="D934" s="9"/>
      <c r="E934" s="9"/>
      <c r="F934" s="14"/>
      <c r="G934" s="9"/>
      <c r="H934" s="9"/>
      <c r="I934" s="121"/>
      <c r="J934" s="121"/>
      <c r="K934" s="121"/>
      <c r="L934" s="9"/>
      <c r="M934" s="9"/>
      <c r="N934" s="9"/>
      <c r="O934" s="9"/>
      <c r="P934" s="9"/>
      <c r="Q934" s="5"/>
      <c r="R934" s="5"/>
      <c r="S934" s="5"/>
      <c r="T934" s="5"/>
      <c r="U934" s="5"/>
      <c r="V934" s="5"/>
      <c r="W934" s="5"/>
      <c r="X934" s="5"/>
      <c r="Y934" s="5"/>
      <c r="Z934" s="5"/>
    </row>
    <row r="935" spans="1:26" ht="13.5" customHeight="1" x14ac:dyDescent="0.3">
      <c r="A935" s="5"/>
      <c r="B935" s="6"/>
      <c r="C935" s="7"/>
      <c r="D935" s="9"/>
      <c r="E935" s="9"/>
      <c r="F935" s="14"/>
      <c r="G935" s="9"/>
      <c r="H935" s="9"/>
      <c r="I935" s="121"/>
      <c r="J935" s="121"/>
      <c r="K935" s="121"/>
      <c r="L935" s="9"/>
      <c r="M935" s="9"/>
      <c r="N935" s="9"/>
      <c r="O935" s="9"/>
      <c r="P935" s="9"/>
      <c r="Q935" s="5"/>
      <c r="R935" s="5"/>
      <c r="S935" s="5"/>
      <c r="T935" s="5"/>
      <c r="U935" s="5"/>
      <c r="V935" s="5"/>
      <c r="W935" s="5"/>
      <c r="X935" s="5"/>
      <c r="Y935" s="5"/>
      <c r="Z935" s="5"/>
    </row>
    <row r="936" spans="1:26" ht="13.5" customHeight="1" x14ac:dyDescent="0.3">
      <c r="A936" s="5"/>
      <c r="B936" s="6"/>
      <c r="C936" s="7"/>
      <c r="D936" s="9"/>
      <c r="E936" s="9"/>
      <c r="F936" s="14"/>
      <c r="G936" s="9"/>
      <c r="H936" s="9"/>
      <c r="I936" s="121"/>
      <c r="J936" s="121"/>
      <c r="K936" s="121"/>
      <c r="L936" s="9"/>
      <c r="M936" s="9"/>
      <c r="N936" s="9"/>
      <c r="O936" s="9"/>
      <c r="P936" s="9"/>
      <c r="Q936" s="5"/>
      <c r="R936" s="5"/>
      <c r="S936" s="5"/>
      <c r="T936" s="5"/>
      <c r="U936" s="5"/>
      <c r="V936" s="5"/>
      <c r="W936" s="5"/>
      <c r="X936" s="5"/>
      <c r="Y936" s="5"/>
      <c r="Z936" s="5"/>
    </row>
    <row r="937" spans="1:26" ht="13.5" customHeight="1" x14ac:dyDescent="0.3">
      <c r="A937" s="5"/>
      <c r="B937" s="6"/>
      <c r="C937" s="7"/>
      <c r="D937" s="9"/>
      <c r="E937" s="9"/>
      <c r="F937" s="14"/>
      <c r="G937" s="9"/>
      <c r="H937" s="9"/>
      <c r="I937" s="121"/>
      <c r="J937" s="121"/>
      <c r="K937" s="121"/>
      <c r="L937" s="9"/>
      <c r="M937" s="9"/>
      <c r="N937" s="9"/>
      <c r="O937" s="9"/>
      <c r="P937" s="9"/>
      <c r="Q937" s="5"/>
      <c r="R937" s="5"/>
      <c r="S937" s="5"/>
      <c r="T937" s="5"/>
      <c r="U937" s="5"/>
      <c r="V937" s="5"/>
      <c r="W937" s="5"/>
      <c r="X937" s="5"/>
      <c r="Y937" s="5"/>
      <c r="Z937" s="5"/>
    </row>
    <row r="938" spans="1:26" ht="13.5" customHeight="1" x14ac:dyDescent="0.3">
      <c r="A938" s="5"/>
      <c r="B938" s="6"/>
      <c r="C938" s="7"/>
      <c r="D938" s="9"/>
      <c r="E938" s="9"/>
      <c r="F938" s="14"/>
      <c r="G938" s="9"/>
      <c r="H938" s="9"/>
      <c r="I938" s="121"/>
      <c r="J938" s="121"/>
      <c r="K938" s="121"/>
      <c r="L938" s="9"/>
      <c r="M938" s="9"/>
      <c r="N938" s="9"/>
      <c r="O938" s="9"/>
      <c r="P938" s="9"/>
      <c r="Q938" s="5"/>
      <c r="R938" s="5"/>
      <c r="S938" s="5"/>
      <c r="T938" s="5"/>
      <c r="U938" s="5"/>
      <c r="V938" s="5"/>
      <c r="W938" s="5"/>
      <c r="X938" s="5"/>
      <c r="Y938" s="5"/>
      <c r="Z938" s="5"/>
    </row>
    <row r="939" spans="1:26" ht="13.5" customHeight="1" x14ac:dyDescent="0.3">
      <c r="A939" s="5"/>
      <c r="B939" s="6"/>
      <c r="C939" s="7"/>
      <c r="D939" s="9"/>
      <c r="E939" s="9"/>
      <c r="F939" s="14"/>
      <c r="G939" s="9"/>
      <c r="H939" s="9"/>
      <c r="I939" s="121"/>
      <c r="J939" s="121"/>
      <c r="K939" s="121"/>
      <c r="L939" s="9"/>
      <c r="M939" s="9"/>
      <c r="N939" s="9"/>
      <c r="O939" s="9"/>
      <c r="P939" s="9"/>
      <c r="Q939" s="5"/>
      <c r="R939" s="5"/>
      <c r="S939" s="5"/>
      <c r="T939" s="5"/>
      <c r="U939" s="5"/>
      <c r="V939" s="5"/>
      <c r="W939" s="5"/>
      <c r="X939" s="5"/>
      <c r="Y939" s="5"/>
      <c r="Z939" s="5"/>
    </row>
    <row r="940" spans="1:26" ht="13.5" customHeight="1" x14ac:dyDescent="0.3">
      <c r="A940" s="5"/>
      <c r="B940" s="6"/>
      <c r="C940" s="7"/>
      <c r="D940" s="9"/>
      <c r="E940" s="9"/>
      <c r="F940" s="14"/>
      <c r="G940" s="9"/>
      <c r="H940" s="9"/>
      <c r="I940" s="121"/>
      <c r="J940" s="121"/>
      <c r="K940" s="121"/>
      <c r="L940" s="9"/>
      <c r="M940" s="9"/>
      <c r="N940" s="9"/>
      <c r="O940" s="9"/>
      <c r="P940" s="9"/>
      <c r="Q940" s="5"/>
      <c r="R940" s="5"/>
      <c r="S940" s="5"/>
      <c r="T940" s="5"/>
      <c r="U940" s="5"/>
      <c r="V940" s="5"/>
      <c r="W940" s="5"/>
      <c r="X940" s="5"/>
      <c r="Y940" s="5"/>
      <c r="Z940" s="5"/>
    </row>
    <row r="941" spans="1:26" ht="13.5" customHeight="1" x14ac:dyDescent="0.3">
      <c r="A941" s="5"/>
      <c r="B941" s="6"/>
      <c r="C941" s="7"/>
      <c r="D941" s="9"/>
      <c r="E941" s="9"/>
      <c r="F941" s="14"/>
      <c r="G941" s="9"/>
      <c r="H941" s="9"/>
      <c r="I941" s="121"/>
      <c r="J941" s="121"/>
      <c r="K941" s="121"/>
      <c r="L941" s="9"/>
      <c r="M941" s="9"/>
      <c r="N941" s="9"/>
      <c r="O941" s="9"/>
      <c r="P941" s="9"/>
      <c r="Q941" s="5"/>
      <c r="R941" s="5"/>
      <c r="S941" s="5"/>
      <c r="T941" s="5"/>
      <c r="U941" s="5"/>
      <c r="V941" s="5"/>
      <c r="W941" s="5"/>
      <c r="X941" s="5"/>
      <c r="Y941" s="5"/>
      <c r="Z941" s="5"/>
    </row>
    <row r="942" spans="1:26" ht="13.5" customHeight="1" x14ac:dyDescent="0.3">
      <c r="A942" s="5"/>
      <c r="B942" s="6"/>
      <c r="C942" s="7"/>
      <c r="D942" s="9"/>
      <c r="E942" s="9"/>
      <c r="F942" s="14"/>
      <c r="G942" s="9"/>
      <c r="H942" s="9"/>
      <c r="I942" s="121"/>
      <c r="J942" s="121"/>
      <c r="K942" s="121"/>
      <c r="L942" s="9"/>
      <c r="M942" s="9"/>
      <c r="N942" s="9"/>
      <c r="O942" s="9"/>
      <c r="P942" s="9"/>
      <c r="Q942" s="5"/>
      <c r="R942" s="5"/>
      <c r="S942" s="5"/>
      <c r="T942" s="5"/>
      <c r="U942" s="5"/>
      <c r="V942" s="5"/>
      <c r="W942" s="5"/>
      <c r="X942" s="5"/>
      <c r="Y942" s="5"/>
      <c r="Z942" s="5"/>
    </row>
    <row r="943" spans="1:26" ht="13.5" customHeight="1" x14ac:dyDescent="0.3">
      <c r="A943" s="5"/>
      <c r="B943" s="6"/>
      <c r="C943" s="7"/>
      <c r="D943" s="9"/>
      <c r="E943" s="9"/>
      <c r="F943" s="14"/>
      <c r="G943" s="9"/>
      <c r="H943" s="9"/>
      <c r="I943" s="121"/>
      <c r="J943" s="121"/>
      <c r="K943" s="121"/>
      <c r="L943" s="9"/>
      <c r="M943" s="9"/>
      <c r="N943" s="9"/>
      <c r="O943" s="9"/>
      <c r="P943" s="9"/>
      <c r="Q943" s="5"/>
      <c r="R943" s="5"/>
      <c r="S943" s="5"/>
      <c r="T943" s="5"/>
      <c r="U943" s="5"/>
      <c r="V943" s="5"/>
      <c r="W943" s="5"/>
      <c r="X943" s="5"/>
      <c r="Y943" s="5"/>
      <c r="Z943" s="5"/>
    </row>
    <row r="944" spans="1:26" ht="13.5" customHeight="1" x14ac:dyDescent="0.3">
      <c r="A944" s="5"/>
      <c r="B944" s="6"/>
      <c r="C944" s="7"/>
      <c r="D944" s="9"/>
      <c r="E944" s="9"/>
      <c r="F944" s="14"/>
      <c r="G944" s="9"/>
      <c r="H944" s="9"/>
      <c r="I944" s="121"/>
      <c r="J944" s="121"/>
      <c r="K944" s="121"/>
      <c r="L944" s="9"/>
      <c r="M944" s="9"/>
      <c r="N944" s="9"/>
      <c r="O944" s="9"/>
      <c r="P944" s="9"/>
      <c r="Q944" s="5"/>
      <c r="R944" s="5"/>
      <c r="S944" s="5"/>
      <c r="T944" s="5"/>
      <c r="U944" s="5"/>
      <c r="V944" s="5"/>
      <c r="W944" s="5"/>
      <c r="X944" s="5"/>
      <c r="Y944" s="5"/>
      <c r="Z944" s="5"/>
    </row>
    <row r="945" spans="1:26" ht="13.5" customHeight="1" x14ac:dyDescent="0.3">
      <c r="A945" s="5"/>
      <c r="B945" s="6"/>
      <c r="C945" s="7"/>
      <c r="D945" s="9"/>
      <c r="E945" s="9"/>
      <c r="F945" s="14"/>
      <c r="G945" s="9"/>
      <c r="H945" s="9"/>
      <c r="I945" s="121"/>
      <c r="J945" s="121"/>
      <c r="K945" s="121"/>
      <c r="L945" s="9"/>
      <c r="M945" s="9"/>
      <c r="N945" s="9"/>
      <c r="O945" s="9"/>
      <c r="P945" s="9"/>
      <c r="Q945" s="5"/>
      <c r="R945" s="5"/>
      <c r="S945" s="5"/>
      <c r="T945" s="5"/>
      <c r="U945" s="5"/>
      <c r="V945" s="5"/>
      <c r="W945" s="5"/>
      <c r="X945" s="5"/>
      <c r="Y945" s="5"/>
      <c r="Z945" s="5"/>
    </row>
    <row r="946" spans="1:26" ht="13.5" customHeight="1" x14ac:dyDescent="0.3">
      <c r="A946" s="5"/>
      <c r="B946" s="6"/>
      <c r="C946" s="7"/>
      <c r="D946" s="9"/>
      <c r="E946" s="9"/>
      <c r="F946" s="14"/>
      <c r="G946" s="9"/>
      <c r="H946" s="9"/>
      <c r="I946" s="121"/>
      <c r="J946" s="121"/>
      <c r="K946" s="121"/>
      <c r="L946" s="9"/>
      <c r="M946" s="9"/>
      <c r="N946" s="9"/>
      <c r="O946" s="9"/>
      <c r="P946" s="9"/>
      <c r="Q946" s="5"/>
      <c r="R946" s="5"/>
      <c r="S946" s="5"/>
      <c r="T946" s="5"/>
      <c r="U946" s="5"/>
      <c r="V946" s="5"/>
      <c r="W946" s="5"/>
      <c r="X946" s="5"/>
      <c r="Y946" s="5"/>
      <c r="Z946" s="5"/>
    </row>
    <row r="947" spans="1:26" ht="13.5" customHeight="1" x14ac:dyDescent="0.3">
      <c r="A947" s="5"/>
      <c r="B947" s="6"/>
      <c r="C947" s="7"/>
      <c r="D947" s="9"/>
      <c r="E947" s="9"/>
      <c r="F947" s="14"/>
      <c r="G947" s="9"/>
      <c r="H947" s="9"/>
      <c r="I947" s="121"/>
      <c r="J947" s="121"/>
      <c r="K947" s="121"/>
      <c r="L947" s="9"/>
      <c r="M947" s="9"/>
      <c r="N947" s="9"/>
      <c r="O947" s="9"/>
      <c r="P947" s="9"/>
      <c r="Q947" s="5"/>
      <c r="R947" s="5"/>
      <c r="S947" s="5"/>
      <c r="T947" s="5"/>
      <c r="U947" s="5"/>
      <c r="V947" s="5"/>
      <c r="W947" s="5"/>
      <c r="X947" s="5"/>
      <c r="Y947" s="5"/>
      <c r="Z947" s="5"/>
    </row>
    <row r="948" spans="1:26" ht="13.5" customHeight="1" x14ac:dyDescent="0.3">
      <c r="A948" s="5"/>
      <c r="B948" s="6"/>
      <c r="C948" s="7"/>
      <c r="D948" s="9"/>
      <c r="E948" s="9"/>
      <c r="F948" s="14"/>
      <c r="G948" s="9"/>
      <c r="H948" s="9"/>
      <c r="I948" s="121"/>
      <c r="J948" s="121"/>
      <c r="K948" s="121"/>
      <c r="L948" s="9"/>
      <c r="M948" s="9"/>
      <c r="N948" s="9"/>
      <c r="O948" s="9"/>
      <c r="P948" s="9"/>
      <c r="Q948" s="5"/>
      <c r="R948" s="5"/>
      <c r="S948" s="5"/>
      <c r="T948" s="5"/>
      <c r="U948" s="5"/>
      <c r="V948" s="5"/>
      <c r="W948" s="5"/>
      <c r="X948" s="5"/>
      <c r="Y948" s="5"/>
      <c r="Z948" s="5"/>
    </row>
    <row r="949" spans="1:26" ht="13.5" customHeight="1" x14ac:dyDescent="0.3">
      <c r="A949" s="5"/>
      <c r="B949" s="6"/>
      <c r="C949" s="7"/>
      <c r="D949" s="9"/>
      <c r="E949" s="9"/>
      <c r="F949" s="14"/>
      <c r="G949" s="9"/>
      <c r="H949" s="9"/>
      <c r="I949" s="121"/>
      <c r="J949" s="121"/>
      <c r="K949" s="121"/>
      <c r="L949" s="9"/>
      <c r="M949" s="9"/>
      <c r="N949" s="9"/>
      <c r="O949" s="9"/>
      <c r="P949" s="9"/>
      <c r="Q949" s="5"/>
      <c r="R949" s="5"/>
      <c r="S949" s="5"/>
      <c r="T949" s="5"/>
      <c r="U949" s="5"/>
      <c r="V949" s="5"/>
      <c r="W949" s="5"/>
      <c r="X949" s="5"/>
      <c r="Y949" s="5"/>
      <c r="Z949" s="5"/>
    </row>
    <row r="950" spans="1:26" ht="13.5" customHeight="1" x14ac:dyDescent="0.3">
      <c r="A950" s="5"/>
      <c r="B950" s="6"/>
      <c r="C950" s="7"/>
      <c r="D950" s="9"/>
      <c r="E950" s="9"/>
      <c r="F950" s="14"/>
      <c r="G950" s="9"/>
      <c r="H950" s="9"/>
      <c r="I950" s="121"/>
      <c r="J950" s="121"/>
      <c r="K950" s="121"/>
      <c r="L950" s="9"/>
      <c r="M950" s="9"/>
      <c r="N950" s="9"/>
      <c r="O950" s="9"/>
      <c r="P950" s="9"/>
      <c r="Q950" s="5"/>
      <c r="R950" s="5"/>
      <c r="S950" s="5"/>
      <c r="T950" s="5"/>
      <c r="U950" s="5"/>
      <c r="V950" s="5"/>
      <c r="W950" s="5"/>
      <c r="X950" s="5"/>
      <c r="Y950" s="5"/>
      <c r="Z950" s="5"/>
    </row>
    <row r="951" spans="1:26" ht="13.5" customHeight="1" x14ac:dyDescent="0.3">
      <c r="A951" s="5"/>
      <c r="B951" s="6"/>
      <c r="C951" s="7"/>
      <c r="D951" s="9"/>
      <c r="E951" s="9"/>
      <c r="F951" s="14"/>
      <c r="G951" s="9"/>
      <c r="H951" s="9"/>
      <c r="I951" s="121"/>
      <c r="J951" s="121"/>
      <c r="K951" s="121"/>
      <c r="L951" s="9"/>
      <c r="M951" s="9"/>
      <c r="N951" s="9"/>
      <c r="O951" s="9"/>
      <c r="P951" s="9"/>
      <c r="Q951" s="5"/>
      <c r="R951" s="5"/>
      <c r="S951" s="5"/>
      <c r="T951" s="5"/>
      <c r="U951" s="5"/>
      <c r="V951" s="5"/>
      <c r="W951" s="5"/>
      <c r="X951" s="5"/>
      <c r="Y951" s="5"/>
      <c r="Z951" s="5"/>
    </row>
    <row r="952" spans="1:26" ht="13.5" customHeight="1" x14ac:dyDescent="0.3">
      <c r="A952" s="5"/>
      <c r="B952" s="6"/>
      <c r="C952" s="7"/>
      <c r="D952" s="9"/>
      <c r="E952" s="9"/>
      <c r="F952" s="14"/>
      <c r="G952" s="9"/>
      <c r="H952" s="9"/>
      <c r="I952" s="121"/>
      <c r="J952" s="121"/>
      <c r="K952" s="121"/>
      <c r="L952" s="9"/>
      <c r="M952" s="9"/>
      <c r="N952" s="9"/>
      <c r="O952" s="9"/>
      <c r="P952" s="9"/>
      <c r="Q952" s="5"/>
      <c r="R952" s="5"/>
      <c r="S952" s="5"/>
      <c r="T952" s="5"/>
      <c r="U952" s="5"/>
      <c r="V952" s="5"/>
      <c r="W952" s="5"/>
      <c r="X952" s="5"/>
      <c r="Y952" s="5"/>
      <c r="Z952" s="5"/>
    </row>
    <row r="953" spans="1:26" ht="13.5" customHeight="1" x14ac:dyDescent="0.3">
      <c r="A953" s="5"/>
      <c r="B953" s="6"/>
      <c r="C953" s="7"/>
      <c r="D953" s="9"/>
      <c r="E953" s="9"/>
      <c r="F953" s="14"/>
      <c r="G953" s="9"/>
      <c r="H953" s="9"/>
      <c r="I953" s="121"/>
      <c r="J953" s="121"/>
      <c r="K953" s="121"/>
      <c r="L953" s="9"/>
      <c r="M953" s="9"/>
      <c r="N953" s="9"/>
      <c r="O953" s="9"/>
      <c r="P953" s="9"/>
      <c r="Q953" s="5"/>
      <c r="R953" s="5"/>
      <c r="S953" s="5"/>
      <c r="T953" s="5"/>
      <c r="U953" s="5"/>
      <c r="V953" s="5"/>
      <c r="W953" s="5"/>
      <c r="X953" s="5"/>
      <c r="Y953" s="5"/>
      <c r="Z953" s="5"/>
    </row>
    <row r="954" spans="1:26" ht="13.5" customHeight="1" x14ac:dyDescent="0.3">
      <c r="A954" s="5"/>
      <c r="B954" s="6"/>
      <c r="C954" s="7"/>
      <c r="D954" s="9"/>
      <c r="E954" s="9"/>
      <c r="F954" s="14"/>
      <c r="G954" s="9"/>
      <c r="H954" s="9"/>
      <c r="I954" s="121"/>
      <c r="J954" s="121"/>
      <c r="K954" s="121"/>
      <c r="L954" s="9"/>
      <c r="M954" s="9"/>
      <c r="N954" s="9"/>
      <c r="O954" s="9"/>
      <c r="P954" s="9"/>
      <c r="Q954" s="5"/>
      <c r="R954" s="5"/>
      <c r="S954" s="5"/>
      <c r="T954" s="5"/>
      <c r="U954" s="5"/>
      <c r="V954" s="5"/>
      <c r="W954" s="5"/>
      <c r="X954" s="5"/>
      <c r="Y954" s="5"/>
      <c r="Z954" s="5"/>
    </row>
    <row r="955" spans="1:26" ht="13.5" customHeight="1" x14ac:dyDescent="0.3">
      <c r="A955" s="5"/>
      <c r="B955" s="6"/>
      <c r="C955" s="7"/>
      <c r="D955" s="9"/>
      <c r="E955" s="9"/>
      <c r="F955" s="14"/>
      <c r="G955" s="9"/>
      <c r="H955" s="9"/>
      <c r="I955" s="121"/>
      <c r="J955" s="121"/>
      <c r="K955" s="121"/>
      <c r="L955" s="9"/>
      <c r="M955" s="9"/>
      <c r="N955" s="9"/>
      <c r="O955" s="9"/>
      <c r="P955" s="9"/>
      <c r="Q955" s="5"/>
      <c r="R955" s="5"/>
      <c r="S955" s="5"/>
      <c r="T955" s="5"/>
      <c r="U955" s="5"/>
      <c r="V955" s="5"/>
      <c r="W955" s="5"/>
      <c r="X955" s="5"/>
      <c r="Y955" s="5"/>
      <c r="Z955" s="5"/>
    </row>
    <row r="956" spans="1:26" ht="13.5" customHeight="1" x14ac:dyDescent="0.3">
      <c r="A956" s="5"/>
      <c r="B956" s="6"/>
      <c r="C956" s="7"/>
      <c r="D956" s="9"/>
      <c r="E956" s="9"/>
      <c r="F956" s="14"/>
      <c r="G956" s="9"/>
      <c r="H956" s="9"/>
      <c r="I956" s="121"/>
      <c r="J956" s="121"/>
      <c r="K956" s="121"/>
      <c r="L956" s="9"/>
      <c r="M956" s="9"/>
      <c r="N956" s="9"/>
      <c r="O956" s="9"/>
      <c r="P956" s="9"/>
      <c r="Q956" s="5"/>
      <c r="R956" s="5"/>
      <c r="S956" s="5"/>
      <c r="T956" s="5"/>
      <c r="U956" s="5"/>
      <c r="V956" s="5"/>
      <c r="W956" s="5"/>
      <c r="X956" s="5"/>
      <c r="Y956" s="5"/>
      <c r="Z956" s="5"/>
    </row>
    <row r="957" spans="1:26" ht="13.5" customHeight="1" x14ac:dyDescent="0.3">
      <c r="A957" s="5"/>
      <c r="B957" s="6"/>
      <c r="C957" s="7"/>
      <c r="D957" s="9"/>
      <c r="E957" s="9"/>
      <c r="F957" s="14"/>
      <c r="G957" s="9"/>
      <c r="H957" s="9"/>
      <c r="I957" s="121"/>
      <c r="J957" s="121"/>
      <c r="K957" s="121"/>
      <c r="L957" s="9"/>
      <c r="M957" s="9"/>
      <c r="N957" s="9"/>
      <c r="O957" s="9"/>
      <c r="P957" s="9"/>
      <c r="Q957" s="5"/>
      <c r="R957" s="5"/>
      <c r="S957" s="5"/>
      <c r="T957" s="5"/>
      <c r="U957" s="5"/>
      <c r="V957" s="5"/>
      <c r="W957" s="5"/>
      <c r="X957" s="5"/>
      <c r="Y957" s="5"/>
      <c r="Z957" s="5"/>
    </row>
    <row r="958" spans="1:26" ht="13.5" customHeight="1" x14ac:dyDescent="0.3">
      <c r="A958" s="5"/>
      <c r="B958" s="6"/>
      <c r="C958" s="7"/>
      <c r="D958" s="9"/>
      <c r="E958" s="9"/>
      <c r="F958" s="14"/>
      <c r="G958" s="9"/>
      <c r="H958" s="9"/>
      <c r="I958" s="121"/>
      <c r="J958" s="121"/>
      <c r="K958" s="121"/>
      <c r="L958" s="9"/>
      <c r="M958" s="9"/>
      <c r="N958" s="9"/>
      <c r="O958" s="9"/>
      <c r="P958" s="9"/>
      <c r="Q958" s="5"/>
      <c r="R958" s="5"/>
      <c r="S958" s="5"/>
      <c r="T958" s="5"/>
      <c r="U958" s="5"/>
      <c r="V958" s="5"/>
      <c r="W958" s="5"/>
      <c r="X958" s="5"/>
      <c r="Y958" s="5"/>
      <c r="Z958" s="5"/>
    </row>
    <row r="959" spans="1:26" ht="13.5" customHeight="1" x14ac:dyDescent="0.3">
      <c r="A959" s="5"/>
      <c r="B959" s="6"/>
      <c r="C959" s="7"/>
      <c r="D959" s="9"/>
      <c r="E959" s="9"/>
      <c r="F959" s="14"/>
      <c r="G959" s="9"/>
      <c r="H959" s="9"/>
      <c r="I959" s="121"/>
      <c r="J959" s="121"/>
      <c r="K959" s="121"/>
      <c r="L959" s="9"/>
      <c r="M959" s="9"/>
      <c r="N959" s="9"/>
      <c r="O959" s="9"/>
      <c r="P959" s="9"/>
      <c r="Q959" s="5"/>
      <c r="R959" s="5"/>
      <c r="S959" s="5"/>
      <c r="T959" s="5"/>
      <c r="U959" s="5"/>
      <c r="V959" s="5"/>
      <c r="W959" s="5"/>
      <c r="X959" s="5"/>
      <c r="Y959" s="5"/>
      <c r="Z959" s="5"/>
    </row>
    <row r="960" spans="1:26" ht="13.5" customHeight="1" x14ac:dyDescent="0.3">
      <c r="A960" s="5"/>
      <c r="B960" s="6"/>
      <c r="C960" s="7"/>
      <c r="D960" s="9"/>
      <c r="E960" s="9"/>
      <c r="F960" s="14"/>
      <c r="G960" s="9"/>
      <c r="H960" s="9"/>
      <c r="I960" s="121"/>
      <c r="J960" s="121"/>
      <c r="K960" s="121"/>
      <c r="L960" s="9"/>
      <c r="M960" s="9"/>
      <c r="N960" s="9"/>
      <c r="O960" s="9"/>
      <c r="P960" s="9"/>
      <c r="Q960" s="5"/>
      <c r="R960" s="5"/>
      <c r="S960" s="5"/>
      <c r="T960" s="5"/>
      <c r="U960" s="5"/>
      <c r="V960" s="5"/>
      <c r="W960" s="5"/>
      <c r="X960" s="5"/>
      <c r="Y960" s="5"/>
      <c r="Z960" s="5"/>
    </row>
    <row r="961" spans="1:26" ht="13.5" customHeight="1" x14ac:dyDescent="0.3">
      <c r="A961" s="5"/>
      <c r="B961" s="6"/>
      <c r="C961" s="7"/>
      <c r="D961" s="9"/>
      <c r="E961" s="9"/>
      <c r="F961" s="14"/>
      <c r="G961" s="9"/>
      <c r="H961" s="9"/>
      <c r="I961" s="121"/>
      <c r="J961" s="121"/>
      <c r="K961" s="121"/>
      <c r="L961" s="9"/>
      <c r="M961" s="9"/>
      <c r="N961" s="9"/>
      <c r="O961" s="9"/>
      <c r="P961" s="9"/>
      <c r="Q961" s="5"/>
      <c r="R961" s="5"/>
      <c r="S961" s="5"/>
      <c r="T961" s="5"/>
      <c r="U961" s="5"/>
      <c r="V961" s="5"/>
      <c r="W961" s="5"/>
      <c r="X961" s="5"/>
      <c r="Y961" s="5"/>
      <c r="Z961" s="5"/>
    </row>
    <row r="962" spans="1:26" ht="13.5" customHeight="1" x14ac:dyDescent="0.3">
      <c r="A962" s="5"/>
      <c r="B962" s="6"/>
      <c r="C962" s="7"/>
      <c r="D962" s="9"/>
      <c r="E962" s="9"/>
      <c r="F962" s="14"/>
      <c r="G962" s="9"/>
      <c r="H962" s="9"/>
      <c r="I962" s="121"/>
      <c r="J962" s="121"/>
      <c r="K962" s="121"/>
      <c r="L962" s="9"/>
      <c r="M962" s="9"/>
      <c r="N962" s="9"/>
      <c r="O962" s="9"/>
      <c r="P962" s="9"/>
      <c r="Q962" s="5"/>
      <c r="R962" s="5"/>
      <c r="S962" s="5"/>
      <c r="T962" s="5"/>
      <c r="U962" s="5"/>
      <c r="V962" s="5"/>
      <c r="W962" s="5"/>
      <c r="X962" s="5"/>
      <c r="Y962" s="5"/>
      <c r="Z962" s="5"/>
    </row>
    <row r="963" spans="1:26" ht="13.5" customHeight="1" x14ac:dyDescent="0.3">
      <c r="A963" s="5"/>
      <c r="B963" s="6"/>
      <c r="C963" s="7"/>
      <c r="D963" s="9"/>
      <c r="E963" s="9"/>
      <c r="F963" s="14"/>
      <c r="G963" s="9"/>
      <c r="H963" s="9"/>
      <c r="I963" s="121"/>
      <c r="J963" s="121"/>
      <c r="K963" s="121"/>
      <c r="L963" s="9"/>
      <c r="M963" s="9"/>
      <c r="N963" s="9"/>
      <c r="O963" s="9"/>
      <c r="P963" s="9"/>
      <c r="Q963" s="5"/>
      <c r="R963" s="5"/>
      <c r="S963" s="5"/>
      <c r="T963" s="5"/>
      <c r="U963" s="5"/>
      <c r="V963" s="5"/>
      <c r="W963" s="5"/>
      <c r="X963" s="5"/>
      <c r="Y963" s="5"/>
      <c r="Z963" s="5"/>
    </row>
    <row r="964" spans="1:26" ht="13.5" customHeight="1" x14ac:dyDescent="0.3">
      <c r="A964" s="5"/>
      <c r="B964" s="6"/>
      <c r="C964" s="7"/>
      <c r="D964" s="9"/>
      <c r="E964" s="9"/>
      <c r="F964" s="14"/>
      <c r="G964" s="9"/>
      <c r="H964" s="9"/>
      <c r="I964" s="121"/>
      <c r="J964" s="121"/>
      <c r="K964" s="121"/>
      <c r="L964" s="9"/>
      <c r="M964" s="9"/>
      <c r="N964" s="9"/>
      <c r="O964" s="9"/>
      <c r="P964" s="9"/>
      <c r="Q964" s="5"/>
      <c r="R964" s="5"/>
      <c r="S964" s="5"/>
      <c r="T964" s="5"/>
      <c r="U964" s="5"/>
      <c r="V964" s="5"/>
      <c r="W964" s="5"/>
      <c r="X964" s="5"/>
      <c r="Y964" s="5"/>
      <c r="Z964" s="5"/>
    </row>
    <row r="965" spans="1:26" ht="13.5" customHeight="1" x14ac:dyDescent="0.3">
      <c r="A965" s="5"/>
      <c r="B965" s="6"/>
      <c r="C965" s="7"/>
      <c r="D965" s="9"/>
      <c r="E965" s="9"/>
      <c r="F965" s="14"/>
      <c r="G965" s="9"/>
      <c r="H965" s="9"/>
      <c r="I965" s="121"/>
      <c r="J965" s="121"/>
      <c r="K965" s="121"/>
      <c r="L965" s="9"/>
      <c r="M965" s="9"/>
      <c r="N965" s="9"/>
      <c r="O965" s="9"/>
      <c r="P965" s="9"/>
      <c r="Q965" s="5"/>
      <c r="R965" s="5"/>
      <c r="S965" s="5"/>
      <c r="T965" s="5"/>
      <c r="U965" s="5"/>
      <c r="V965" s="5"/>
      <c r="W965" s="5"/>
      <c r="X965" s="5"/>
      <c r="Y965" s="5"/>
      <c r="Z965" s="5"/>
    </row>
    <row r="966" spans="1:26" ht="13.5" customHeight="1" x14ac:dyDescent="0.3">
      <c r="A966" s="5"/>
      <c r="B966" s="6"/>
      <c r="C966" s="7"/>
      <c r="D966" s="9"/>
      <c r="E966" s="9"/>
      <c r="F966" s="14"/>
      <c r="G966" s="9"/>
      <c r="H966" s="9"/>
      <c r="I966" s="121"/>
      <c r="J966" s="121"/>
      <c r="K966" s="121"/>
      <c r="L966" s="9"/>
      <c r="M966" s="9"/>
      <c r="N966" s="9"/>
      <c r="O966" s="9"/>
      <c r="P966" s="9"/>
      <c r="Q966" s="5"/>
      <c r="R966" s="5"/>
      <c r="S966" s="5"/>
      <c r="T966" s="5"/>
      <c r="U966" s="5"/>
      <c r="V966" s="5"/>
      <c r="W966" s="5"/>
      <c r="X966" s="5"/>
      <c r="Y966" s="5"/>
      <c r="Z966" s="5"/>
    </row>
    <row r="967" spans="1:26" ht="13.5" customHeight="1" x14ac:dyDescent="0.3">
      <c r="A967" s="5"/>
      <c r="B967" s="6"/>
      <c r="C967" s="7"/>
      <c r="D967" s="9"/>
      <c r="E967" s="9"/>
      <c r="F967" s="14"/>
      <c r="G967" s="9"/>
      <c r="H967" s="9"/>
      <c r="I967" s="121"/>
      <c r="J967" s="121"/>
      <c r="K967" s="121"/>
      <c r="L967" s="9"/>
      <c r="M967" s="9"/>
      <c r="N967" s="9"/>
      <c r="O967" s="9"/>
      <c r="P967" s="9"/>
      <c r="Q967" s="5"/>
      <c r="R967" s="5"/>
      <c r="S967" s="5"/>
      <c r="T967" s="5"/>
      <c r="U967" s="5"/>
      <c r="V967" s="5"/>
      <c r="W967" s="5"/>
      <c r="X967" s="5"/>
      <c r="Y967" s="5"/>
      <c r="Z967" s="5"/>
    </row>
    <row r="968" spans="1:26" ht="13.5" customHeight="1" x14ac:dyDescent="0.3">
      <c r="A968" s="5"/>
      <c r="B968" s="6"/>
      <c r="C968" s="7"/>
      <c r="D968" s="9"/>
      <c r="E968" s="9"/>
      <c r="F968" s="14"/>
      <c r="G968" s="9"/>
      <c r="H968" s="9"/>
      <c r="I968" s="121"/>
      <c r="J968" s="121"/>
      <c r="K968" s="121"/>
      <c r="L968" s="9"/>
      <c r="M968" s="9"/>
      <c r="N968" s="9"/>
      <c r="O968" s="9"/>
      <c r="P968" s="9"/>
      <c r="Q968" s="5"/>
      <c r="R968" s="5"/>
      <c r="S968" s="5"/>
      <c r="T968" s="5"/>
      <c r="U968" s="5"/>
      <c r="V968" s="5"/>
      <c r="W968" s="5"/>
      <c r="X968" s="5"/>
      <c r="Y968" s="5"/>
      <c r="Z968" s="5"/>
    </row>
    <row r="969" spans="1:26" ht="13.5" customHeight="1" x14ac:dyDescent="0.3">
      <c r="A969" s="5"/>
      <c r="B969" s="6"/>
      <c r="C969" s="7"/>
      <c r="D969" s="9"/>
      <c r="E969" s="9"/>
      <c r="F969" s="14"/>
      <c r="G969" s="9"/>
      <c r="H969" s="9"/>
      <c r="I969" s="121"/>
      <c r="J969" s="121"/>
      <c r="K969" s="121"/>
      <c r="L969" s="9"/>
      <c r="M969" s="9"/>
      <c r="N969" s="9"/>
      <c r="O969" s="9"/>
      <c r="P969" s="9"/>
      <c r="Q969" s="5"/>
      <c r="R969" s="5"/>
      <c r="S969" s="5"/>
      <c r="T969" s="5"/>
      <c r="U969" s="5"/>
      <c r="V969" s="5"/>
      <c r="W969" s="5"/>
      <c r="X969" s="5"/>
      <c r="Y969" s="5"/>
      <c r="Z969" s="5"/>
    </row>
    <row r="970" spans="1:26" ht="13.5" customHeight="1" x14ac:dyDescent="0.3">
      <c r="A970" s="5"/>
      <c r="B970" s="6"/>
      <c r="C970" s="7"/>
      <c r="D970" s="9"/>
      <c r="E970" s="9"/>
      <c r="F970" s="14"/>
      <c r="G970" s="9"/>
      <c r="H970" s="9"/>
      <c r="I970" s="121"/>
      <c r="J970" s="121"/>
      <c r="K970" s="121"/>
      <c r="L970" s="9"/>
      <c r="M970" s="9"/>
      <c r="N970" s="9"/>
      <c r="O970" s="9"/>
      <c r="P970" s="9"/>
      <c r="Q970" s="5"/>
      <c r="R970" s="5"/>
      <c r="S970" s="5"/>
      <c r="T970" s="5"/>
      <c r="U970" s="5"/>
      <c r="V970" s="5"/>
      <c r="W970" s="5"/>
      <c r="X970" s="5"/>
      <c r="Y970" s="5"/>
      <c r="Z970" s="5"/>
    </row>
    <row r="971" spans="1:26" ht="13.5" customHeight="1" x14ac:dyDescent="0.3">
      <c r="A971" s="5"/>
      <c r="B971" s="6"/>
      <c r="C971" s="7"/>
      <c r="D971" s="9"/>
      <c r="E971" s="9"/>
      <c r="F971" s="14"/>
      <c r="G971" s="9"/>
      <c r="H971" s="9"/>
      <c r="I971" s="121"/>
      <c r="J971" s="121"/>
      <c r="K971" s="121"/>
      <c r="L971" s="9"/>
      <c r="M971" s="9"/>
      <c r="N971" s="9"/>
      <c r="O971" s="9"/>
      <c r="P971" s="9"/>
      <c r="Q971" s="5"/>
      <c r="R971" s="5"/>
      <c r="S971" s="5"/>
      <c r="T971" s="5"/>
      <c r="U971" s="5"/>
      <c r="V971" s="5"/>
      <c r="W971" s="5"/>
      <c r="X971" s="5"/>
      <c r="Y971" s="5"/>
      <c r="Z971" s="5"/>
    </row>
    <row r="972" spans="1:26" ht="13.5" customHeight="1" x14ac:dyDescent="0.3">
      <c r="A972" s="5"/>
      <c r="B972" s="6"/>
      <c r="C972" s="7"/>
      <c r="D972" s="9"/>
      <c r="E972" s="9"/>
      <c r="F972" s="14"/>
      <c r="G972" s="9"/>
      <c r="H972" s="9"/>
      <c r="I972" s="121"/>
      <c r="J972" s="121"/>
      <c r="K972" s="121"/>
      <c r="L972" s="9"/>
      <c r="M972" s="9"/>
      <c r="N972" s="9"/>
      <c r="O972" s="9"/>
      <c r="P972" s="9"/>
      <c r="Q972" s="5"/>
      <c r="R972" s="5"/>
      <c r="S972" s="5"/>
      <c r="T972" s="5"/>
      <c r="U972" s="5"/>
      <c r="V972" s="5"/>
      <c r="W972" s="5"/>
      <c r="X972" s="5"/>
      <c r="Y972" s="5"/>
      <c r="Z972" s="5"/>
    </row>
    <row r="973" spans="1:26" ht="13.5" customHeight="1" x14ac:dyDescent="0.3">
      <c r="A973" s="5"/>
      <c r="B973" s="6"/>
      <c r="C973" s="7"/>
      <c r="D973" s="9"/>
      <c r="E973" s="9"/>
      <c r="F973" s="14"/>
      <c r="G973" s="9"/>
      <c r="H973" s="9"/>
      <c r="I973" s="121"/>
      <c r="J973" s="121"/>
      <c r="K973" s="121"/>
      <c r="L973" s="9"/>
      <c r="M973" s="9"/>
      <c r="N973" s="9"/>
      <c r="O973" s="9"/>
      <c r="P973" s="9"/>
      <c r="Q973" s="5"/>
      <c r="R973" s="5"/>
      <c r="S973" s="5"/>
      <c r="T973" s="5"/>
      <c r="U973" s="5"/>
      <c r="V973" s="5"/>
      <c r="W973" s="5"/>
      <c r="X973" s="5"/>
      <c r="Y973" s="5"/>
      <c r="Z973" s="5"/>
    </row>
    <row r="974" spans="1:26" ht="13.5" customHeight="1" x14ac:dyDescent="0.3">
      <c r="A974" s="5"/>
      <c r="B974" s="6"/>
      <c r="C974" s="7"/>
      <c r="D974" s="9"/>
      <c r="E974" s="9"/>
      <c r="F974" s="14"/>
      <c r="G974" s="9"/>
      <c r="H974" s="9"/>
      <c r="I974" s="121"/>
      <c r="J974" s="121"/>
      <c r="K974" s="121"/>
      <c r="L974" s="9"/>
      <c r="M974" s="9"/>
      <c r="N974" s="9"/>
      <c r="O974" s="9"/>
      <c r="P974" s="9"/>
      <c r="Q974" s="5"/>
      <c r="R974" s="5"/>
      <c r="S974" s="5"/>
      <c r="T974" s="5"/>
      <c r="U974" s="5"/>
      <c r="V974" s="5"/>
      <c r="W974" s="5"/>
      <c r="X974" s="5"/>
      <c r="Y974" s="5"/>
      <c r="Z974" s="5"/>
    </row>
    <row r="975" spans="1:26" ht="13.5" customHeight="1" x14ac:dyDescent="0.3">
      <c r="A975" s="5"/>
      <c r="B975" s="6"/>
      <c r="C975" s="7"/>
      <c r="D975" s="9"/>
      <c r="E975" s="9"/>
      <c r="F975" s="14"/>
      <c r="G975" s="9"/>
      <c r="H975" s="9"/>
      <c r="I975" s="121"/>
      <c r="J975" s="121"/>
      <c r="K975" s="121"/>
      <c r="L975" s="9"/>
      <c r="M975" s="9"/>
      <c r="N975" s="9"/>
      <c r="O975" s="9"/>
      <c r="P975" s="9"/>
      <c r="Q975" s="5"/>
      <c r="R975" s="5"/>
      <c r="S975" s="5"/>
      <c r="T975" s="5"/>
      <c r="U975" s="5"/>
      <c r="V975" s="5"/>
      <c r="W975" s="5"/>
      <c r="X975" s="5"/>
      <c r="Y975" s="5"/>
      <c r="Z975" s="5"/>
    </row>
    <row r="976" spans="1:26" ht="13.5" customHeight="1" x14ac:dyDescent="0.3">
      <c r="A976" s="5"/>
      <c r="B976" s="6"/>
      <c r="C976" s="7"/>
      <c r="D976" s="9"/>
      <c r="E976" s="9"/>
      <c r="F976" s="14"/>
      <c r="G976" s="9"/>
      <c r="H976" s="9"/>
      <c r="I976" s="121"/>
      <c r="J976" s="121"/>
      <c r="K976" s="121"/>
      <c r="L976" s="9"/>
      <c r="M976" s="9"/>
      <c r="N976" s="9"/>
      <c r="O976" s="9"/>
      <c r="P976" s="9"/>
      <c r="Q976" s="5"/>
      <c r="R976" s="5"/>
      <c r="S976" s="5"/>
      <c r="T976" s="5"/>
      <c r="U976" s="5"/>
      <c r="V976" s="5"/>
      <c r="W976" s="5"/>
      <c r="X976" s="5"/>
      <c r="Y976" s="5"/>
      <c r="Z976" s="5"/>
    </row>
    <row r="977" spans="1:26" ht="13.5" customHeight="1" x14ac:dyDescent="0.3">
      <c r="A977" s="5"/>
      <c r="B977" s="6"/>
      <c r="C977" s="7"/>
      <c r="D977" s="9"/>
      <c r="E977" s="9"/>
      <c r="F977" s="14"/>
      <c r="G977" s="9"/>
      <c r="H977" s="9"/>
      <c r="I977" s="121"/>
      <c r="J977" s="121"/>
      <c r="K977" s="121"/>
      <c r="L977" s="9"/>
      <c r="M977" s="9"/>
      <c r="N977" s="9"/>
      <c r="O977" s="9"/>
      <c r="P977" s="9"/>
      <c r="Q977" s="5"/>
      <c r="R977" s="5"/>
      <c r="S977" s="5"/>
      <c r="T977" s="5"/>
      <c r="U977" s="5"/>
      <c r="V977" s="5"/>
      <c r="W977" s="5"/>
      <c r="X977" s="5"/>
      <c r="Y977" s="5"/>
      <c r="Z977" s="5"/>
    </row>
    <row r="978" spans="1:26" ht="13.5" customHeight="1" x14ac:dyDescent="0.3">
      <c r="A978" s="5"/>
      <c r="B978" s="6"/>
      <c r="C978" s="7"/>
      <c r="D978" s="9"/>
      <c r="E978" s="9"/>
      <c r="F978" s="14"/>
      <c r="G978" s="9"/>
      <c r="H978" s="9"/>
      <c r="I978" s="121"/>
      <c r="J978" s="121"/>
      <c r="K978" s="121"/>
      <c r="L978" s="9"/>
      <c r="M978" s="9"/>
      <c r="N978" s="9"/>
      <c r="O978" s="9"/>
      <c r="P978" s="9"/>
      <c r="Q978" s="5"/>
      <c r="R978" s="5"/>
      <c r="S978" s="5"/>
      <c r="T978" s="5"/>
      <c r="U978" s="5"/>
      <c r="V978" s="5"/>
      <c r="W978" s="5"/>
      <c r="X978" s="5"/>
      <c r="Y978" s="5"/>
      <c r="Z978" s="5"/>
    </row>
    <row r="979" spans="1:26" ht="13.5" customHeight="1" x14ac:dyDescent="0.3">
      <c r="A979" s="5"/>
      <c r="B979" s="6"/>
      <c r="C979" s="7"/>
      <c r="D979" s="9"/>
      <c r="E979" s="9"/>
      <c r="F979" s="14"/>
      <c r="G979" s="9"/>
      <c r="H979" s="9"/>
      <c r="I979" s="121"/>
      <c r="J979" s="121"/>
      <c r="K979" s="121"/>
      <c r="L979" s="9"/>
      <c r="M979" s="9"/>
      <c r="N979" s="9"/>
      <c r="O979" s="9"/>
      <c r="P979" s="9"/>
      <c r="Q979" s="5"/>
      <c r="R979" s="5"/>
      <c r="S979" s="5"/>
      <c r="T979" s="5"/>
      <c r="U979" s="5"/>
      <c r="V979" s="5"/>
      <c r="W979" s="5"/>
      <c r="X979" s="5"/>
      <c r="Y979" s="5"/>
      <c r="Z979" s="5"/>
    </row>
    <row r="980" spans="1:26" ht="13.5" customHeight="1" x14ac:dyDescent="0.3">
      <c r="A980" s="5"/>
      <c r="B980" s="6"/>
      <c r="C980" s="7"/>
      <c r="D980" s="9"/>
      <c r="E980" s="9"/>
      <c r="F980" s="14"/>
      <c r="G980" s="9"/>
      <c r="H980" s="9"/>
      <c r="I980" s="121"/>
      <c r="J980" s="121"/>
      <c r="K980" s="121"/>
      <c r="L980" s="9"/>
      <c r="M980" s="9"/>
      <c r="N980" s="9"/>
      <c r="O980" s="9"/>
      <c r="P980" s="9"/>
      <c r="Q980" s="5"/>
      <c r="R980" s="5"/>
      <c r="S980" s="5"/>
      <c r="T980" s="5"/>
      <c r="U980" s="5"/>
      <c r="V980" s="5"/>
      <c r="W980" s="5"/>
      <c r="X980" s="5"/>
      <c r="Y980" s="5"/>
      <c r="Z980" s="5"/>
    </row>
    <row r="981" spans="1:26" ht="13.5" customHeight="1" x14ac:dyDescent="0.3">
      <c r="A981" s="5"/>
      <c r="B981" s="6"/>
      <c r="C981" s="7"/>
      <c r="D981" s="9"/>
      <c r="E981" s="9"/>
      <c r="F981" s="14"/>
      <c r="G981" s="9"/>
      <c r="H981" s="9"/>
      <c r="I981" s="121"/>
      <c r="J981" s="121"/>
      <c r="K981" s="121"/>
      <c r="L981" s="9"/>
      <c r="M981" s="9"/>
      <c r="N981" s="9"/>
      <c r="O981" s="9"/>
      <c r="P981" s="9"/>
      <c r="Q981" s="5"/>
      <c r="R981" s="5"/>
      <c r="S981" s="5"/>
      <c r="T981" s="5"/>
      <c r="U981" s="5"/>
      <c r="V981" s="5"/>
      <c r="W981" s="5"/>
      <c r="X981" s="5"/>
      <c r="Y981" s="5"/>
      <c r="Z981" s="5"/>
    </row>
    <row r="982" spans="1:26" ht="13.5" customHeight="1" x14ac:dyDescent="0.3">
      <c r="A982" s="5"/>
      <c r="B982" s="6"/>
      <c r="C982" s="7"/>
      <c r="D982" s="9"/>
      <c r="E982" s="9"/>
      <c r="F982" s="14"/>
      <c r="G982" s="9"/>
      <c r="H982" s="9"/>
      <c r="I982" s="121"/>
      <c r="J982" s="121"/>
      <c r="K982" s="121"/>
      <c r="L982" s="9"/>
      <c r="M982" s="9"/>
      <c r="N982" s="9"/>
      <c r="O982" s="9"/>
      <c r="P982" s="9"/>
      <c r="Q982" s="5"/>
      <c r="R982" s="5"/>
      <c r="S982" s="5"/>
      <c r="T982" s="5"/>
      <c r="U982" s="5"/>
      <c r="V982" s="5"/>
      <c r="W982" s="5"/>
      <c r="X982" s="5"/>
      <c r="Y982" s="5"/>
      <c r="Z982" s="5"/>
    </row>
    <row r="983" spans="1:26" ht="13.5" customHeight="1" x14ac:dyDescent="0.3">
      <c r="A983" s="5"/>
      <c r="B983" s="6"/>
      <c r="C983" s="7"/>
      <c r="D983" s="9"/>
      <c r="E983" s="9"/>
      <c r="F983" s="14"/>
      <c r="G983" s="9"/>
      <c r="H983" s="9"/>
      <c r="I983" s="121"/>
      <c r="J983" s="121"/>
      <c r="K983" s="121"/>
      <c r="L983" s="9"/>
      <c r="M983" s="9"/>
      <c r="N983" s="9"/>
      <c r="O983" s="9"/>
      <c r="P983" s="9"/>
      <c r="Q983" s="5"/>
      <c r="R983" s="5"/>
      <c r="S983" s="5"/>
      <c r="T983" s="5"/>
      <c r="U983" s="5"/>
      <c r="V983" s="5"/>
      <c r="W983" s="5"/>
      <c r="X983" s="5"/>
      <c r="Y983" s="5"/>
      <c r="Z983" s="5"/>
    </row>
    <row r="984" spans="1:26" ht="13.5" customHeight="1" x14ac:dyDescent="0.3">
      <c r="A984" s="5"/>
      <c r="B984" s="6"/>
      <c r="C984" s="7"/>
      <c r="D984" s="9"/>
      <c r="E984" s="9"/>
      <c r="F984" s="14"/>
      <c r="G984" s="9"/>
      <c r="H984" s="9"/>
      <c r="I984" s="121"/>
      <c r="J984" s="121"/>
      <c r="K984" s="121"/>
      <c r="L984" s="9"/>
      <c r="M984" s="9"/>
      <c r="N984" s="9"/>
      <c r="O984" s="9"/>
      <c r="P984" s="9"/>
      <c r="Q984" s="5"/>
      <c r="R984" s="5"/>
      <c r="S984" s="5"/>
      <c r="T984" s="5"/>
      <c r="U984" s="5"/>
      <c r="V984" s="5"/>
      <c r="W984" s="5"/>
      <c r="X984" s="5"/>
      <c r="Y984" s="5"/>
      <c r="Z984" s="5"/>
    </row>
    <row r="985" spans="1:26" ht="13.5" customHeight="1" x14ac:dyDescent="0.3">
      <c r="A985" s="5"/>
      <c r="B985" s="6"/>
      <c r="C985" s="7"/>
      <c r="D985" s="9"/>
      <c r="E985" s="9"/>
      <c r="F985" s="14"/>
      <c r="G985" s="9"/>
      <c r="H985" s="9"/>
      <c r="I985" s="121"/>
      <c r="J985" s="121"/>
      <c r="K985" s="121"/>
      <c r="L985" s="9"/>
      <c r="M985" s="9"/>
      <c r="N985" s="9"/>
      <c r="O985" s="9"/>
      <c r="P985" s="9"/>
      <c r="Q985" s="5"/>
      <c r="R985" s="5"/>
      <c r="S985" s="5"/>
      <c r="T985" s="5"/>
      <c r="U985" s="5"/>
      <c r="V985" s="5"/>
      <c r="W985" s="5"/>
      <c r="X985" s="5"/>
      <c r="Y985" s="5"/>
      <c r="Z985" s="5"/>
    </row>
    <row r="986" spans="1:26" ht="13.5" customHeight="1" x14ac:dyDescent="0.3">
      <c r="A986" s="5"/>
      <c r="B986" s="6"/>
      <c r="C986" s="7"/>
      <c r="D986" s="9"/>
      <c r="E986" s="9"/>
      <c r="F986" s="14"/>
      <c r="G986" s="9"/>
      <c r="H986" s="9"/>
      <c r="I986" s="121"/>
      <c r="J986" s="121"/>
      <c r="K986" s="121"/>
      <c r="L986" s="9"/>
      <c r="M986" s="9"/>
      <c r="N986" s="9"/>
      <c r="O986" s="9"/>
      <c r="P986" s="9"/>
      <c r="Q986" s="5"/>
      <c r="R986" s="5"/>
      <c r="S986" s="5"/>
      <c r="T986" s="5"/>
      <c r="U986" s="5"/>
      <c r="V986" s="5"/>
      <c r="W986" s="5"/>
      <c r="X986" s="5"/>
      <c r="Y986" s="5"/>
      <c r="Z986" s="5"/>
    </row>
    <row r="987" spans="1:26" ht="13.5" customHeight="1" x14ac:dyDescent="0.3">
      <c r="A987" s="5"/>
      <c r="B987" s="6"/>
      <c r="C987" s="7"/>
      <c r="D987" s="9"/>
      <c r="E987" s="9"/>
      <c r="F987" s="14"/>
      <c r="G987" s="9"/>
      <c r="H987" s="9"/>
      <c r="I987" s="121"/>
      <c r="J987" s="121"/>
      <c r="K987" s="121"/>
      <c r="L987" s="9"/>
      <c r="M987" s="9"/>
      <c r="N987" s="9"/>
      <c r="O987" s="9"/>
      <c r="P987" s="9"/>
      <c r="Q987" s="5"/>
      <c r="R987" s="5"/>
      <c r="S987" s="5"/>
      <c r="T987" s="5"/>
      <c r="U987" s="5"/>
      <c r="V987" s="5"/>
      <c r="W987" s="5"/>
      <c r="X987" s="5"/>
      <c r="Y987" s="5"/>
      <c r="Z987" s="5"/>
    </row>
    <row r="988" spans="1:26" ht="13.5" customHeight="1" x14ac:dyDescent="0.3">
      <c r="A988" s="5"/>
      <c r="B988" s="6"/>
      <c r="C988" s="7"/>
      <c r="D988" s="9"/>
      <c r="E988" s="9"/>
      <c r="F988" s="14"/>
      <c r="G988" s="9"/>
      <c r="H988" s="9"/>
      <c r="I988" s="121"/>
      <c r="J988" s="121"/>
      <c r="K988" s="121"/>
      <c r="L988" s="9"/>
      <c r="M988" s="9"/>
      <c r="N988" s="9"/>
      <c r="O988" s="9"/>
      <c r="P988" s="9"/>
      <c r="Q988" s="5"/>
      <c r="R988" s="5"/>
      <c r="S988" s="5"/>
      <c r="T988" s="5"/>
      <c r="U988" s="5"/>
      <c r="V988" s="5"/>
      <c r="W988" s="5"/>
      <c r="X988" s="5"/>
      <c r="Y988" s="5"/>
      <c r="Z988" s="5"/>
    </row>
    <row r="989" spans="1:26" ht="13.5" customHeight="1" x14ac:dyDescent="0.3">
      <c r="A989" s="5"/>
      <c r="B989" s="6"/>
      <c r="C989" s="7"/>
      <c r="D989" s="9"/>
      <c r="E989" s="9"/>
      <c r="F989" s="14"/>
      <c r="G989" s="9"/>
      <c r="H989" s="9"/>
      <c r="I989" s="121"/>
      <c r="J989" s="121"/>
      <c r="K989" s="121"/>
      <c r="L989" s="9"/>
      <c r="M989" s="9"/>
      <c r="N989" s="9"/>
      <c r="O989" s="9"/>
      <c r="P989" s="9"/>
      <c r="Q989" s="5"/>
      <c r="R989" s="5"/>
      <c r="S989" s="5"/>
      <c r="T989" s="5"/>
      <c r="U989" s="5"/>
      <c r="V989" s="5"/>
      <c r="W989" s="5"/>
      <c r="X989" s="5"/>
      <c r="Y989" s="5"/>
      <c r="Z989" s="5"/>
    </row>
    <row r="990" spans="1:26" ht="13.5" customHeight="1" x14ac:dyDescent="0.3">
      <c r="A990" s="5"/>
      <c r="B990" s="6"/>
      <c r="C990" s="7"/>
      <c r="D990" s="9"/>
      <c r="E990" s="9"/>
      <c r="F990" s="14"/>
      <c r="G990" s="9"/>
      <c r="H990" s="9"/>
      <c r="I990" s="121"/>
      <c r="J990" s="121"/>
      <c r="K990" s="121"/>
      <c r="L990" s="9"/>
      <c r="M990" s="9"/>
      <c r="N990" s="9"/>
      <c r="O990" s="9"/>
      <c r="P990" s="9"/>
      <c r="Q990" s="5"/>
      <c r="R990" s="5"/>
      <c r="S990" s="5"/>
      <c r="T990" s="5"/>
      <c r="U990" s="5"/>
      <c r="V990" s="5"/>
      <c r="W990" s="5"/>
      <c r="X990" s="5"/>
      <c r="Y990" s="5"/>
      <c r="Z990" s="5"/>
    </row>
    <row r="991" spans="1:26" ht="13.5" customHeight="1" x14ac:dyDescent="0.3">
      <c r="A991" s="5"/>
      <c r="B991" s="6"/>
      <c r="C991" s="7"/>
      <c r="D991" s="9"/>
      <c r="E991" s="9"/>
      <c r="F991" s="14"/>
      <c r="G991" s="9"/>
      <c r="H991" s="9"/>
      <c r="I991" s="121"/>
      <c r="J991" s="121"/>
      <c r="K991" s="121"/>
      <c r="L991" s="9"/>
      <c r="M991" s="9"/>
      <c r="N991" s="9"/>
      <c r="O991" s="9"/>
      <c r="P991" s="9"/>
      <c r="Q991" s="5"/>
      <c r="R991" s="5"/>
      <c r="S991" s="5"/>
      <c r="T991" s="5"/>
      <c r="U991" s="5"/>
      <c r="V991" s="5"/>
      <c r="W991" s="5"/>
      <c r="X991" s="5"/>
      <c r="Y991" s="5"/>
      <c r="Z991" s="5"/>
    </row>
    <row r="992" spans="1:26" ht="13.5" customHeight="1" x14ac:dyDescent="0.3">
      <c r="A992" s="5"/>
      <c r="B992" s="6"/>
      <c r="C992" s="7"/>
      <c r="D992" s="9"/>
      <c r="E992" s="9"/>
      <c r="F992" s="14"/>
      <c r="G992" s="9"/>
      <c r="H992" s="9"/>
      <c r="I992" s="121"/>
      <c r="J992" s="121"/>
      <c r="K992" s="121"/>
      <c r="L992" s="9"/>
      <c r="M992" s="9"/>
      <c r="N992" s="9"/>
      <c r="O992" s="9"/>
      <c r="P992" s="9"/>
      <c r="Q992" s="5"/>
      <c r="R992" s="5"/>
      <c r="S992" s="5"/>
      <c r="T992" s="5"/>
      <c r="U992" s="5"/>
      <c r="V992" s="5"/>
      <c r="W992" s="5"/>
      <c r="X992" s="5"/>
      <c r="Y992" s="5"/>
      <c r="Z992" s="5"/>
    </row>
    <row r="993" spans="1:26" ht="13.5" customHeight="1" x14ac:dyDescent="0.3">
      <c r="A993" s="5"/>
      <c r="B993" s="6"/>
      <c r="C993" s="7"/>
      <c r="D993" s="9"/>
      <c r="E993" s="9"/>
      <c r="F993" s="14"/>
      <c r="G993" s="9"/>
      <c r="H993" s="9"/>
      <c r="I993" s="121"/>
      <c r="J993" s="121"/>
      <c r="K993" s="121"/>
      <c r="L993" s="9"/>
      <c r="M993" s="9"/>
      <c r="N993" s="9"/>
      <c r="O993" s="9"/>
      <c r="P993" s="9"/>
      <c r="Q993" s="5"/>
      <c r="R993" s="5"/>
      <c r="S993" s="5"/>
      <c r="T993" s="5"/>
      <c r="U993" s="5"/>
      <c r="V993" s="5"/>
      <c r="W993" s="5"/>
      <c r="X993" s="5"/>
      <c r="Y993" s="5"/>
      <c r="Z993" s="5"/>
    </row>
    <row r="994" spans="1:26" ht="13.5" customHeight="1" x14ac:dyDescent="0.3">
      <c r="A994" s="5"/>
      <c r="B994" s="6"/>
      <c r="C994" s="7"/>
      <c r="D994" s="9"/>
      <c r="E994" s="9"/>
      <c r="F994" s="14"/>
      <c r="G994" s="9"/>
      <c r="H994" s="9"/>
      <c r="I994" s="121"/>
      <c r="J994" s="121"/>
      <c r="K994" s="121"/>
      <c r="L994" s="9"/>
      <c r="M994" s="9"/>
      <c r="N994" s="9"/>
      <c r="O994" s="9"/>
      <c r="P994" s="9"/>
      <c r="Q994" s="5"/>
      <c r="R994" s="5"/>
      <c r="S994" s="5"/>
      <c r="T994" s="5"/>
      <c r="U994" s="5"/>
      <c r="V994" s="5"/>
      <c r="W994" s="5"/>
      <c r="X994" s="5"/>
      <c r="Y994" s="5"/>
      <c r="Z994" s="5"/>
    </row>
    <row r="995" spans="1:26" ht="13.5" customHeight="1" x14ac:dyDescent="0.3">
      <c r="A995" s="5"/>
      <c r="B995" s="6"/>
      <c r="C995" s="7"/>
      <c r="D995" s="9"/>
      <c r="E995" s="9"/>
      <c r="F995" s="14"/>
      <c r="G995" s="9"/>
      <c r="H995" s="9"/>
      <c r="I995" s="121"/>
      <c r="J995" s="121"/>
      <c r="K995" s="121"/>
      <c r="L995" s="9"/>
      <c r="M995" s="9"/>
      <c r="N995" s="9"/>
      <c r="O995" s="9"/>
      <c r="P995" s="9"/>
      <c r="Q995" s="5"/>
      <c r="R995" s="5"/>
      <c r="S995" s="5"/>
      <c r="T995" s="5"/>
      <c r="U995" s="5"/>
      <c r="V995" s="5"/>
      <c r="W995" s="5"/>
      <c r="X995" s="5"/>
      <c r="Y995" s="5"/>
      <c r="Z995" s="5"/>
    </row>
    <row r="996" spans="1:26" ht="13.5" customHeight="1" x14ac:dyDescent="0.3">
      <c r="A996" s="5"/>
      <c r="B996" s="6"/>
      <c r="C996" s="7"/>
      <c r="D996" s="9"/>
      <c r="E996" s="9"/>
      <c r="F996" s="14"/>
      <c r="G996" s="9"/>
      <c r="H996" s="9"/>
      <c r="I996" s="121"/>
      <c r="J996" s="121"/>
      <c r="K996" s="121"/>
      <c r="L996" s="9"/>
      <c r="M996" s="9"/>
      <c r="N996" s="9"/>
      <c r="O996" s="9"/>
      <c r="P996" s="9"/>
      <c r="Q996" s="5"/>
      <c r="R996" s="5"/>
      <c r="S996" s="5"/>
      <c r="T996" s="5"/>
      <c r="U996" s="5"/>
      <c r="V996" s="5"/>
      <c r="W996" s="5"/>
      <c r="X996" s="5"/>
      <c r="Y996" s="5"/>
      <c r="Z996" s="5"/>
    </row>
    <row r="997" spans="1:26" ht="13.5" customHeight="1" x14ac:dyDescent="0.3">
      <c r="A997" s="5"/>
      <c r="B997" s="6"/>
      <c r="C997" s="7"/>
      <c r="D997" s="9"/>
      <c r="E997" s="9"/>
      <c r="F997" s="14"/>
      <c r="G997" s="9"/>
      <c r="H997" s="9"/>
      <c r="I997" s="121"/>
      <c r="J997" s="121"/>
      <c r="K997" s="121"/>
      <c r="L997" s="9"/>
      <c r="M997" s="9"/>
      <c r="N997" s="9"/>
      <c r="O997" s="9"/>
      <c r="P997" s="9"/>
      <c r="Q997" s="5"/>
      <c r="R997" s="5"/>
      <c r="S997" s="5"/>
      <c r="T997" s="5"/>
      <c r="U997" s="5"/>
      <c r="V997" s="5"/>
      <c r="W997" s="5"/>
      <c r="X997" s="5"/>
      <c r="Y997" s="5"/>
      <c r="Z997" s="5"/>
    </row>
    <row r="998" spans="1:26" ht="13.5" customHeight="1" x14ac:dyDescent="0.3">
      <c r="A998" s="5"/>
      <c r="B998" s="6"/>
      <c r="C998" s="7"/>
      <c r="D998" s="9"/>
      <c r="E998" s="9"/>
      <c r="F998" s="14"/>
      <c r="G998" s="9"/>
      <c r="H998" s="9"/>
      <c r="I998" s="121"/>
      <c r="J998" s="121"/>
      <c r="K998" s="121"/>
      <c r="L998" s="9"/>
      <c r="M998" s="9"/>
      <c r="N998" s="9"/>
      <c r="O998" s="9"/>
      <c r="P998" s="9"/>
      <c r="Q998" s="5"/>
      <c r="R998" s="5"/>
      <c r="S998" s="5"/>
      <c r="T998" s="5"/>
      <c r="U998" s="5"/>
      <c r="V998" s="5"/>
      <c r="W998" s="5"/>
      <c r="X998" s="5"/>
      <c r="Y998" s="5"/>
      <c r="Z998" s="5"/>
    </row>
    <row r="999" spans="1:26" ht="13.5" customHeight="1" x14ac:dyDescent="0.3">
      <c r="A999" s="5"/>
      <c r="B999" s="6"/>
      <c r="C999" s="7"/>
      <c r="D999" s="9"/>
      <c r="E999" s="9"/>
      <c r="F999" s="14"/>
      <c r="G999" s="9"/>
      <c r="H999" s="9"/>
      <c r="I999" s="121"/>
      <c r="J999" s="121"/>
      <c r="K999" s="121"/>
      <c r="L999" s="9"/>
      <c r="M999" s="9"/>
      <c r="N999" s="9"/>
      <c r="O999" s="9"/>
      <c r="P999" s="9"/>
      <c r="Q999" s="5"/>
      <c r="R999" s="5"/>
      <c r="S999" s="5"/>
      <c r="T999" s="5"/>
      <c r="U999" s="5"/>
      <c r="V999" s="5"/>
      <c r="W999" s="5"/>
      <c r="X999" s="5"/>
      <c r="Y999" s="5"/>
      <c r="Z999" s="5"/>
    </row>
    <row r="1000" spans="1:26" ht="13.5" customHeight="1" x14ac:dyDescent="0.3">
      <c r="A1000" s="5"/>
      <c r="B1000" s="6"/>
      <c r="C1000" s="7"/>
      <c r="D1000" s="9"/>
      <c r="E1000" s="9"/>
      <c r="F1000" s="14"/>
      <c r="G1000" s="9"/>
      <c r="H1000" s="9"/>
      <c r="I1000" s="121"/>
      <c r="J1000" s="121"/>
      <c r="K1000" s="121"/>
      <c r="L1000" s="9"/>
      <c r="M1000" s="9"/>
      <c r="N1000" s="9"/>
      <c r="O1000" s="9"/>
      <c r="P1000" s="9"/>
      <c r="Q1000" s="5"/>
      <c r="R1000" s="5"/>
      <c r="S1000" s="5"/>
      <c r="T1000" s="5"/>
      <c r="U1000" s="5"/>
      <c r="V1000" s="5"/>
      <c r="W1000" s="5"/>
      <c r="X1000" s="5"/>
      <c r="Y1000" s="5"/>
      <c r="Z1000" s="5"/>
    </row>
  </sheetData>
  <autoFilter ref="B5:P422" xr:uid="{00000000-0009-0000-0000-000001000000}"/>
  <conditionalFormatting sqref="K8:P8 K22:P22 K34:P34 K39:P39 K55:P55 K59:P59 K66:P66 K68:P68 K71:P71 K73:P73 K80:P80 K82:P82 K85:P85 K90:P90 K93:P93 K95:P95 K98:P98 K103:P103 K105:P105 K108:P108 K110:P110 K113:P113 K115:P115 K118:P118 K121:P121 K124:P124 K129:P129 K137:P137 K143:P143 K147:P147 K156:P156 K167:P167 K185:P185 K188:P188 K190:P190 K194:P194 K196:P196 K201:P201 K205:P205 K217:P217 K221:P221 K226:P226 K228:P228 K230:P230 K234:P234 K238:P238 K243:P243 K249:P249 K253:P253 K255:P255 K259:P259 K262:P262 K268:P268 K274:P274 K276:P276 K279:P279 K281:P281 K285:P285 K293:P293 K303:P303 K309:P309 K313:P313 K320:P320 K326:P326 K332:P332 K338:P338 K348:P348 K350:P350 K352:P352 K355:P355 K358:P358 K366:P366 K370:P370 K376:P376 K381:P381 K387:P387 K391:P391 K397:P397 K408:P408 K415:P415 L47:P47 L88:P88 L180:P180">
    <cfRule type="cellIs" dxfId="97" priority="1" operator="lessThan">
      <formula>0</formula>
    </cfRule>
  </conditionalFormatting>
  <conditionalFormatting sqref="J22">
    <cfRule type="cellIs" dxfId="96" priority="2" operator="lessThan">
      <formula>0</formula>
    </cfRule>
  </conditionalFormatting>
  <conditionalFormatting sqref="J8">
    <cfRule type="cellIs" dxfId="95" priority="3" operator="lessThan">
      <formula>0</formula>
    </cfRule>
  </conditionalFormatting>
  <conditionalFormatting sqref="J338">
    <cfRule type="cellIs" dxfId="94" priority="4" operator="lessThan">
      <formula>0</formula>
    </cfRule>
  </conditionalFormatting>
  <conditionalFormatting sqref="J376">
    <cfRule type="cellIs" dxfId="93" priority="5" operator="lessThan">
      <formula>0</formula>
    </cfRule>
  </conditionalFormatting>
  <conditionalFormatting sqref="J285">
    <cfRule type="cellIs" dxfId="92" priority="6" operator="lessThan">
      <formula>0</formula>
    </cfRule>
  </conditionalFormatting>
  <conditionalFormatting sqref="J34">
    <cfRule type="cellIs" dxfId="91" priority="7" operator="lessThan">
      <formula>0</formula>
    </cfRule>
  </conditionalFormatting>
  <conditionalFormatting sqref="J39">
    <cfRule type="cellIs" dxfId="90" priority="8" operator="lessThan">
      <formula>0</formula>
    </cfRule>
  </conditionalFormatting>
  <conditionalFormatting sqref="J55">
    <cfRule type="cellIs" dxfId="89" priority="9" operator="lessThan">
      <formula>0</formula>
    </cfRule>
  </conditionalFormatting>
  <conditionalFormatting sqref="J59">
    <cfRule type="cellIs" dxfId="88" priority="10" operator="lessThan">
      <formula>0</formula>
    </cfRule>
  </conditionalFormatting>
  <conditionalFormatting sqref="J66">
    <cfRule type="cellIs" dxfId="87" priority="11" operator="lessThan">
      <formula>0</formula>
    </cfRule>
  </conditionalFormatting>
  <conditionalFormatting sqref="J68">
    <cfRule type="cellIs" dxfId="86" priority="12" operator="lessThan">
      <formula>0</formula>
    </cfRule>
  </conditionalFormatting>
  <conditionalFormatting sqref="J71">
    <cfRule type="cellIs" dxfId="85" priority="13" operator="lessThan">
      <formula>0</formula>
    </cfRule>
  </conditionalFormatting>
  <conditionalFormatting sqref="J73">
    <cfRule type="cellIs" dxfId="84" priority="14" operator="lessThan">
      <formula>0</formula>
    </cfRule>
  </conditionalFormatting>
  <conditionalFormatting sqref="J82">
    <cfRule type="cellIs" dxfId="83" priority="15" operator="lessThan">
      <formula>0</formula>
    </cfRule>
  </conditionalFormatting>
  <conditionalFormatting sqref="J80">
    <cfRule type="cellIs" dxfId="82" priority="16" operator="lessThan">
      <formula>0</formula>
    </cfRule>
  </conditionalFormatting>
  <conditionalFormatting sqref="J85">
    <cfRule type="cellIs" dxfId="81" priority="17" operator="lessThan">
      <formula>0</formula>
    </cfRule>
  </conditionalFormatting>
  <conditionalFormatting sqref="J88">
    <cfRule type="cellIs" dxfId="80" priority="18" operator="lessThan">
      <formula>0</formula>
    </cfRule>
  </conditionalFormatting>
  <conditionalFormatting sqref="K88">
    <cfRule type="cellIs" dxfId="79" priority="19" operator="lessThan">
      <formula>0</formula>
    </cfRule>
  </conditionalFormatting>
  <conditionalFormatting sqref="J90">
    <cfRule type="cellIs" dxfId="78" priority="20" operator="lessThan">
      <formula>0</formula>
    </cfRule>
  </conditionalFormatting>
  <conditionalFormatting sqref="J93">
    <cfRule type="cellIs" dxfId="77" priority="21" operator="lessThan">
      <formula>0</formula>
    </cfRule>
  </conditionalFormatting>
  <conditionalFormatting sqref="J95">
    <cfRule type="cellIs" dxfId="76" priority="22" operator="lessThan">
      <formula>0</formula>
    </cfRule>
  </conditionalFormatting>
  <conditionalFormatting sqref="J98">
    <cfRule type="cellIs" dxfId="75" priority="23" operator="lessThan">
      <formula>0</formula>
    </cfRule>
  </conditionalFormatting>
  <conditionalFormatting sqref="J103">
    <cfRule type="cellIs" dxfId="74" priority="24" operator="lessThan">
      <formula>0</formula>
    </cfRule>
  </conditionalFormatting>
  <conditionalFormatting sqref="J105">
    <cfRule type="cellIs" dxfId="73" priority="25" operator="lessThan">
      <formula>0</formula>
    </cfRule>
  </conditionalFormatting>
  <conditionalFormatting sqref="J108">
    <cfRule type="cellIs" dxfId="72" priority="26" operator="lessThan">
      <formula>0</formula>
    </cfRule>
  </conditionalFormatting>
  <conditionalFormatting sqref="J110">
    <cfRule type="cellIs" dxfId="71" priority="27" operator="lessThan">
      <formula>0</formula>
    </cfRule>
  </conditionalFormatting>
  <conditionalFormatting sqref="J113">
    <cfRule type="cellIs" dxfId="70" priority="28" operator="lessThan">
      <formula>0</formula>
    </cfRule>
  </conditionalFormatting>
  <conditionalFormatting sqref="J115">
    <cfRule type="cellIs" dxfId="69" priority="29" operator="lessThan">
      <formula>0</formula>
    </cfRule>
  </conditionalFormatting>
  <conditionalFormatting sqref="J118">
    <cfRule type="cellIs" dxfId="68" priority="30" operator="lessThan">
      <formula>0</formula>
    </cfRule>
  </conditionalFormatting>
  <conditionalFormatting sqref="J121">
    <cfRule type="cellIs" dxfId="67" priority="31" operator="lessThan">
      <formula>0</formula>
    </cfRule>
  </conditionalFormatting>
  <conditionalFormatting sqref="J124">
    <cfRule type="cellIs" dxfId="66" priority="32" operator="lessThan">
      <formula>0</formula>
    </cfRule>
  </conditionalFormatting>
  <conditionalFormatting sqref="J129">
    <cfRule type="cellIs" dxfId="65" priority="33" operator="lessThan">
      <formula>0</formula>
    </cfRule>
  </conditionalFormatting>
  <conditionalFormatting sqref="J137">
    <cfRule type="cellIs" dxfId="64" priority="34" operator="lessThan">
      <formula>0</formula>
    </cfRule>
  </conditionalFormatting>
  <conditionalFormatting sqref="J143">
    <cfRule type="cellIs" dxfId="63" priority="35" operator="lessThan">
      <formula>0</formula>
    </cfRule>
  </conditionalFormatting>
  <conditionalFormatting sqref="J147">
    <cfRule type="cellIs" dxfId="62" priority="36" operator="lessThan">
      <formula>0</formula>
    </cfRule>
  </conditionalFormatting>
  <conditionalFormatting sqref="J156">
    <cfRule type="cellIs" dxfId="61" priority="37" operator="lessThan">
      <formula>0</formula>
    </cfRule>
  </conditionalFormatting>
  <conditionalFormatting sqref="J167">
    <cfRule type="cellIs" dxfId="60" priority="38" operator="lessThan">
      <formula>0</formula>
    </cfRule>
  </conditionalFormatting>
  <conditionalFormatting sqref="K180">
    <cfRule type="cellIs" dxfId="59" priority="39" operator="lessThan">
      <formula>0</formula>
    </cfRule>
  </conditionalFormatting>
  <conditionalFormatting sqref="J180">
    <cfRule type="cellIs" dxfId="58" priority="40" operator="lessThan">
      <formula>0</formula>
    </cfRule>
  </conditionalFormatting>
  <conditionalFormatting sqref="J185">
    <cfRule type="cellIs" dxfId="57" priority="41" operator="lessThan">
      <formula>0</formula>
    </cfRule>
  </conditionalFormatting>
  <conditionalFormatting sqref="J188">
    <cfRule type="cellIs" dxfId="56" priority="42" operator="lessThan">
      <formula>0</formula>
    </cfRule>
  </conditionalFormatting>
  <conditionalFormatting sqref="J190">
    <cfRule type="cellIs" dxfId="55" priority="43" operator="lessThan">
      <formula>0</formula>
    </cfRule>
  </conditionalFormatting>
  <conditionalFormatting sqref="J194">
    <cfRule type="cellIs" dxfId="54" priority="44" operator="lessThan">
      <formula>0</formula>
    </cfRule>
  </conditionalFormatting>
  <conditionalFormatting sqref="J196">
    <cfRule type="cellIs" dxfId="53" priority="45" operator="lessThan">
      <formula>0</formula>
    </cfRule>
  </conditionalFormatting>
  <conditionalFormatting sqref="J201">
    <cfRule type="cellIs" dxfId="52" priority="46" operator="lessThan">
      <formula>0</formula>
    </cfRule>
  </conditionalFormatting>
  <conditionalFormatting sqref="J205">
    <cfRule type="cellIs" dxfId="51" priority="47" operator="lessThan">
      <formula>0</formula>
    </cfRule>
  </conditionalFormatting>
  <conditionalFormatting sqref="J217">
    <cfRule type="cellIs" dxfId="50" priority="48" operator="lessThan">
      <formula>0</formula>
    </cfRule>
  </conditionalFormatting>
  <conditionalFormatting sqref="J221">
    <cfRule type="cellIs" dxfId="49" priority="49" operator="lessThan">
      <formula>0</formula>
    </cfRule>
  </conditionalFormatting>
  <conditionalFormatting sqref="J226">
    <cfRule type="cellIs" dxfId="48" priority="50" operator="lessThan">
      <formula>0</formula>
    </cfRule>
  </conditionalFormatting>
  <conditionalFormatting sqref="J228">
    <cfRule type="cellIs" dxfId="47" priority="51" operator="lessThan">
      <formula>0</formula>
    </cfRule>
  </conditionalFormatting>
  <conditionalFormatting sqref="J230">
    <cfRule type="cellIs" dxfId="46" priority="52" operator="lessThan">
      <formula>0</formula>
    </cfRule>
  </conditionalFormatting>
  <conditionalFormatting sqref="J234">
    <cfRule type="cellIs" dxfId="45" priority="53" operator="lessThan">
      <formula>0</formula>
    </cfRule>
  </conditionalFormatting>
  <conditionalFormatting sqref="J238">
    <cfRule type="cellIs" dxfId="44" priority="54" operator="lessThan">
      <formula>0</formula>
    </cfRule>
  </conditionalFormatting>
  <conditionalFormatting sqref="J243">
    <cfRule type="cellIs" dxfId="43" priority="55" operator="lessThan">
      <formula>0</formula>
    </cfRule>
  </conditionalFormatting>
  <conditionalFormatting sqref="J249">
    <cfRule type="cellIs" dxfId="42" priority="56" operator="lessThan">
      <formula>0</formula>
    </cfRule>
  </conditionalFormatting>
  <conditionalFormatting sqref="J253">
    <cfRule type="cellIs" dxfId="41" priority="57" operator="lessThan">
      <formula>0</formula>
    </cfRule>
  </conditionalFormatting>
  <conditionalFormatting sqref="J255">
    <cfRule type="cellIs" dxfId="40" priority="58" operator="lessThan">
      <formula>0</formula>
    </cfRule>
  </conditionalFormatting>
  <conditionalFormatting sqref="J259">
    <cfRule type="cellIs" dxfId="39" priority="59" operator="lessThan">
      <formula>0</formula>
    </cfRule>
  </conditionalFormatting>
  <conditionalFormatting sqref="J262">
    <cfRule type="cellIs" dxfId="38" priority="60" operator="lessThan">
      <formula>0</formula>
    </cfRule>
  </conditionalFormatting>
  <conditionalFormatting sqref="J268">
    <cfRule type="cellIs" dxfId="37" priority="61" operator="lessThan">
      <formula>0</formula>
    </cfRule>
  </conditionalFormatting>
  <conditionalFormatting sqref="J274">
    <cfRule type="cellIs" dxfId="36" priority="62" operator="lessThan">
      <formula>0</formula>
    </cfRule>
  </conditionalFormatting>
  <conditionalFormatting sqref="J276">
    <cfRule type="cellIs" dxfId="35" priority="63" operator="lessThan">
      <formula>0</formula>
    </cfRule>
  </conditionalFormatting>
  <conditionalFormatting sqref="J279">
    <cfRule type="cellIs" dxfId="34" priority="64" operator="lessThan">
      <formula>0</formula>
    </cfRule>
  </conditionalFormatting>
  <conditionalFormatting sqref="J281">
    <cfRule type="cellIs" dxfId="33" priority="65" operator="lessThan">
      <formula>0</formula>
    </cfRule>
  </conditionalFormatting>
  <conditionalFormatting sqref="J293">
    <cfRule type="cellIs" dxfId="32" priority="66" operator="lessThan">
      <formula>0</formula>
    </cfRule>
  </conditionalFormatting>
  <conditionalFormatting sqref="J303">
    <cfRule type="cellIs" dxfId="31" priority="67" operator="lessThan">
      <formula>0</formula>
    </cfRule>
  </conditionalFormatting>
  <conditionalFormatting sqref="J309">
    <cfRule type="cellIs" dxfId="30" priority="68" operator="lessThan">
      <formula>0</formula>
    </cfRule>
  </conditionalFormatting>
  <conditionalFormatting sqref="J313">
    <cfRule type="cellIs" dxfId="29" priority="69" operator="lessThan">
      <formula>0</formula>
    </cfRule>
  </conditionalFormatting>
  <conditionalFormatting sqref="J320">
    <cfRule type="cellIs" dxfId="28" priority="70" operator="lessThan">
      <formula>0</formula>
    </cfRule>
  </conditionalFormatting>
  <conditionalFormatting sqref="J326">
    <cfRule type="cellIs" dxfId="27" priority="71" operator="lessThan">
      <formula>0</formula>
    </cfRule>
  </conditionalFormatting>
  <conditionalFormatting sqref="J332">
    <cfRule type="cellIs" dxfId="26" priority="72" operator="lessThan">
      <formula>0</formula>
    </cfRule>
  </conditionalFormatting>
  <conditionalFormatting sqref="J348">
    <cfRule type="cellIs" dxfId="25" priority="73" operator="lessThan">
      <formula>0</formula>
    </cfRule>
  </conditionalFormatting>
  <conditionalFormatting sqref="J350">
    <cfRule type="cellIs" dxfId="24" priority="74" operator="lessThan">
      <formula>0</formula>
    </cfRule>
  </conditionalFormatting>
  <conditionalFormatting sqref="J352">
    <cfRule type="cellIs" dxfId="23" priority="75" operator="lessThan">
      <formula>0</formula>
    </cfRule>
  </conditionalFormatting>
  <conditionalFormatting sqref="J355">
    <cfRule type="cellIs" dxfId="22" priority="76" operator="lessThan">
      <formula>0</formula>
    </cfRule>
  </conditionalFormatting>
  <conditionalFormatting sqref="J358">
    <cfRule type="cellIs" dxfId="21" priority="77" operator="lessThan">
      <formula>0</formula>
    </cfRule>
  </conditionalFormatting>
  <conditionalFormatting sqref="J366">
    <cfRule type="cellIs" dxfId="20" priority="78" operator="lessThan">
      <formula>0</formula>
    </cfRule>
  </conditionalFormatting>
  <conditionalFormatting sqref="J370">
    <cfRule type="cellIs" dxfId="19" priority="79" operator="lessThan">
      <formula>0</formula>
    </cfRule>
  </conditionalFormatting>
  <conditionalFormatting sqref="J381">
    <cfRule type="cellIs" dxfId="18" priority="80" operator="lessThan">
      <formula>0</formula>
    </cfRule>
  </conditionalFormatting>
  <conditionalFormatting sqref="J387">
    <cfRule type="cellIs" dxfId="17" priority="81" operator="lessThan">
      <formula>0</formula>
    </cfRule>
  </conditionalFormatting>
  <conditionalFormatting sqref="J391">
    <cfRule type="cellIs" dxfId="16" priority="82" operator="lessThan">
      <formula>0</formula>
    </cfRule>
  </conditionalFormatting>
  <conditionalFormatting sqref="J397">
    <cfRule type="cellIs" dxfId="15" priority="83" operator="lessThan">
      <formula>0</formula>
    </cfRule>
  </conditionalFormatting>
  <conditionalFormatting sqref="J408">
    <cfRule type="cellIs" dxfId="14" priority="84" operator="lessThan">
      <formula>0</formula>
    </cfRule>
  </conditionalFormatting>
  <conditionalFormatting sqref="J415">
    <cfRule type="cellIs" dxfId="13" priority="85" operator="lessThan">
      <formula>0</formula>
    </cfRule>
  </conditionalFormatting>
  <conditionalFormatting sqref="I39 I47 I55 I59 I66 I68 I71 I73 I80 I82 I85 I88 I90 I93 I95 I98 I103 I105 I108 I110 I113 I115 I118 I121 I124 I129 I137 I143 I147 I156 I167 I180 I185 I188 I190 I194 I196 I201 I205 I217 I221 I226 I228 I230 I234 I238 I243 I249 I253 I255 I259 I262 I268 I274 I276 I279 I281 I285 I293 I303 I309 I313 I320 I326 I332 I338 I348 I350 I352 I355 I358 I366 I370 I376 I381 I387 I391 I397 I408">
    <cfRule type="cellIs" dxfId="12" priority="86" operator="lessThan">
      <formula>0</formula>
    </cfRule>
  </conditionalFormatting>
  <conditionalFormatting sqref="I22">
    <cfRule type="cellIs" dxfId="11" priority="87" operator="lessThan">
      <formula>0</formula>
    </cfRule>
  </conditionalFormatting>
  <conditionalFormatting sqref="I34">
    <cfRule type="cellIs" dxfId="10" priority="88" operator="lessThan">
      <formula>0</formula>
    </cfRule>
  </conditionalFormatting>
  <conditionalFormatting sqref="I7">
    <cfRule type="cellIs" dxfId="9" priority="89" operator="lessThan">
      <formula>0</formula>
    </cfRule>
  </conditionalFormatting>
  <conditionalFormatting sqref="I8">
    <cfRule type="cellIs" dxfId="8" priority="90" operator="lessThan">
      <formula>0</formula>
    </cfRule>
  </conditionalFormatting>
  <pageMargins left="0.7" right="0.7" top="0.75" bottom="0.75" header="0" footer="0"/>
  <pageSetup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FD000-4FCE-43C5-865D-04FA2DB5183F}">
  <sheetPr>
    <tabColor rgb="FFC00000"/>
  </sheetPr>
  <dimension ref="A1:CK1000"/>
  <sheetViews>
    <sheetView showGridLines="0" showRowColHeaders="0" tabSelected="1" zoomScale="85" zoomScaleNormal="85" workbookViewId="0">
      <pane xSplit="5" ySplit="7" topLeftCell="F8" activePane="bottomRight" state="frozen"/>
      <selection pane="topRight" activeCell="G1" sqref="G1"/>
      <selection pane="bottomLeft" activeCell="A8" sqref="A8"/>
      <selection pane="bottomRight" activeCell="I26" sqref="I26"/>
    </sheetView>
  </sheetViews>
  <sheetFormatPr baseColWidth="10" defaultColWidth="0" defaultRowHeight="0" customHeight="1" zeroHeight="1" x14ac:dyDescent="0.25"/>
  <cols>
    <col min="1" max="1" width="7" style="258" customWidth="1"/>
    <col min="2" max="2" width="10" style="258" customWidth="1"/>
    <col min="3" max="3" width="31.85546875" style="258" customWidth="1"/>
    <col min="4" max="4" width="14.42578125" style="258" customWidth="1"/>
    <col min="5" max="5" width="38.85546875" style="258" customWidth="1"/>
    <col min="6" max="6" width="45.42578125" style="258" customWidth="1"/>
    <col min="7" max="7" width="12" style="258" customWidth="1"/>
    <col min="8" max="41" width="11.7109375" style="258" customWidth="1"/>
    <col min="42" max="42" width="12" style="258" customWidth="1"/>
    <col min="43" max="43" width="16.85546875" style="258" customWidth="1"/>
    <col min="44" max="47" width="15.28515625" style="258" customWidth="1"/>
    <col min="48" max="48" width="12.42578125" style="258" customWidth="1"/>
    <col min="49" max="49" width="14.42578125" style="258" customWidth="1"/>
    <col min="50" max="81" width="14.42578125" style="258" hidden="1" customWidth="1"/>
    <col min="82" max="87" width="0" style="258" hidden="1" customWidth="1"/>
    <col min="88" max="89" width="0" style="258" hidden="1"/>
    <col min="90" max="16384" width="14.42578125" style="258" hidden="1"/>
  </cols>
  <sheetData>
    <row r="1" spans="1:48" s="154" customFormat="1" ht="21.75" customHeight="1" x14ac:dyDescent="0.3">
      <c r="A1" s="149" t="s">
        <v>1806</v>
      </c>
      <c r="B1" s="149"/>
      <c r="C1" s="149"/>
      <c r="D1" s="150"/>
      <c r="E1" s="151"/>
      <c r="F1" s="151"/>
      <c r="G1" s="152"/>
      <c r="H1" s="152"/>
      <c r="I1" s="152"/>
      <c r="J1" s="152"/>
      <c r="K1" s="152"/>
      <c r="L1" s="153"/>
      <c r="M1" s="153"/>
      <c r="N1" s="153"/>
      <c r="O1" s="153"/>
      <c r="P1" s="153"/>
      <c r="Q1" s="153"/>
      <c r="R1" s="153"/>
      <c r="S1" s="153"/>
      <c r="T1" s="153"/>
      <c r="U1" s="153"/>
      <c r="V1" s="153"/>
      <c r="W1" s="153"/>
      <c r="X1" s="153"/>
      <c r="Y1" s="153"/>
      <c r="Z1" s="153"/>
      <c r="AA1" s="153"/>
      <c r="AB1" s="153"/>
      <c r="AC1" s="153"/>
      <c r="AD1" s="153"/>
      <c r="AE1" s="153"/>
      <c r="AF1" s="153"/>
      <c r="AG1" s="153"/>
      <c r="AH1" s="153"/>
      <c r="AI1" s="153"/>
      <c r="AJ1" s="153"/>
      <c r="AK1" s="153"/>
      <c r="AL1" s="153"/>
      <c r="AM1" s="153"/>
      <c r="AN1" s="153"/>
      <c r="AO1" s="153"/>
      <c r="AP1" s="153"/>
      <c r="AQ1" s="153"/>
      <c r="AR1" s="153"/>
      <c r="AS1" s="153"/>
      <c r="AT1" s="153"/>
      <c r="AU1" s="153"/>
    </row>
    <row r="2" spans="1:48" s="154" customFormat="1" ht="13.2" x14ac:dyDescent="0.3">
      <c r="A2" s="149" t="s">
        <v>1808</v>
      </c>
      <c r="B2" s="149"/>
      <c r="C2" s="149"/>
      <c r="D2" s="150"/>
      <c r="E2" s="151"/>
      <c r="F2" s="151"/>
      <c r="G2" s="152"/>
      <c r="H2" s="152"/>
      <c r="I2" s="152"/>
      <c r="J2" s="152"/>
      <c r="K2" s="152"/>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c r="AL2" s="153"/>
      <c r="AM2" s="153"/>
      <c r="AN2" s="153"/>
      <c r="AO2" s="153"/>
      <c r="AP2" s="153"/>
      <c r="AQ2" s="153"/>
      <c r="AR2" s="153"/>
      <c r="AS2" s="153"/>
      <c r="AT2" s="153"/>
      <c r="AU2" s="153"/>
    </row>
    <row r="3" spans="1:48" s="154" customFormat="1" ht="25.5" customHeight="1" thickBot="1" x14ac:dyDescent="0.35">
      <c r="A3" s="148"/>
      <c r="B3" s="148"/>
      <c r="C3" s="148"/>
      <c r="D3" s="150"/>
      <c r="E3" s="156"/>
      <c r="F3" s="155"/>
      <c r="G3" s="150"/>
      <c r="H3" s="150"/>
      <c r="I3" s="157" t="s">
        <v>2787</v>
      </c>
      <c r="J3" s="150"/>
      <c r="K3" s="150"/>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row>
    <row r="4" spans="1:48" s="154" customFormat="1" ht="14.25" customHeight="1" thickBot="1" x14ac:dyDescent="0.3">
      <c r="A4" s="259" t="s">
        <v>1810</v>
      </c>
      <c r="B4" s="261" t="s">
        <v>1812</v>
      </c>
      <c r="C4" s="263" t="s">
        <v>2738</v>
      </c>
      <c r="D4" s="263" t="s">
        <v>2739</v>
      </c>
      <c r="E4" s="263" t="s">
        <v>1813</v>
      </c>
      <c r="F4" s="274" t="s">
        <v>2740</v>
      </c>
      <c r="G4" s="282" t="s">
        <v>1824</v>
      </c>
      <c r="H4" s="276" t="s">
        <v>2741</v>
      </c>
      <c r="I4" s="277"/>
      <c r="J4" s="277"/>
      <c r="K4" s="277"/>
      <c r="L4" s="277"/>
      <c r="M4" s="277"/>
      <c r="N4" s="277"/>
      <c r="O4" s="277"/>
      <c r="P4" s="277"/>
      <c r="Q4" s="277"/>
      <c r="R4" s="277"/>
      <c r="S4" s="277"/>
      <c r="T4" s="277"/>
      <c r="U4" s="277"/>
      <c r="V4" s="277"/>
      <c r="W4" s="277"/>
      <c r="X4" s="277"/>
      <c r="Y4" s="277"/>
      <c r="Z4" s="277"/>
      <c r="AA4" s="278"/>
      <c r="AB4" s="279" t="s">
        <v>2742</v>
      </c>
      <c r="AC4" s="280"/>
      <c r="AD4" s="280"/>
      <c r="AE4" s="280"/>
      <c r="AF4" s="280"/>
      <c r="AG4" s="280"/>
      <c r="AH4" s="280"/>
      <c r="AI4" s="280"/>
      <c r="AJ4" s="280"/>
      <c r="AK4" s="280"/>
      <c r="AL4" s="280"/>
      <c r="AM4" s="280"/>
      <c r="AN4" s="280"/>
      <c r="AO4" s="281"/>
      <c r="AP4" s="287" t="s">
        <v>2726</v>
      </c>
      <c r="AQ4" s="267" t="s">
        <v>2743</v>
      </c>
      <c r="AR4" s="269" t="s">
        <v>2727</v>
      </c>
      <c r="AS4" s="271" t="s">
        <v>2728</v>
      </c>
      <c r="AT4" s="272"/>
      <c r="AU4" s="273"/>
      <c r="AV4" s="265" t="s">
        <v>2744</v>
      </c>
    </row>
    <row r="5" spans="1:48" s="154" customFormat="1" ht="13.8" thickBot="1" x14ac:dyDescent="0.3">
      <c r="A5" s="260" t="s">
        <v>1810</v>
      </c>
      <c r="B5" s="262"/>
      <c r="C5" s="264"/>
      <c r="D5" s="264"/>
      <c r="E5" s="264"/>
      <c r="F5" s="275"/>
      <c r="G5" s="283"/>
      <c r="H5" s="158" t="s">
        <v>1818</v>
      </c>
      <c r="I5" s="159" t="s">
        <v>1819</v>
      </c>
      <c r="J5" s="159" t="s">
        <v>1820</v>
      </c>
      <c r="K5" s="159" t="s">
        <v>1821</v>
      </c>
      <c r="L5" s="159" t="s">
        <v>1822</v>
      </c>
      <c r="M5" s="159" t="s">
        <v>2745</v>
      </c>
      <c r="N5" s="160" t="s">
        <v>2746</v>
      </c>
      <c r="O5" s="160" t="s">
        <v>2747</v>
      </c>
      <c r="P5" s="160" t="s">
        <v>2748</v>
      </c>
      <c r="Q5" s="160" t="s">
        <v>2749</v>
      </c>
      <c r="R5" s="160" t="s">
        <v>2750</v>
      </c>
      <c r="S5" s="160" t="s">
        <v>2751</v>
      </c>
      <c r="T5" s="160" t="s">
        <v>2752</v>
      </c>
      <c r="U5" s="160" t="s">
        <v>2753</v>
      </c>
      <c r="V5" s="160" t="s">
        <v>2754</v>
      </c>
      <c r="W5" s="160" t="s">
        <v>2755</v>
      </c>
      <c r="X5" s="160" t="s">
        <v>2756</v>
      </c>
      <c r="Y5" s="160" t="s">
        <v>2757</v>
      </c>
      <c r="Z5" s="160" t="s">
        <v>2758</v>
      </c>
      <c r="AA5" s="160" t="s">
        <v>2759</v>
      </c>
      <c r="AB5" s="160" t="s">
        <v>2760</v>
      </c>
      <c r="AC5" s="160" t="s">
        <v>2761</v>
      </c>
      <c r="AD5" s="160" t="s">
        <v>2762</v>
      </c>
      <c r="AE5" s="160" t="s">
        <v>2763</v>
      </c>
      <c r="AF5" s="160" t="s">
        <v>2764</v>
      </c>
      <c r="AG5" s="160" t="s">
        <v>2765</v>
      </c>
      <c r="AH5" s="160" t="s">
        <v>2766</v>
      </c>
      <c r="AI5" s="160" t="s">
        <v>2767</v>
      </c>
      <c r="AJ5" s="160" t="s">
        <v>2768</v>
      </c>
      <c r="AK5" s="160" t="s">
        <v>2769</v>
      </c>
      <c r="AL5" s="160" t="s">
        <v>2770</v>
      </c>
      <c r="AM5" s="160" t="s">
        <v>2771</v>
      </c>
      <c r="AN5" s="161" t="s">
        <v>2772</v>
      </c>
      <c r="AO5" s="161" t="s">
        <v>2773</v>
      </c>
      <c r="AP5" s="162" t="s">
        <v>2774</v>
      </c>
      <c r="AQ5" s="268"/>
      <c r="AR5" s="270"/>
      <c r="AS5" s="162" t="s">
        <v>2775</v>
      </c>
      <c r="AT5" s="162" t="s">
        <v>2776</v>
      </c>
      <c r="AU5" s="162" t="s">
        <v>2777</v>
      </c>
      <c r="AV5" s="266"/>
    </row>
    <row r="6" spans="1:48" s="154" customFormat="1" ht="14.4" thickBot="1" x14ac:dyDescent="0.3">
      <c r="A6" s="163"/>
      <c r="B6" s="164">
        <v>130000</v>
      </c>
      <c r="C6" s="165" t="s">
        <v>154</v>
      </c>
      <c r="D6" s="165"/>
      <c r="E6" s="165"/>
      <c r="F6" s="166"/>
      <c r="G6" s="167">
        <f>+SUM(H6:AO6)</f>
        <v>2226941</v>
      </c>
      <c r="H6" s="190">
        <f>SUM(H7+H81+H104+H119+H130+H157+H217+H234+H285+H338+H376+H397)</f>
        <v>29590</v>
      </c>
      <c r="I6" s="190">
        <f t="shared" ref="I6:AV6" si="0">SUM(I7+I81+I104+I119+I130+I157+I217+I234+I285+I338+I376+I397)</f>
        <v>31032</v>
      </c>
      <c r="J6" s="190">
        <f t="shared" si="0"/>
        <v>32687</v>
      </c>
      <c r="K6" s="190">
        <f t="shared" si="0"/>
        <v>33190</v>
      </c>
      <c r="L6" s="190">
        <f t="shared" si="0"/>
        <v>36081</v>
      </c>
      <c r="M6" s="190">
        <f t="shared" si="0"/>
        <v>36758</v>
      </c>
      <c r="N6" s="190">
        <f t="shared" si="0"/>
        <v>40499</v>
      </c>
      <c r="O6" s="190">
        <f t="shared" si="0"/>
        <v>41470</v>
      </c>
      <c r="P6" s="190">
        <f t="shared" si="0"/>
        <v>40826</v>
      </c>
      <c r="Q6" s="190">
        <f t="shared" si="0"/>
        <v>40638</v>
      </c>
      <c r="R6" s="190">
        <f t="shared" si="0"/>
        <v>41064</v>
      </c>
      <c r="S6" s="190">
        <f t="shared" si="0"/>
        <v>40419</v>
      </c>
      <c r="T6" s="190">
        <f t="shared" si="0"/>
        <v>42100</v>
      </c>
      <c r="U6" s="190">
        <f t="shared" si="0"/>
        <v>41244</v>
      </c>
      <c r="V6" s="190">
        <f t="shared" si="0"/>
        <v>38831</v>
      </c>
      <c r="W6" s="190">
        <f t="shared" si="0"/>
        <v>38798</v>
      </c>
      <c r="X6" s="190">
        <f t="shared" si="0"/>
        <v>39930</v>
      </c>
      <c r="Y6" s="190">
        <f t="shared" si="0"/>
        <v>38618</v>
      </c>
      <c r="Z6" s="190">
        <f t="shared" si="0"/>
        <v>36367</v>
      </c>
      <c r="AA6" s="190">
        <f t="shared" si="0"/>
        <v>35219</v>
      </c>
      <c r="AB6" s="190">
        <f t="shared" si="0"/>
        <v>177040</v>
      </c>
      <c r="AC6" s="190">
        <f t="shared" si="0"/>
        <v>195705</v>
      </c>
      <c r="AD6" s="190">
        <f t="shared" si="0"/>
        <v>175560</v>
      </c>
      <c r="AE6" s="190">
        <f t="shared" si="0"/>
        <v>159956</v>
      </c>
      <c r="AF6" s="190">
        <f t="shared" si="0"/>
        <v>144276</v>
      </c>
      <c r="AG6" s="190">
        <f t="shared" si="0"/>
        <v>130902</v>
      </c>
      <c r="AH6" s="190">
        <f t="shared" si="0"/>
        <v>113505</v>
      </c>
      <c r="AI6" s="190">
        <f t="shared" si="0"/>
        <v>98657</v>
      </c>
      <c r="AJ6" s="190">
        <f t="shared" si="0"/>
        <v>80997</v>
      </c>
      <c r="AK6" s="190">
        <f t="shared" si="0"/>
        <v>64853</v>
      </c>
      <c r="AL6" s="190">
        <f t="shared" si="0"/>
        <v>48087</v>
      </c>
      <c r="AM6" s="190">
        <f t="shared" si="0"/>
        <v>36161</v>
      </c>
      <c r="AN6" s="190">
        <f t="shared" si="0"/>
        <v>23857</v>
      </c>
      <c r="AO6" s="190">
        <f t="shared" si="0"/>
        <v>22024</v>
      </c>
      <c r="AP6" s="190">
        <f t="shared" si="0"/>
        <v>1756</v>
      </c>
      <c r="AQ6" s="190">
        <f t="shared" si="0"/>
        <v>39659</v>
      </c>
      <c r="AR6" s="190">
        <f t="shared" si="0"/>
        <v>1121651</v>
      </c>
      <c r="AS6" s="190">
        <f t="shared" si="0"/>
        <v>100631</v>
      </c>
      <c r="AT6" s="190">
        <f t="shared" si="0"/>
        <v>93739</v>
      </c>
      <c r="AU6" s="190">
        <f t="shared" si="0"/>
        <v>493026</v>
      </c>
      <c r="AV6" s="190">
        <f t="shared" si="0"/>
        <v>61074</v>
      </c>
    </row>
    <row r="7" spans="1:48" s="154" customFormat="1" ht="13.8" thickBot="1" x14ac:dyDescent="0.3">
      <c r="A7" s="168"/>
      <c r="B7" s="169">
        <v>130100</v>
      </c>
      <c r="C7" s="170" t="s">
        <v>1825</v>
      </c>
      <c r="D7" s="170"/>
      <c r="E7" s="170"/>
      <c r="F7" s="171"/>
      <c r="G7" s="172">
        <f>+SUM(H7:AO7)</f>
        <v>1249467</v>
      </c>
      <c r="H7" s="189">
        <f>+H8+H22+H34+H39+H47+H55+H59+H66+H68+H71+H73</f>
        <v>13893</v>
      </c>
      <c r="I7" s="189">
        <f>+I8+I22+I34+I39+I47+I55+I59+I66+I68+I71+I73</f>
        <v>14878</v>
      </c>
      <c r="J7" s="189">
        <f t="shared" ref="J7:AV7" si="1">+J8+J22+J34+J39+J47+J55+J59+J66+J68+J71+J73</f>
        <v>15364</v>
      </c>
      <c r="K7" s="189">
        <f t="shared" si="1"/>
        <v>15970</v>
      </c>
      <c r="L7" s="189">
        <f t="shared" si="1"/>
        <v>17658</v>
      </c>
      <c r="M7" s="189">
        <f t="shared" si="1"/>
        <v>18315</v>
      </c>
      <c r="N7" s="189">
        <f t="shared" si="1"/>
        <v>22075</v>
      </c>
      <c r="O7" s="189">
        <f t="shared" si="1"/>
        <v>22646</v>
      </c>
      <c r="P7" s="189">
        <f t="shared" si="1"/>
        <v>22576</v>
      </c>
      <c r="Q7" s="189">
        <f t="shared" si="1"/>
        <v>22432</v>
      </c>
      <c r="R7" s="189">
        <f t="shared" si="1"/>
        <v>22642</v>
      </c>
      <c r="S7" s="189">
        <f t="shared" si="1"/>
        <v>21639</v>
      </c>
      <c r="T7" s="189">
        <f t="shared" si="1"/>
        <v>22508</v>
      </c>
      <c r="U7" s="189">
        <f t="shared" si="1"/>
        <v>21800</v>
      </c>
      <c r="V7" s="189">
        <f t="shared" si="1"/>
        <v>19813</v>
      </c>
      <c r="W7" s="189">
        <f t="shared" si="1"/>
        <v>20075</v>
      </c>
      <c r="X7" s="189">
        <f t="shared" si="1"/>
        <v>20355</v>
      </c>
      <c r="Y7" s="189">
        <f t="shared" si="1"/>
        <v>19407</v>
      </c>
      <c r="Z7" s="189">
        <f t="shared" si="1"/>
        <v>18848</v>
      </c>
      <c r="AA7" s="189">
        <f t="shared" si="1"/>
        <v>18821</v>
      </c>
      <c r="AB7" s="189">
        <f t="shared" si="1"/>
        <v>96665</v>
      </c>
      <c r="AC7" s="189">
        <f t="shared" si="1"/>
        <v>113222</v>
      </c>
      <c r="AD7" s="189">
        <f t="shared" si="1"/>
        <v>104960</v>
      </c>
      <c r="AE7" s="189">
        <f t="shared" si="1"/>
        <v>94722</v>
      </c>
      <c r="AF7" s="189">
        <f t="shared" si="1"/>
        <v>86523</v>
      </c>
      <c r="AG7" s="189">
        <f t="shared" si="1"/>
        <v>77546</v>
      </c>
      <c r="AH7" s="189">
        <f t="shared" si="1"/>
        <v>66466</v>
      </c>
      <c r="AI7" s="189">
        <f t="shared" si="1"/>
        <v>57634</v>
      </c>
      <c r="AJ7" s="189">
        <f t="shared" si="1"/>
        <v>47595</v>
      </c>
      <c r="AK7" s="189">
        <f t="shared" si="1"/>
        <v>38327</v>
      </c>
      <c r="AL7" s="189">
        <f t="shared" si="1"/>
        <v>28301</v>
      </c>
      <c r="AM7" s="189">
        <f t="shared" si="1"/>
        <v>20736</v>
      </c>
      <c r="AN7" s="189">
        <f t="shared" si="1"/>
        <v>13147</v>
      </c>
      <c r="AO7" s="189">
        <f t="shared" si="1"/>
        <v>11908</v>
      </c>
      <c r="AP7" s="189">
        <f t="shared" si="1"/>
        <v>838</v>
      </c>
      <c r="AQ7" s="189">
        <f t="shared" si="1"/>
        <v>18454</v>
      </c>
      <c r="AR7" s="189">
        <f t="shared" si="1"/>
        <v>630082</v>
      </c>
      <c r="AS7" s="189">
        <f t="shared" si="1"/>
        <v>52949</v>
      </c>
      <c r="AT7" s="189">
        <f t="shared" si="1"/>
        <v>47970</v>
      </c>
      <c r="AU7" s="189">
        <f t="shared" si="1"/>
        <v>287562</v>
      </c>
      <c r="AV7" s="189">
        <f t="shared" si="1"/>
        <v>26287</v>
      </c>
    </row>
    <row r="8" spans="1:48" s="154" customFormat="1" ht="15" customHeight="1" x14ac:dyDescent="0.25">
      <c r="A8" s="173"/>
      <c r="B8" s="174">
        <v>130101</v>
      </c>
      <c r="C8" s="175" t="s">
        <v>1825</v>
      </c>
      <c r="D8" s="175"/>
      <c r="E8" s="175"/>
      <c r="F8" s="176"/>
      <c r="G8" s="177">
        <f>+SUM(H8:AO8)</f>
        <v>366508</v>
      </c>
      <c r="H8" s="191">
        <f>+SUM(H11:H21)</f>
        <v>3529</v>
      </c>
      <c r="I8" s="191">
        <f t="shared" ref="I8:AV8" si="2">+SUM(I11:I21)</f>
        <v>3610</v>
      </c>
      <c r="J8" s="191">
        <f t="shared" si="2"/>
        <v>4015</v>
      </c>
      <c r="K8" s="191">
        <f t="shared" si="2"/>
        <v>4344</v>
      </c>
      <c r="L8" s="191">
        <f t="shared" si="2"/>
        <v>5217</v>
      </c>
      <c r="M8" s="191">
        <f t="shared" si="2"/>
        <v>5418</v>
      </c>
      <c r="N8" s="191">
        <f t="shared" si="2"/>
        <v>5554</v>
      </c>
      <c r="O8" s="191">
        <f t="shared" si="2"/>
        <v>5760</v>
      </c>
      <c r="P8" s="191">
        <f t="shared" si="2"/>
        <v>5708</v>
      </c>
      <c r="Q8" s="191">
        <f t="shared" si="2"/>
        <v>5492</v>
      </c>
      <c r="R8" s="191">
        <f t="shared" si="2"/>
        <v>5681</v>
      </c>
      <c r="S8" s="191">
        <f t="shared" si="2"/>
        <v>5441</v>
      </c>
      <c r="T8" s="191">
        <f t="shared" si="2"/>
        <v>5676</v>
      </c>
      <c r="U8" s="191">
        <f t="shared" si="2"/>
        <v>5492</v>
      </c>
      <c r="V8" s="191">
        <f t="shared" si="2"/>
        <v>5104</v>
      </c>
      <c r="W8" s="191">
        <f t="shared" si="2"/>
        <v>5087</v>
      </c>
      <c r="X8" s="191">
        <f t="shared" si="2"/>
        <v>5133</v>
      </c>
      <c r="Y8" s="191">
        <f t="shared" si="2"/>
        <v>4821</v>
      </c>
      <c r="Z8" s="191">
        <f t="shared" si="2"/>
        <v>4816</v>
      </c>
      <c r="AA8" s="191">
        <f t="shared" si="2"/>
        <v>4874</v>
      </c>
      <c r="AB8" s="191">
        <f t="shared" si="2"/>
        <v>25495</v>
      </c>
      <c r="AC8" s="191">
        <f t="shared" si="2"/>
        <v>30229</v>
      </c>
      <c r="AD8" s="191">
        <f t="shared" si="2"/>
        <v>30283</v>
      </c>
      <c r="AE8" s="191">
        <f t="shared" si="2"/>
        <v>27453</v>
      </c>
      <c r="AF8" s="191">
        <f t="shared" si="2"/>
        <v>26775</v>
      </c>
      <c r="AG8" s="191">
        <f t="shared" si="2"/>
        <v>24420</v>
      </c>
      <c r="AH8" s="191">
        <f t="shared" si="2"/>
        <v>20969</v>
      </c>
      <c r="AI8" s="191">
        <f t="shared" si="2"/>
        <v>19339</v>
      </c>
      <c r="AJ8" s="191">
        <f t="shared" si="2"/>
        <v>16866</v>
      </c>
      <c r="AK8" s="191">
        <f t="shared" si="2"/>
        <v>14111</v>
      </c>
      <c r="AL8" s="191">
        <f t="shared" si="2"/>
        <v>10979</v>
      </c>
      <c r="AM8" s="191">
        <f t="shared" si="2"/>
        <v>8385</v>
      </c>
      <c r="AN8" s="191">
        <f t="shared" si="2"/>
        <v>5288</v>
      </c>
      <c r="AO8" s="191">
        <f t="shared" si="2"/>
        <v>5144</v>
      </c>
      <c r="AP8" s="191">
        <f t="shared" si="2"/>
        <v>220</v>
      </c>
      <c r="AQ8" s="191">
        <f t="shared" si="2"/>
        <v>4765</v>
      </c>
      <c r="AR8" s="191">
        <f t="shared" si="2"/>
        <v>185075</v>
      </c>
      <c r="AS8" s="191">
        <f t="shared" si="2"/>
        <v>13221</v>
      </c>
      <c r="AT8" s="191">
        <f t="shared" si="2"/>
        <v>11947</v>
      </c>
      <c r="AU8" s="191">
        <f t="shared" si="2"/>
        <v>82122</v>
      </c>
      <c r="AV8" s="191">
        <f t="shared" si="2"/>
        <v>7456</v>
      </c>
    </row>
    <row r="9" spans="1:48" ht="13.5" customHeight="1" x14ac:dyDescent="0.3">
      <c r="A9" s="194">
        <v>1</v>
      </c>
      <c r="B9" s="178">
        <v>130101</v>
      </c>
      <c r="C9" s="181" t="s">
        <v>1179</v>
      </c>
      <c r="D9" s="195" t="s">
        <v>1828</v>
      </c>
      <c r="E9" s="196" t="s">
        <v>1829</v>
      </c>
      <c r="F9" s="196" t="s">
        <v>1830</v>
      </c>
      <c r="G9" s="196"/>
      <c r="H9" s="197"/>
      <c r="I9" s="197"/>
      <c r="J9" s="198"/>
      <c r="K9" s="198"/>
      <c r="L9" s="198"/>
      <c r="M9" s="198"/>
      <c r="N9" s="198"/>
      <c r="O9" s="199"/>
      <c r="P9" s="199"/>
      <c r="Q9" s="199"/>
      <c r="R9" s="199"/>
      <c r="S9" s="199"/>
      <c r="T9" s="199"/>
      <c r="U9" s="199"/>
      <c r="V9" s="199"/>
      <c r="W9" s="199"/>
      <c r="X9" s="199"/>
      <c r="Y9" s="200"/>
      <c r="Z9" s="200"/>
      <c r="AA9" s="200"/>
      <c r="AB9" s="200"/>
      <c r="AC9" s="200"/>
      <c r="AD9" s="200"/>
      <c r="AE9" s="200"/>
      <c r="AF9" s="200"/>
      <c r="AG9" s="200"/>
      <c r="AH9" s="200"/>
      <c r="AI9" s="200"/>
      <c r="AJ9" s="200"/>
      <c r="AK9" s="200"/>
      <c r="AL9" s="200"/>
      <c r="AM9" s="200"/>
      <c r="AN9" s="200"/>
      <c r="AO9" s="200"/>
      <c r="AP9" s="200"/>
      <c r="AQ9" s="200"/>
      <c r="AR9" s="200"/>
      <c r="AS9" s="200"/>
      <c r="AT9" s="200"/>
      <c r="AU9" s="200"/>
      <c r="AV9" s="200"/>
    </row>
    <row r="10" spans="1:48" ht="13.5" customHeight="1" x14ac:dyDescent="0.3">
      <c r="A10" s="194">
        <v>2</v>
      </c>
      <c r="B10" s="178">
        <v>130101</v>
      </c>
      <c r="C10" s="181" t="s">
        <v>1179</v>
      </c>
      <c r="D10" s="195" t="s">
        <v>1831</v>
      </c>
      <c r="E10" s="196" t="s">
        <v>1829</v>
      </c>
      <c r="F10" s="196" t="s">
        <v>1832</v>
      </c>
      <c r="G10" s="196"/>
      <c r="H10" s="201"/>
      <c r="I10" s="201"/>
      <c r="J10" s="202"/>
      <c r="K10" s="202"/>
      <c r="L10" s="202"/>
      <c r="M10" s="202"/>
      <c r="N10" s="202"/>
      <c r="O10" s="199"/>
      <c r="P10" s="199"/>
      <c r="Q10" s="199"/>
      <c r="R10" s="199"/>
      <c r="S10" s="199"/>
      <c r="T10" s="199"/>
      <c r="U10" s="199"/>
      <c r="V10" s="199"/>
      <c r="W10" s="199"/>
      <c r="X10" s="199"/>
      <c r="Y10" s="200"/>
      <c r="Z10" s="200"/>
      <c r="AA10" s="200"/>
      <c r="AB10" s="200"/>
      <c r="AC10" s="200"/>
      <c r="AD10" s="200"/>
      <c r="AE10" s="200"/>
      <c r="AF10" s="200"/>
      <c r="AG10" s="200"/>
      <c r="AH10" s="200"/>
      <c r="AI10" s="200"/>
      <c r="AJ10" s="200"/>
      <c r="AK10" s="200"/>
      <c r="AL10" s="200"/>
      <c r="AM10" s="200"/>
      <c r="AN10" s="200"/>
      <c r="AO10" s="200"/>
      <c r="AP10" s="200"/>
      <c r="AQ10" s="200"/>
      <c r="AR10" s="200"/>
      <c r="AS10" s="200"/>
      <c r="AT10" s="200"/>
      <c r="AU10" s="200"/>
      <c r="AV10" s="200"/>
    </row>
    <row r="11" spans="1:48" ht="13.5" customHeight="1" x14ac:dyDescent="0.3">
      <c r="A11" s="194">
        <v>3</v>
      </c>
      <c r="B11" s="178">
        <v>130101</v>
      </c>
      <c r="C11" s="181" t="s">
        <v>1179</v>
      </c>
      <c r="D11" s="195" t="s">
        <v>1833</v>
      </c>
      <c r="E11" s="196" t="s">
        <v>1834</v>
      </c>
      <c r="F11" s="196" t="s">
        <v>1835</v>
      </c>
      <c r="G11" s="250">
        <f>+SUM(H11:AO11)</f>
        <v>32251</v>
      </c>
      <c r="H11" s="203">
        <v>310</v>
      </c>
      <c r="I11" s="203">
        <v>318</v>
      </c>
      <c r="J11" s="203">
        <v>353</v>
      </c>
      <c r="K11" s="203">
        <v>382</v>
      </c>
      <c r="L11" s="203">
        <v>459</v>
      </c>
      <c r="M11" s="203">
        <v>477</v>
      </c>
      <c r="N11" s="203">
        <v>489</v>
      </c>
      <c r="O11" s="203">
        <v>507</v>
      </c>
      <c r="P11" s="203">
        <v>502</v>
      </c>
      <c r="Q11" s="203">
        <v>483</v>
      </c>
      <c r="R11" s="203">
        <v>500</v>
      </c>
      <c r="S11" s="203">
        <v>479</v>
      </c>
      <c r="T11" s="203">
        <v>499</v>
      </c>
      <c r="U11" s="203">
        <v>483</v>
      </c>
      <c r="V11" s="203">
        <v>449</v>
      </c>
      <c r="W11" s="203">
        <v>448</v>
      </c>
      <c r="X11" s="203">
        <v>452</v>
      </c>
      <c r="Y11" s="203">
        <v>424</v>
      </c>
      <c r="Z11" s="203">
        <v>424</v>
      </c>
      <c r="AA11" s="203">
        <v>429</v>
      </c>
      <c r="AB11" s="203">
        <v>2243</v>
      </c>
      <c r="AC11" s="203">
        <v>2660</v>
      </c>
      <c r="AD11" s="203">
        <v>2665</v>
      </c>
      <c r="AE11" s="203">
        <v>2416</v>
      </c>
      <c r="AF11" s="203">
        <v>2356</v>
      </c>
      <c r="AG11" s="203">
        <v>2149</v>
      </c>
      <c r="AH11" s="203">
        <v>1845</v>
      </c>
      <c r="AI11" s="203">
        <v>1702</v>
      </c>
      <c r="AJ11" s="203">
        <v>1484</v>
      </c>
      <c r="AK11" s="203">
        <v>1242</v>
      </c>
      <c r="AL11" s="203">
        <v>966</v>
      </c>
      <c r="AM11" s="203">
        <v>738</v>
      </c>
      <c r="AN11" s="203">
        <v>465</v>
      </c>
      <c r="AO11" s="203">
        <v>453</v>
      </c>
      <c r="AP11" s="203">
        <v>19</v>
      </c>
      <c r="AQ11" s="203">
        <v>419</v>
      </c>
      <c r="AR11" s="203">
        <v>16285</v>
      </c>
      <c r="AS11" s="203">
        <v>1163</v>
      </c>
      <c r="AT11" s="203">
        <v>1051</v>
      </c>
      <c r="AU11" s="203">
        <v>7226</v>
      </c>
      <c r="AV11" s="203">
        <v>656</v>
      </c>
    </row>
    <row r="12" spans="1:48" ht="13.5" customHeight="1" x14ac:dyDescent="0.3">
      <c r="A12" s="194">
        <v>4</v>
      </c>
      <c r="B12" s="178">
        <v>130101</v>
      </c>
      <c r="C12" s="181" t="s">
        <v>1179</v>
      </c>
      <c r="D12" s="195" t="s">
        <v>1836</v>
      </c>
      <c r="E12" s="196" t="s">
        <v>2784</v>
      </c>
      <c r="F12" s="196" t="s">
        <v>1838</v>
      </c>
      <c r="G12" s="250">
        <f t="shared" ref="G12:G21" si="3">+SUM(H12:AO12)</f>
        <v>58241</v>
      </c>
      <c r="H12" s="203">
        <v>561</v>
      </c>
      <c r="I12" s="203">
        <v>573</v>
      </c>
      <c r="J12" s="203">
        <v>638</v>
      </c>
      <c r="K12" s="203">
        <v>690</v>
      </c>
      <c r="L12" s="203">
        <v>829</v>
      </c>
      <c r="M12" s="203">
        <v>861</v>
      </c>
      <c r="N12" s="203">
        <v>883</v>
      </c>
      <c r="O12" s="203">
        <v>915</v>
      </c>
      <c r="P12" s="203">
        <v>907</v>
      </c>
      <c r="Q12" s="203">
        <v>873</v>
      </c>
      <c r="R12" s="203">
        <v>903</v>
      </c>
      <c r="S12" s="203">
        <v>865</v>
      </c>
      <c r="T12" s="203">
        <v>902</v>
      </c>
      <c r="U12" s="203">
        <v>873</v>
      </c>
      <c r="V12" s="203">
        <v>811</v>
      </c>
      <c r="W12" s="203">
        <v>808</v>
      </c>
      <c r="X12" s="203">
        <v>816</v>
      </c>
      <c r="Y12" s="203">
        <v>766</v>
      </c>
      <c r="Z12" s="203">
        <v>765</v>
      </c>
      <c r="AA12" s="203">
        <v>775</v>
      </c>
      <c r="AB12" s="203">
        <v>4051</v>
      </c>
      <c r="AC12" s="203">
        <v>4804</v>
      </c>
      <c r="AD12" s="203">
        <v>4812</v>
      </c>
      <c r="AE12" s="203">
        <v>4363</v>
      </c>
      <c r="AF12" s="203">
        <v>4255</v>
      </c>
      <c r="AG12" s="203">
        <v>3881</v>
      </c>
      <c r="AH12" s="203">
        <v>3332</v>
      </c>
      <c r="AI12" s="203">
        <v>3073</v>
      </c>
      <c r="AJ12" s="203">
        <v>2680</v>
      </c>
      <c r="AK12" s="203">
        <v>2242</v>
      </c>
      <c r="AL12" s="203">
        <v>1745</v>
      </c>
      <c r="AM12" s="203">
        <v>1332</v>
      </c>
      <c r="AN12" s="203">
        <v>840</v>
      </c>
      <c r="AO12" s="203">
        <v>817</v>
      </c>
      <c r="AP12" s="203">
        <v>35</v>
      </c>
      <c r="AQ12" s="203">
        <v>757</v>
      </c>
      <c r="AR12" s="203">
        <v>29410</v>
      </c>
      <c r="AS12" s="203">
        <v>2101</v>
      </c>
      <c r="AT12" s="203">
        <v>1898</v>
      </c>
      <c r="AU12" s="203">
        <v>13050</v>
      </c>
      <c r="AV12" s="203">
        <v>1185</v>
      </c>
    </row>
    <row r="13" spans="1:48" ht="13.5" customHeight="1" x14ac:dyDescent="0.3">
      <c r="A13" s="194">
        <v>5</v>
      </c>
      <c r="B13" s="178">
        <v>130101</v>
      </c>
      <c r="C13" s="181" t="s">
        <v>1179</v>
      </c>
      <c r="D13" s="195" t="s">
        <v>1839</v>
      </c>
      <c r="E13" s="196" t="s">
        <v>1840</v>
      </c>
      <c r="F13" s="196" t="s">
        <v>1841</v>
      </c>
      <c r="G13" s="250">
        <f t="shared" si="3"/>
        <v>32157</v>
      </c>
      <c r="H13" s="203">
        <v>310</v>
      </c>
      <c r="I13" s="203">
        <v>317</v>
      </c>
      <c r="J13" s="203">
        <v>352</v>
      </c>
      <c r="K13" s="203">
        <v>381</v>
      </c>
      <c r="L13" s="203">
        <v>458</v>
      </c>
      <c r="M13" s="203">
        <v>475</v>
      </c>
      <c r="N13" s="203">
        <v>487</v>
      </c>
      <c r="O13" s="203">
        <v>505</v>
      </c>
      <c r="P13" s="203">
        <v>501</v>
      </c>
      <c r="Q13" s="203">
        <v>482</v>
      </c>
      <c r="R13" s="203">
        <v>498</v>
      </c>
      <c r="S13" s="203">
        <v>477</v>
      </c>
      <c r="T13" s="203">
        <v>498</v>
      </c>
      <c r="U13" s="203">
        <v>482</v>
      </c>
      <c r="V13" s="203">
        <v>448</v>
      </c>
      <c r="W13" s="203">
        <v>446</v>
      </c>
      <c r="X13" s="203">
        <v>450</v>
      </c>
      <c r="Y13" s="203">
        <v>423</v>
      </c>
      <c r="Z13" s="203">
        <v>423</v>
      </c>
      <c r="AA13" s="203">
        <v>428</v>
      </c>
      <c r="AB13" s="203">
        <v>2237</v>
      </c>
      <c r="AC13" s="203">
        <v>2652</v>
      </c>
      <c r="AD13" s="203">
        <v>2657</v>
      </c>
      <c r="AE13" s="203">
        <v>2409</v>
      </c>
      <c r="AF13" s="203">
        <v>2349</v>
      </c>
      <c r="AG13" s="203">
        <v>2143</v>
      </c>
      <c r="AH13" s="203">
        <v>1840</v>
      </c>
      <c r="AI13" s="203">
        <v>1697</v>
      </c>
      <c r="AJ13" s="203">
        <v>1480</v>
      </c>
      <c r="AK13" s="203">
        <v>1238</v>
      </c>
      <c r="AL13" s="203">
        <v>963</v>
      </c>
      <c r="AM13" s="203">
        <v>736</v>
      </c>
      <c r="AN13" s="203">
        <v>464</v>
      </c>
      <c r="AO13" s="203">
        <v>451</v>
      </c>
      <c r="AP13" s="203">
        <v>19</v>
      </c>
      <c r="AQ13" s="203">
        <v>418</v>
      </c>
      <c r="AR13" s="203">
        <v>16239</v>
      </c>
      <c r="AS13" s="203">
        <v>1160</v>
      </c>
      <c r="AT13" s="203">
        <v>1048</v>
      </c>
      <c r="AU13" s="203">
        <v>7205</v>
      </c>
      <c r="AV13" s="203">
        <v>654</v>
      </c>
    </row>
    <row r="14" spans="1:48" ht="13.5" customHeight="1" x14ac:dyDescent="0.3">
      <c r="A14" s="194">
        <v>6</v>
      </c>
      <c r="B14" s="178">
        <v>130101</v>
      </c>
      <c r="C14" s="181" t="s">
        <v>1179</v>
      </c>
      <c r="D14" s="195" t="s">
        <v>1842</v>
      </c>
      <c r="E14" s="196" t="s">
        <v>1840</v>
      </c>
      <c r="F14" s="196" t="s">
        <v>1843</v>
      </c>
      <c r="G14" s="250">
        <f t="shared" si="3"/>
        <v>49845</v>
      </c>
      <c r="H14" s="203">
        <v>480</v>
      </c>
      <c r="I14" s="203">
        <v>491</v>
      </c>
      <c r="J14" s="203">
        <v>546</v>
      </c>
      <c r="K14" s="203">
        <v>591</v>
      </c>
      <c r="L14" s="203">
        <v>709</v>
      </c>
      <c r="M14" s="203">
        <v>737</v>
      </c>
      <c r="N14" s="203">
        <v>755</v>
      </c>
      <c r="O14" s="203">
        <v>783</v>
      </c>
      <c r="P14" s="203">
        <v>776</v>
      </c>
      <c r="Q14" s="203">
        <v>747</v>
      </c>
      <c r="R14" s="203">
        <v>773</v>
      </c>
      <c r="S14" s="203">
        <v>740</v>
      </c>
      <c r="T14" s="203">
        <v>772</v>
      </c>
      <c r="U14" s="203">
        <v>747</v>
      </c>
      <c r="V14" s="203">
        <v>694</v>
      </c>
      <c r="W14" s="203">
        <v>692</v>
      </c>
      <c r="X14" s="203">
        <v>698</v>
      </c>
      <c r="Y14" s="203">
        <v>656</v>
      </c>
      <c r="Z14" s="203">
        <v>655</v>
      </c>
      <c r="AA14" s="203">
        <v>663</v>
      </c>
      <c r="AB14" s="203">
        <v>3467</v>
      </c>
      <c r="AC14" s="203">
        <v>4111</v>
      </c>
      <c r="AD14" s="203">
        <v>4118</v>
      </c>
      <c r="AE14" s="203">
        <v>3734</v>
      </c>
      <c r="AF14" s="203">
        <v>3642</v>
      </c>
      <c r="AG14" s="203">
        <v>3321</v>
      </c>
      <c r="AH14" s="203">
        <v>2852</v>
      </c>
      <c r="AI14" s="203">
        <v>2630</v>
      </c>
      <c r="AJ14" s="203">
        <v>2294</v>
      </c>
      <c r="AK14" s="203">
        <v>1919</v>
      </c>
      <c r="AL14" s="203">
        <v>1493</v>
      </c>
      <c r="AM14" s="203">
        <v>1140</v>
      </c>
      <c r="AN14" s="203">
        <v>719</v>
      </c>
      <c r="AO14" s="203">
        <v>700</v>
      </c>
      <c r="AP14" s="203">
        <v>30</v>
      </c>
      <c r="AQ14" s="203">
        <v>648</v>
      </c>
      <c r="AR14" s="203">
        <v>25170</v>
      </c>
      <c r="AS14" s="203">
        <v>1798</v>
      </c>
      <c r="AT14" s="203">
        <v>1625</v>
      </c>
      <c r="AU14" s="203">
        <v>11168</v>
      </c>
      <c r="AV14" s="203">
        <v>1014</v>
      </c>
    </row>
    <row r="15" spans="1:48" ht="13.5" customHeight="1" x14ac:dyDescent="0.3">
      <c r="A15" s="194">
        <v>7</v>
      </c>
      <c r="B15" s="178">
        <v>130101</v>
      </c>
      <c r="C15" s="181" t="s">
        <v>1179</v>
      </c>
      <c r="D15" s="195" t="s">
        <v>1844</v>
      </c>
      <c r="E15" s="196" t="s">
        <v>1840</v>
      </c>
      <c r="F15" s="196" t="s">
        <v>440</v>
      </c>
      <c r="G15" s="250">
        <f t="shared" si="3"/>
        <v>21972</v>
      </c>
      <c r="H15" s="203">
        <v>212</v>
      </c>
      <c r="I15" s="203">
        <v>216</v>
      </c>
      <c r="J15" s="203">
        <v>241</v>
      </c>
      <c r="K15" s="203">
        <v>260</v>
      </c>
      <c r="L15" s="203">
        <v>313</v>
      </c>
      <c r="M15" s="203">
        <v>325</v>
      </c>
      <c r="N15" s="203">
        <v>333</v>
      </c>
      <c r="O15" s="203">
        <v>345</v>
      </c>
      <c r="P15" s="203">
        <v>342</v>
      </c>
      <c r="Q15" s="203">
        <v>329</v>
      </c>
      <c r="R15" s="203">
        <v>341</v>
      </c>
      <c r="S15" s="203">
        <v>326</v>
      </c>
      <c r="T15" s="203">
        <v>340</v>
      </c>
      <c r="U15" s="203">
        <v>329</v>
      </c>
      <c r="V15" s="203">
        <v>306</v>
      </c>
      <c r="W15" s="203">
        <v>305</v>
      </c>
      <c r="X15" s="203">
        <v>308</v>
      </c>
      <c r="Y15" s="203">
        <v>289</v>
      </c>
      <c r="Z15" s="203">
        <v>289</v>
      </c>
      <c r="AA15" s="203">
        <v>292</v>
      </c>
      <c r="AB15" s="203">
        <v>1529</v>
      </c>
      <c r="AC15" s="203">
        <v>1812</v>
      </c>
      <c r="AD15" s="203">
        <v>1816</v>
      </c>
      <c r="AE15" s="203">
        <v>1646</v>
      </c>
      <c r="AF15" s="203">
        <v>1605</v>
      </c>
      <c r="AG15" s="203">
        <v>1464</v>
      </c>
      <c r="AH15" s="203">
        <v>1257</v>
      </c>
      <c r="AI15" s="203">
        <v>1159</v>
      </c>
      <c r="AJ15" s="203">
        <v>1011</v>
      </c>
      <c r="AK15" s="203">
        <v>846</v>
      </c>
      <c r="AL15" s="203">
        <v>658</v>
      </c>
      <c r="AM15" s="203">
        <v>503</v>
      </c>
      <c r="AN15" s="203">
        <v>317</v>
      </c>
      <c r="AO15" s="203">
        <v>308</v>
      </c>
      <c r="AP15" s="203">
        <v>13</v>
      </c>
      <c r="AQ15" s="203">
        <v>286</v>
      </c>
      <c r="AR15" s="203">
        <v>11096</v>
      </c>
      <c r="AS15" s="203">
        <v>793</v>
      </c>
      <c r="AT15" s="203">
        <v>716</v>
      </c>
      <c r="AU15" s="203">
        <v>4924</v>
      </c>
      <c r="AV15" s="203">
        <v>447</v>
      </c>
    </row>
    <row r="16" spans="1:48" ht="13.5" customHeight="1" x14ac:dyDescent="0.3">
      <c r="A16" s="194">
        <v>8</v>
      </c>
      <c r="B16" s="178">
        <v>130101</v>
      </c>
      <c r="C16" s="181" t="s">
        <v>1179</v>
      </c>
      <c r="D16" s="195" t="s">
        <v>1846</v>
      </c>
      <c r="E16" s="196" t="s">
        <v>1840</v>
      </c>
      <c r="F16" s="196" t="s">
        <v>1847</v>
      </c>
      <c r="G16" s="250">
        <f t="shared" si="3"/>
        <v>61188</v>
      </c>
      <c r="H16" s="203">
        <v>589</v>
      </c>
      <c r="I16" s="203">
        <v>603</v>
      </c>
      <c r="J16" s="203">
        <v>670</v>
      </c>
      <c r="K16" s="203">
        <v>725</v>
      </c>
      <c r="L16" s="203">
        <v>871</v>
      </c>
      <c r="M16" s="203">
        <v>904</v>
      </c>
      <c r="N16" s="203">
        <v>927</v>
      </c>
      <c r="O16" s="203">
        <v>962</v>
      </c>
      <c r="P16" s="203">
        <v>953</v>
      </c>
      <c r="Q16" s="203">
        <v>917</v>
      </c>
      <c r="R16" s="203">
        <v>948</v>
      </c>
      <c r="S16" s="203">
        <v>908</v>
      </c>
      <c r="T16" s="203">
        <v>947</v>
      </c>
      <c r="U16" s="203">
        <v>917</v>
      </c>
      <c r="V16" s="203">
        <v>852</v>
      </c>
      <c r="W16" s="203">
        <v>849</v>
      </c>
      <c r="X16" s="203">
        <v>857</v>
      </c>
      <c r="Y16" s="203">
        <v>805</v>
      </c>
      <c r="Z16" s="203">
        <v>804</v>
      </c>
      <c r="AA16" s="203">
        <v>814</v>
      </c>
      <c r="AB16" s="203">
        <v>4256</v>
      </c>
      <c r="AC16" s="203">
        <v>5047</v>
      </c>
      <c r="AD16" s="203">
        <v>5056</v>
      </c>
      <c r="AE16" s="203">
        <v>4583</v>
      </c>
      <c r="AF16" s="203">
        <v>4470</v>
      </c>
      <c r="AG16" s="203">
        <v>4077</v>
      </c>
      <c r="AH16" s="203">
        <v>3501</v>
      </c>
      <c r="AI16" s="203">
        <v>3229</v>
      </c>
      <c r="AJ16" s="203">
        <v>2816</v>
      </c>
      <c r="AK16" s="203">
        <v>2356</v>
      </c>
      <c r="AL16" s="203">
        <v>1833</v>
      </c>
      <c r="AM16" s="203">
        <v>1400</v>
      </c>
      <c r="AN16" s="203">
        <v>883</v>
      </c>
      <c r="AO16" s="203">
        <v>859</v>
      </c>
      <c r="AP16" s="203">
        <v>37</v>
      </c>
      <c r="AQ16" s="203">
        <v>796</v>
      </c>
      <c r="AR16" s="203">
        <v>30898</v>
      </c>
      <c r="AS16" s="203">
        <v>2207</v>
      </c>
      <c r="AT16" s="203">
        <v>1995</v>
      </c>
      <c r="AU16" s="203">
        <v>13710</v>
      </c>
      <c r="AV16" s="203">
        <v>1245</v>
      </c>
    </row>
    <row r="17" spans="1:48" ht="13.5" customHeight="1" x14ac:dyDescent="0.3">
      <c r="A17" s="194">
        <v>9</v>
      </c>
      <c r="B17" s="178">
        <v>130101</v>
      </c>
      <c r="C17" s="181" t="s">
        <v>1179</v>
      </c>
      <c r="D17" s="195" t="s">
        <v>1848</v>
      </c>
      <c r="E17" s="196" t="s">
        <v>1840</v>
      </c>
      <c r="F17" s="196" t="s">
        <v>1849</v>
      </c>
      <c r="G17" s="250">
        <f t="shared" si="3"/>
        <v>45377</v>
      </c>
      <c r="H17" s="203">
        <v>437</v>
      </c>
      <c r="I17" s="203">
        <v>447</v>
      </c>
      <c r="J17" s="203">
        <v>497</v>
      </c>
      <c r="K17" s="203">
        <v>538</v>
      </c>
      <c r="L17" s="203">
        <v>646</v>
      </c>
      <c r="M17" s="203">
        <v>671</v>
      </c>
      <c r="N17" s="203">
        <v>688</v>
      </c>
      <c r="O17" s="203">
        <v>713</v>
      </c>
      <c r="P17" s="203">
        <v>707</v>
      </c>
      <c r="Q17" s="203">
        <v>680</v>
      </c>
      <c r="R17" s="203">
        <v>703</v>
      </c>
      <c r="S17" s="203">
        <v>674</v>
      </c>
      <c r="T17" s="203">
        <v>703</v>
      </c>
      <c r="U17" s="203">
        <v>680</v>
      </c>
      <c r="V17" s="203">
        <v>632</v>
      </c>
      <c r="W17" s="203">
        <v>630</v>
      </c>
      <c r="X17" s="203">
        <v>635</v>
      </c>
      <c r="Y17" s="203">
        <v>597</v>
      </c>
      <c r="Z17" s="203">
        <v>596</v>
      </c>
      <c r="AA17" s="203">
        <v>603</v>
      </c>
      <c r="AB17" s="203">
        <v>3157</v>
      </c>
      <c r="AC17" s="203">
        <v>3743</v>
      </c>
      <c r="AD17" s="203">
        <v>3749</v>
      </c>
      <c r="AE17" s="203">
        <v>3399</v>
      </c>
      <c r="AF17" s="203">
        <v>3315</v>
      </c>
      <c r="AG17" s="203">
        <v>3023</v>
      </c>
      <c r="AH17" s="203">
        <v>2596</v>
      </c>
      <c r="AI17" s="203">
        <v>2394</v>
      </c>
      <c r="AJ17" s="203">
        <v>2088</v>
      </c>
      <c r="AK17" s="203">
        <v>1747</v>
      </c>
      <c r="AL17" s="203">
        <v>1359</v>
      </c>
      <c r="AM17" s="203">
        <v>1038</v>
      </c>
      <c r="AN17" s="203">
        <v>655</v>
      </c>
      <c r="AO17" s="203">
        <v>637</v>
      </c>
      <c r="AP17" s="203">
        <v>27</v>
      </c>
      <c r="AQ17" s="203">
        <v>590</v>
      </c>
      <c r="AR17" s="203">
        <v>22914</v>
      </c>
      <c r="AS17" s="203">
        <v>1637</v>
      </c>
      <c r="AT17" s="203">
        <v>1479</v>
      </c>
      <c r="AU17" s="203">
        <v>10168</v>
      </c>
      <c r="AV17" s="203">
        <v>923</v>
      </c>
    </row>
    <row r="18" spans="1:48" ht="13.5" customHeight="1" x14ac:dyDescent="0.3">
      <c r="A18" s="194">
        <v>10</v>
      </c>
      <c r="B18" s="178">
        <v>130101</v>
      </c>
      <c r="C18" s="181" t="s">
        <v>1179</v>
      </c>
      <c r="D18" s="195" t="s">
        <v>2729</v>
      </c>
      <c r="E18" s="196" t="s">
        <v>1851</v>
      </c>
      <c r="F18" s="196" t="s">
        <v>1852</v>
      </c>
      <c r="G18" s="250">
        <f t="shared" si="3"/>
        <v>26707</v>
      </c>
      <c r="H18" s="204">
        <v>257</v>
      </c>
      <c r="I18" s="203">
        <v>263</v>
      </c>
      <c r="J18" s="203">
        <v>293</v>
      </c>
      <c r="K18" s="203">
        <v>317</v>
      </c>
      <c r="L18" s="203">
        <v>380</v>
      </c>
      <c r="M18" s="203">
        <v>395</v>
      </c>
      <c r="N18" s="203">
        <v>405</v>
      </c>
      <c r="O18" s="203">
        <v>420</v>
      </c>
      <c r="P18" s="203">
        <v>416</v>
      </c>
      <c r="Q18" s="203">
        <v>400</v>
      </c>
      <c r="R18" s="203">
        <v>414</v>
      </c>
      <c r="S18" s="203">
        <v>396</v>
      </c>
      <c r="T18" s="203">
        <v>414</v>
      </c>
      <c r="U18" s="203">
        <v>400</v>
      </c>
      <c r="V18" s="203">
        <v>372</v>
      </c>
      <c r="W18" s="203">
        <v>371</v>
      </c>
      <c r="X18" s="203">
        <v>374</v>
      </c>
      <c r="Y18" s="203">
        <v>351</v>
      </c>
      <c r="Z18" s="203">
        <v>351</v>
      </c>
      <c r="AA18" s="203">
        <v>355</v>
      </c>
      <c r="AB18" s="203">
        <v>1858</v>
      </c>
      <c r="AC18" s="203">
        <v>2203</v>
      </c>
      <c r="AD18" s="203">
        <v>2207</v>
      </c>
      <c r="AE18" s="203">
        <v>2000</v>
      </c>
      <c r="AF18" s="203">
        <v>1951</v>
      </c>
      <c r="AG18" s="203">
        <v>1779</v>
      </c>
      <c r="AH18" s="203">
        <v>1528</v>
      </c>
      <c r="AI18" s="203">
        <v>1409</v>
      </c>
      <c r="AJ18" s="203">
        <v>1229</v>
      </c>
      <c r="AK18" s="203">
        <v>1028</v>
      </c>
      <c r="AL18" s="203">
        <v>800</v>
      </c>
      <c r="AM18" s="203">
        <v>611</v>
      </c>
      <c r="AN18" s="203">
        <v>385</v>
      </c>
      <c r="AO18" s="203">
        <v>375</v>
      </c>
      <c r="AP18" s="203">
        <v>16</v>
      </c>
      <c r="AQ18" s="203">
        <v>347</v>
      </c>
      <c r="AR18" s="203">
        <v>13486</v>
      </c>
      <c r="AS18" s="203">
        <v>963</v>
      </c>
      <c r="AT18" s="203">
        <v>871</v>
      </c>
      <c r="AU18" s="203">
        <v>5984</v>
      </c>
      <c r="AV18" s="203">
        <v>543</v>
      </c>
    </row>
    <row r="19" spans="1:48" ht="13.5" customHeight="1" x14ac:dyDescent="0.3">
      <c r="A19" s="194">
        <v>11</v>
      </c>
      <c r="B19" s="178">
        <v>130101</v>
      </c>
      <c r="C19" s="181" t="s">
        <v>1179</v>
      </c>
      <c r="D19" s="195" t="s">
        <v>1853</v>
      </c>
      <c r="E19" s="196" t="s">
        <v>1851</v>
      </c>
      <c r="F19" s="196" t="s">
        <v>1854</v>
      </c>
      <c r="G19" s="250">
        <f t="shared" si="3"/>
        <v>16347</v>
      </c>
      <c r="H19" s="204">
        <v>157</v>
      </c>
      <c r="I19" s="203">
        <v>161</v>
      </c>
      <c r="J19" s="203">
        <v>179</v>
      </c>
      <c r="K19" s="203">
        <v>194</v>
      </c>
      <c r="L19" s="203">
        <v>233</v>
      </c>
      <c r="M19" s="203">
        <v>242</v>
      </c>
      <c r="N19" s="203">
        <v>248</v>
      </c>
      <c r="O19" s="203">
        <v>257</v>
      </c>
      <c r="P19" s="203">
        <v>255</v>
      </c>
      <c r="Q19" s="203">
        <v>245</v>
      </c>
      <c r="R19" s="203">
        <v>253</v>
      </c>
      <c r="S19" s="203">
        <v>243</v>
      </c>
      <c r="T19" s="203">
        <v>253</v>
      </c>
      <c r="U19" s="203">
        <v>245</v>
      </c>
      <c r="V19" s="203">
        <v>228</v>
      </c>
      <c r="W19" s="203">
        <v>227</v>
      </c>
      <c r="X19" s="203">
        <v>229</v>
      </c>
      <c r="Y19" s="203">
        <v>215</v>
      </c>
      <c r="Z19" s="203">
        <v>215</v>
      </c>
      <c r="AA19" s="203">
        <v>217</v>
      </c>
      <c r="AB19" s="203">
        <v>1137</v>
      </c>
      <c r="AC19" s="203">
        <v>1348</v>
      </c>
      <c r="AD19" s="203">
        <v>1351</v>
      </c>
      <c r="AE19" s="203">
        <v>1224</v>
      </c>
      <c r="AF19" s="203">
        <v>1194</v>
      </c>
      <c r="AG19" s="203">
        <v>1089</v>
      </c>
      <c r="AH19" s="203">
        <v>935</v>
      </c>
      <c r="AI19" s="203">
        <v>863</v>
      </c>
      <c r="AJ19" s="203">
        <v>752</v>
      </c>
      <c r="AK19" s="203">
        <v>629</v>
      </c>
      <c r="AL19" s="203">
        <v>490</v>
      </c>
      <c r="AM19" s="203">
        <v>374</v>
      </c>
      <c r="AN19" s="203">
        <v>236</v>
      </c>
      <c r="AO19" s="203">
        <v>229</v>
      </c>
      <c r="AP19" s="203">
        <v>10</v>
      </c>
      <c r="AQ19" s="203">
        <v>213</v>
      </c>
      <c r="AR19" s="203">
        <v>8255</v>
      </c>
      <c r="AS19" s="203">
        <v>590</v>
      </c>
      <c r="AT19" s="203">
        <v>533</v>
      </c>
      <c r="AU19" s="203">
        <v>3663</v>
      </c>
      <c r="AV19" s="203">
        <v>333</v>
      </c>
    </row>
    <row r="20" spans="1:48" ht="13.5" customHeight="1" x14ac:dyDescent="0.3">
      <c r="A20" s="194">
        <v>12</v>
      </c>
      <c r="B20" s="178">
        <v>130101</v>
      </c>
      <c r="C20" s="181" t="s">
        <v>1179</v>
      </c>
      <c r="D20" s="195" t="s">
        <v>1855</v>
      </c>
      <c r="E20" s="196" t="s">
        <v>1851</v>
      </c>
      <c r="F20" s="196" t="s">
        <v>1856</v>
      </c>
      <c r="G20" s="250">
        <f t="shared" si="3"/>
        <v>9472</v>
      </c>
      <c r="H20" s="204">
        <v>91</v>
      </c>
      <c r="I20" s="203">
        <v>93</v>
      </c>
      <c r="J20" s="203">
        <v>104</v>
      </c>
      <c r="K20" s="203">
        <v>112</v>
      </c>
      <c r="L20" s="203">
        <v>135</v>
      </c>
      <c r="M20" s="203">
        <v>140</v>
      </c>
      <c r="N20" s="203">
        <v>143</v>
      </c>
      <c r="O20" s="203">
        <v>149</v>
      </c>
      <c r="P20" s="203">
        <v>147</v>
      </c>
      <c r="Q20" s="203">
        <v>142</v>
      </c>
      <c r="R20" s="203">
        <v>147</v>
      </c>
      <c r="S20" s="203">
        <v>141</v>
      </c>
      <c r="T20" s="203">
        <v>147</v>
      </c>
      <c r="U20" s="203">
        <v>142</v>
      </c>
      <c r="V20" s="203">
        <v>132</v>
      </c>
      <c r="W20" s="203">
        <v>131</v>
      </c>
      <c r="X20" s="203">
        <v>133</v>
      </c>
      <c r="Y20" s="203">
        <v>125</v>
      </c>
      <c r="Z20" s="203">
        <v>124</v>
      </c>
      <c r="AA20" s="203">
        <v>126</v>
      </c>
      <c r="AB20" s="203">
        <v>659</v>
      </c>
      <c r="AC20" s="203">
        <v>781</v>
      </c>
      <c r="AD20" s="203">
        <v>782</v>
      </c>
      <c r="AE20" s="203">
        <v>709</v>
      </c>
      <c r="AF20" s="203">
        <v>692</v>
      </c>
      <c r="AG20" s="203">
        <v>631</v>
      </c>
      <c r="AH20" s="203">
        <v>542</v>
      </c>
      <c r="AI20" s="203">
        <v>500</v>
      </c>
      <c r="AJ20" s="203">
        <v>436</v>
      </c>
      <c r="AK20" s="203">
        <v>365</v>
      </c>
      <c r="AL20" s="203">
        <v>284</v>
      </c>
      <c r="AM20" s="203">
        <v>217</v>
      </c>
      <c r="AN20" s="203">
        <v>137</v>
      </c>
      <c r="AO20" s="203">
        <v>133</v>
      </c>
      <c r="AP20" s="203">
        <v>6</v>
      </c>
      <c r="AQ20" s="203">
        <v>123</v>
      </c>
      <c r="AR20" s="203">
        <v>4781</v>
      </c>
      <c r="AS20" s="203">
        <v>342</v>
      </c>
      <c r="AT20" s="203">
        <v>309</v>
      </c>
      <c r="AU20" s="203">
        <v>2122</v>
      </c>
      <c r="AV20" s="203">
        <v>193</v>
      </c>
    </row>
    <row r="21" spans="1:48" ht="13.5" customHeight="1" x14ac:dyDescent="0.3">
      <c r="A21" s="194">
        <v>13</v>
      </c>
      <c r="B21" s="178">
        <v>130101</v>
      </c>
      <c r="C21" s="181" t="s">
        <v>1179</v>
      </c>
      <c r="D21" s="195" t="s">
        <v>1857</v>
      </c>
      <c r="E21" s="196" t="s">
        <v>1851</v>
      </c>
      <c r="F21" s="196" t="s">
        <v>1858</v>
      </c>
      <c r="G21" s="250">
        <f t="shared" si="3"/>
        <v>12951</v>
      </c>
      <c r="H21" s="204">
        <v>125</v>
      </c>
      <c r="I21" s="203">
        <v>128</v>
      </c>
      <c r="J21" s="203">
        <v>142</v>
      </c>
      <c r="K21" s="203">
        <v>154</v>
      </c>
      <c r="L21" s="203">
        <v>184</v>
      </c>
      <c r="M21" s="203">
        <v>191</v>
      </c>
      <c r="N21" s="203">
        <v>196</v>
      </c>
      <c r="O21" s="203">
        <v>204</v>
      </c>
      <c r="P21" s="203">
        <v>202</v>
      </c>
      <c r="Q21" s="203">
        <v>194</v>
      </c>
      <c r="R21" s="203">
        <v>201</v>
      </c>
      <c r="S21" s="203">
        <v>192</v>
      </c>
      <c r="T21" s="203">
        <v>201</v>
      </c>
      <c r="U21" s="203">
        <v>194</v>
      </c>
      <c r="V21" s="203">
        <v>180</v>
      </c>
      <c r="W21" s="203">
        <v>180</v>
      </c>
      <c r="X21" s="203">
        <v>181</v>
      </c>
      <c r="Y21" s="203">
        <v>170</v>
      </c>
      <c r="Z21" s="203">
        <v>170</v>
      </c>
      <c r="AA21" s="203">
        <v>172</v>
      </c>
      <c r="AB21" s="203">
        <v>901</v>
      </c>
      <c r="AC21" s="203">
        <v>1068</v>
      </c>
      <c r="AD21" s="203">
        <v>1070</v>
      </c>
      <c r="AE21" s="203">
        <v>970</v>
      </c>
      <c r="AF21" s="203">
        <v>946</v>
      </c>
      <c r="AG21" s="203">
        <v>863</v>
      </c>
      <c r="AH21" s="203">
        <v>741</v>
      </c>
      <c r="AI21" s="203">
        <v>683</v>
      </c>
      <c r="AJ21" s="203">
        <v>596</v>
      </c>
      <c r="AK21" s="203">
        <v>499</v>
      </c>
      <c r="AL21" s="203">
        <v>388</v>
      </c>
      <c r="AM21" s="203">
        <v>296</v>
      </c>
      <c r="AN21" s="203">
        <v>187</v>
      </c>
      <c r="AO21" s="203">
        <v>182</v>
      </c>
      <c r="AP21" s="203">
        <v>8</v>
      </c>
      <c r="AQ21" s="203">
        <v>168</v>
      </c>
      <c r="AR21" s="203">
        <v>6541</v>
      </c>
      <c r="AS21" s="203">
        <v>467</v>
      </c>
      <c r="AT21" s="203">
        <v>422</v>
      </c>
      <c r="AU21" s="203">
        <v>2902</v>
      </c>
      <c r="AV21" s="203">
        <v>263</v>
      </c>
    </row>
    <row r="22" spans="1:48" ht="17.25" customHeight="1" x14ac:dyDescent="0.3">
      <c r="A22" s="205"/>
      <c r="B22" s="178" t="s">
        <v>1859</v>
      </c>
      <c r="C22" s="182" t="s">
        <v>1860</v>
      </c>
      <c r="D22" s="194"/>
      <c r="E22" s="206"/>
      <c r="F22" s="207"/>
      <c r="G22" s="187">
        <f>+SUM(H22:AO22)</f>
        <v>245257</v>
      </c>
      <c r="H22" s="208">
        <f>+SUM(H23:H33)</f>
        <v>2823</v>
      </c>
      <c r="I22" s="208">
        <f t="shared" ref="I22:AV22" si="4">+SUM(I23:I33)</f>
        <v>3069</v>
      </c>
      <c r="J22" s="208">
        <f t="shared" si="4"/>
        <v>3312</v>
      </c>
      <c r="K22" s="208">
        <f t="shared" si="4"/>
        <v>3243</v>
      </c>
      <c r="L22" s="208">
        <f t="shared" si="4"/>
        <v>3470</v>
      </c>
      <c r="M22" s="208">
        <f t="shared" si="4"/>
        <v>3689</v>
      </c>
      <c r="N22" s="208">
        <f t="shared" si="4"/>
        <v>4986</v>
      </c>
      <c r="O22" s="208">
        <f t="shared" si="4"/>
        <v>5136</v>
      </c>
      <c r="P22" s="208">
        <f t="shared" si="4"/>
        <v>5055</v>
      </c>
      <c r="Q22" s="208">
        <f t="shared" si="4"/>
        <v>5035</v>
      </c>
      <c r="R22" s="208">
        <f t="shared" si="4"/>
        <v>5063</v>
      </c>
      <c r="S22" s="208">
        <f t="shared" si="4"/>
        <v>4890</v>
      </c>
      <c r="T22" s="208">
        <f t="shared" si="4"/>
        <v>5009</v>
      </c>
      <c r="U22" s="208">
        <f t="shared" si="4"/>
        <v>4867</v>
      </c>
      <c r="V22" s="208">
        <f t="shared" si="4"/>
        <v>4335</v>
      </c>
      <c r="W22" s="208">
        <f t="shared" si="4"/>
        <v>4555</v>
      </c>
      <c r="X22" s="208">
        <f t="shared" si="4"/>
        <v>4453</v>
      </c>
      <c r="Y22" s="208">
        <f t="shared" si="4"/>
        <v>4254</v>
      </c>
      <c r="Z22" s="208">
        <f t="shared" si="4"/>
        <v>4177</v>
      </c>
      <c r="AA22" s="208">
        <f t="shared" si="4"/>
        <v>4114</v>
      </c>
      <c r="AB22" s="208">
        <f t="shared" si="4"/>
        <v>20891</v>
      </c>
      <c r="AC22" s="208">
        <f t="shared" si="4"/>
        <v>23189</v>
      </c>
      <c r="AD22" s="208">
        <f t="shared" si="4"/>
        <v>20992</v>
      </c>
      <c r="AE22" s="208">
        <f t="shared" si="4"/>
        <v>18354</v>
      </c>
      <c r="AF22" s="208">
        <f t="shared" si="4"/>
        <v>16070</v>
      </c>
      <c r="AG22" s="208">
        <f t="shared" si="4"/>
        <v>14379</v>
      </c>
      <c r="AH22" s="208">
        <f t="shared" si="4"/>
        <v>12088</v>
      </c>
      <c r="AI22" s="208">
        <f t="shared" si="4"/>
        <v>9814</v>
      </c>
      <c r="AJ22" s="208">
        <f t="shared" si="4"/>
        <v>7495</v>
      </c>
      <c r="AK22" s="208">
        <f t="shared" si="4"/>
        <v>5945</v>
      </c>
      <c r="AL22" s="208">
        <f t="shared" si="4"/>
        <v>4072</v>
      </c>
      <c r="AM22" s="208">
        <f t="shared" si="4"/>
        <v>2866</v>
      </c>
      <c r="AN22" s="208">
        <f t="shared" si="4"/>
        <v>1860</v>
      </c>
      <c r="AO22" s="208">
        <f t="shared" si="4"/>
        <v>1707</v>
      </c>
      <c r="AP22" s="208">
        <f t="shared" si="4"/>
        <v>169</v>
      </c>
      <c r="AQ22" s="208">
        <f t="shared" si="4"/>
        <v>4074</v>
      </c>
      <c r="AR22" s="208">
        <f t="shared" si="4"/>
        <v>123808</v>
      </c>
      <c r="AS22" s="208">
        <f t="shared" si="4"/>
        <v>11933</v>
      </c>
      <c r="AT22" s="208">
        <f t="shared" si="4"/>
        <v>10710</v>
      </c>
      <c r="AU22" s="208">
        <f t="shared" si="4"/>
        <v>57655</v>
      </c>
      <c r="AV22" s="208">
        <f t="shared" si="4"/>
        <v>4860</v>
      </c>
    </row>
    <row r="23" spans="1:48" ht="13.5" customHeight="1" x14ac:dyDescent="0.3">
      <c r="A23" s="194">
        <v>1</v>
      </c>
      <c r="B23" s="178">
        <v>130102</v>
      </c>
      <c r="C23" s="181" t="s">
        <v>314</v>
      </c>
      <c r="D23" s="195" t="s">
        <v>1861</v>
      </c>
      <c r="E23" s="196" t="s">
        <v>1862</v>
      </c>
      <c r="F23" s="196" t="s">
        <v>1863</v>
      </c>
      <c r="G23" s="250">
        <f t="shared" ref="G23:G86" si="5">+SUM(H23:AO23)</f>
        <v>24138</v>
      </c>
      <c r="H23" s="204">
        <v>278</v>
      </c>
      <c r="I23" s="203">
        <v>302</v>
      </c>
      <c r="J23" s="203">
        <v>326</v>
      </c>
      <c r="K23" s="203">
        <v>319</v>
      </c>
      <c r="L23" s="203">
        <v>342</v>
      </c>
      <c r="M23" s="203">
        <v>363</v>
      </c>
      <c r="N23" s="203">
        <v>491</v>
      </c>
      <c r="O23" s="203">
        <v>505</v>
      </c>
      <c r="P23" s="203">
        <v>497</v>
      </c>
      <c r="Q23" s="203">
        <v>496</v>
      </c>
      <c r="R23" s="203">
        <v>498</v>
      </c>
      <c r="S23" s="203">
        <v>481</v>
      </c>
      <c r="T23" s="203">
        <v>493</v>
      </c>
      <c r="U23" s="203">
        <v>479</v>
      </c>
      <c r="V23" s="203">
        <v>427</v>
      </c>
      <c r="W23" s="203">
        <v>448</v>
      </c>
      <c r="X23" s="203">
        <v>438</v>
      </c>
      <c r="Y23" s="203">
        <v>419</v>
      </c>
      <c r="Z23" s="203">
        <v>411</v>
      </c>
      <c r="AA23" s="203">
        <v>405</v>
      </c>
      <c r="AB23" s="203">
        <v>2056</v>
      </c>
      <c r="AC23" s="203">
        <v>2282</v>
      </c>
      <c r="AD23" s="203">
        <v>2066</v>
      </c>
      <c r="AE23" s="203">
        <v>1806</v>
      </c>
      <c r="AF23" s="203">
        <v>1582</v>
      </c>
      <c r="AG23" s="203">
        <v>1415</v>
      </c>
      <c r="AH23" s="203">
        <v>1190</v>
      </c>
      <c r="AI23" s="203">
        <v>966</v>
      </c>
      <c r="AJ23" s="203">
        <v>738</v>
      </c>
      <c r="AK23" s="203">
        <v>585</v>
      </c>
      <c r="AL23" s="203">
        <v>401</v>
      </c>
      <c r="AM23" s="203">
        <v>282</v>
      </c>
      <c r="AN23" s="203">
        <v>183</v>
      </c>
      <c r="AO23" s="203">
        <v>168</v>
      </c>
      <c r="AP23" s="203">
        <v>17</v>
      </c>
      <c r="AQ23" s="203">
        <v>401</v>
      </c>
      <c r="AR23" s="203">
        <v>12185</v>
      </c>
      <c r="AS23" s="203">
        <v>1174</v>
      </c>
      <c r="AT23" s="203">
        <v>1054</v>
      </c>
      <c r="AU23" s="203">
        <v>5674</v>
      </c>
      <c r="AV23" s="203">
        <v>478</v>
      </c>
    </row>
    <row r="24" spans="1:48" ht="13.5" customHeight="1" x14ac:dyDescent="0.3">
      <c r="A24" s="194">
        <v>2</v>
      </c>
      <c r="B24" s="178">
        <v>130102</v>
      </c>
      <c r="C24" s="181" t="s">
        <v>314</v>
      </c>
      <c r="D24" s="195" t="s">
        <v>1864</v>
      </c>
      <c r="E24" s="196" t="s">
        <v>2784</v>
      </c>
      <c r="F24" s="196" t="s">
        <v>1865</v>
      </c>
      <c r="G24" s="250">
        <f t="shared" si="5"/>
        <v>80057</v>
      </c>
      <c r="H24" s="204">
        <v>921</v>
      </c>
      <c r="I24" s="203">
        <v>1002</v>
      </c>
      <c r="J24" s="203">
        <v>1081</v>
      </c>
      <c r="K24" s="203">
        <v>1059</v>
      </c>
      <c r="L24" s="203">
        <v>1133</v>
      </c>
      <c r="M24" s="203">
        <v>1204</v>
      </c>
      <c r="N24" s="203">
        <v>1627</v>
      </c>
      <c r="O24" s="203">
        <v>1676</v>
      </c>
      <c r="P24" s="203">
        <v>1650</v>
      </c>
      <c r="Q24" s="203">
        <v>1644</v>
      </c>
      <c r="R24" s="203">
        <v>1653</v>
      </c>
      <c r="S24" s="203">
        <v>1596</v>
      </c>
      <c r="T24" s="203">
        <v>1635</v>
      </c>
      <c r="U24" s="203">
        <v>1588</v>
      </c>
      <c r="V24" s="203">
        <v>1415</v>
      </c>
      <c r="W24" s="203">
        <v>1487</v>
      </c>
      <c r="X24" s="203">
        <v>1454</v>
      </c>
      <c r="Y24" s="203">
        <v>1388</v>
      </c>
      <c r="Z24" s="203">
        <v>1363</v>
      </c>
      <c r="AA24" s="203">
        <v>1343</v>
      </c>
      <c r="AB24" s="203">
        <v>6819</v>
      </c>
      <c r="AC24" s="203">
        <v>7570</v>
      </c>
      <c r="AD24" s="203">
        <v>6852</v>
      </c>
      <c r="AE24" s="203">
        <v>5991</v>
      </c>
      <c r="AF24" s="203">
        <v>5245</v>
      </c>
      <c r="AG24" s="203">
        <v>4694</v>
      </c>
      <c r="AH24" s="203">
        <v>3946</v>
      </c>
      <c r="AI24" s="203">
        <v>3204</v>
      </c>
      <c r="AJ24" s="203">
        <v>2447</v>
      </c>
      <c r="AK24" s="203">
        <v>1941</v>
      </c>
      <c r="AL24" s="203">
        <v>1329</v>
      </c>
      <c r="AM24" s="203">
        <v>936</v>
      </c>
      <c r="AN24" s="203">
        <v>607</v>
      </c>
      <c r="AO24" s="203">
        <v>557</v>
      </c>
      <c r="AP24" s="203">
        <v>55</v>
      </c>
      <c r="AQ24" s="203">
        <v>1330</v>
      </c>
      <c r="AR24" s="203">
        <v>40413</v>
      </c>
      <c r="AS24" s="203">
        <v>3895</v>
      </c>
      <c r="AT24" s="203">
        <v>3496</v>
      </c>
      <c r="AU24" s="203">
        <v>18820</v>
      </c>
      <c r="AV24" s="203">
        <v>1586</v>
      </c>
    </row>
    <row r="25" spans="1:48" ht="13.5" customHeight="1" x14ac:dyDescent="0.3">
      <c r="A25" s="194">
        <v>3</v>
      </c>
      <c r="B25" s="178">
        <v>130102</v>
      </c>
      <c r="C25" s="181" t="s">
        <v>314</v>
      </c>
      <c r="D25" s="195" t="s">
        <v>1866</v>
      </c>
      <c r="E25" s="196" t="s">
        <v>1867</v>
      </c>
      <c r="F25" s="196" t="s">
        <v>1868</v>
      </c>
      <c r="G25" s="250">
        <f t="shared" si="5"/>
        <v>10575</v>
      </c>
      <c r="H25" s="204">
        <v>122</v>
      </c>
      <c r="I25" s="203">
        <v>132</v>
      </c>
      <c r="J25" s="203">
        <v>143</v>
      </c>
      <c r="K25" s="203">
        <v>140</v>
      </c>
      <c r="L25" s="203">
        <v>150</v>
      </c>
      <c r="M25" s="203">
        <v>159</v>
      </c>
      <c r="N25" s="203">
        <v>215</v>
      </c>
      <c r="O25" s="203">
        <v>221</v>
      </c>
      <c r="P25" s="203">
        <v>218</v>
      </c>
      <c r="Q25" s="203">
        <v>217</v>
      </c>
      <c r="R25" s="203">
        <v>218</v>
      </c>
      <c r="S25" s="203">
        <v>211</v>
      </c>
      <c r="T25" s="203">
        <v>216</v>
      </c>
      <c r="U25" s="203">
        <v>210</v>
      </c>
      <c r="V25" s="203">
        <v>187</v>
      </c>
      <c r="W25" s="203">
        <v>196</v>
      </c>
      <c r="X25" s="203">
        <v>192</v>
      </c>
      <c r="Y25" s="203">
        <v>183</v>
      </c>
      <c r="Z25" s="203">
        <v>180</v>
      </c>
      <c r="AA25" s="203">
        <v>177</v>
      </c>
      <c r="AB25" s="203">
        <v>901</v>
      </c>
      <c r="AC25" s="203">
        <v>1000</v>
      </c>
      <c r="AD25" s="203">
        <v>905</v>
      </c>
      <c r="AE25" s="203">
        <v>792</v>
      </c>
      <c r="AF25" s="203">
        <v>693</v>
      </c>
      <c r="AG25" s="203">
        <v>620</v>
      </c>
      <c r="AH25" s="203">
        <v>521</v>
      </c>
      <c r="AI25" s="203">
        <v>423</v>
      </c>
      <c r="AJ25" s="203">
        <v>323</v>
      </c>
      <c r="AK25" s="203">
        <v>256</v>
      </c>
      <c r="AL25" s="203">
        <v>176</v>
      </c>
      <c r="AM25" s="203">
        <v>124</v>
      </c>
      <c r="AN25" s="203">
        <v>80</v>
      </c>
      <c r="AO25" s="203">
        <v>74</v>
      </c>
      <c r="AP25" s="203">
        <v>7</v>
      </c>
      <c r="AQ25" s="203">
        <v>176</v>
      </c>
      <c r="AR25" s="203">
        <v>5339</v>
      </c>
      <c r="AS25" s="203">
        <v>515</v>
      </c>
      <c r="AT25" s="203">
        <v>462</v>
      </c>
      <c r="AU25" s="203">
        <v>2486</v>
      </c>
      <c r="AV25" s="203">
        <v>210</v>
      </c>
    </row>
    <row r="26" spans="1:48" ht="13.5" customHeight="1" x14ac:dyDescent="0.3">
      <c r="A26" s="194">
        <v>4</v>
      </c>
      <c r="B26" s="178">
        <v>130102</v>
      </c>
      <c r="C26" s="181" t="s">
        <v>314</v>
      </c>
      <c r="D26" s="195" t="s">
        <v>1869</v>
      </c>
      <c r="E26" s="196" t="s">
        <v>1867</v>
      </c>
      <c r="F26" s="196" t="s">
        <v>1128</v>
      </c>
      <c r="G26" s="250">
        <f t="shared" si="5"/>
        <v>15603</v>
      </c>
      <c r="H26" s="204">
        <v>180</v>
      </c>
      <c r="I26" s="203">
        <v>195</v>
      </c>
      <c r="J26" s="203">
        <v>211</v>
      </c>
      <c r="K26" s="203">
        <v>206</v>
      </c>
      <c r="L26" s="203">
        <v>221</v>
      </c>
      <c r="M26" s="203">
        <v>235</v>
      </c>
      <c r="N26" s="203">
        <v>317</v>
      </c>
      <c r="O26" s="203">
        <v>327</v>
      </c>
      <c r="P26" s="203">
        <v>322</v>
      </c>
      <c r="Q26" s="203">
        <v>320</v>
      </c>
      <c r="R26" s="203">
        <v>322</v>
      </c>
      <c r="S26" s="203">
        <v>311</v>
      </c>
      <c r="T26" s="203">
        <v>319</v>
      </c>
      <c r="U26" s="203">
        <v>310</v>
      </c>
      <c r="V26" s="203">
        <v>276</v>
      </c>
      <c r="W26" s="203">
        <v>290</v>
      </c>
      <c r="X26" s="203">
        <v>283</v>
      </c>
      <c r="Y26" s="203">
        <v>271</v>
      </c>
      <c r="Z26" s="203">
        <v>266</v>
      </c>
      <c r="AA26" s="203">
        <v>262</v>
      </c>
      <c r="AB26" s="203">
        <v>1329</v>
      </c>
      <c r="AC26" s="203">
        <v>1475</v>
      </c>
      <c r="AD26" s="203">
        <v>1335</v>
      </c>
      <c r="AE26" s="203">
        <v>1168</v>
      </c>
      <c r="AF26" s="203">
        <v>1022</v>
      </c>
      <c r="AG26" s="203">
        <v>915</v>
      </c>
      <c r="AH26" s="203">
        <v>769</v>
      </c>
      <c r="AI26" s="203">
        <v>624</v>
      </c>
      <c r="AJ26" s="203">
        <v>477</v>
      </c>
      <c r="AK26" s="203">
        <v>378</v>
      </c>
      <c r="AL26" s="203">
        <v>259</v>
      </c>
      <c r="AM26" s="203">
        <v>182</v>
      </c>
      <c r="AN26" s="203">
        <v>118</v>
      </c>
      <c r="AO26" s="203">
        <v>108</v>
      </c>
      <c r="AP26" s="203">
        <v>11</v>
      </c>
      <c r="AQ26" s="203">
        <v>259</v>
      </c>
      <c r="AR26" s="203">
        <v>7877</v>
      </c>
      <c r="AS26" s="203">
        <v>759</v>
      </c>
      <c r="AT26" s="203">
        <v>681</v>
      </c>
      <c r="AU26" s="203">
        <v>3668</v>
      </c>
      <c r="AV26" s="203">
        <v>309</v>
      </c>
    </row>
    <row r="27" spans="1:48" ht="13.5" customHeight="1" x14ac:dyDescent="0.3">
      <c r="A27" s="194">
        <v>5</v>
      </c>
      <c r="B27" s="178">
        <v>130102</v>
      </c>
      <c r="C27" s="181" t="s">
        <v>314</v>
      </c>
      <c r="D27" s="195" t="s">
        <v>1870</v>
      </c>
      <c r="E27" s="196" t="s">
        <v>1867</v>
      </c>
      <c r="F27" s="196" t="s">
        <v>1871</v>
      </c>
      <c r="G27" s="250">
        <f t="shared" si="5"/>
        <v>20946</v>
      </c>
      <c r="H27" s="204">
        <v>241</v>
      </c>
      <c r="I27" s="203">
        <v>262</v>
      </c>
      <c r="J27" s="203">
        <v>283</v>
      </c>
      <c r="K27" s="203">
        <v>277</v>
      </c>
      <c r="L27" s="203">
        <v>296</v>
      </c>
      <c r="M27" s="203">
        <v>315</v>
      </c>
      <c r="N27" s="203">
        <v>426</v>
      </c>
      <c r="O27" s="203">
        <v>439</v>
      </c>
      <c r="P27" s="203">
        <v>432</v>
      </c>
      <c r="Q27" s="203">
        <v>430</v>
      </c>
      <c r="R27" s="203">
        <v>433</v>
      </c>
      <c r="S27" s="203">
        <v>418</v>
      </c>
      <c r="T27" s="203">
        <v>428</v>
      </c>
      <c r="U27" s="203">
        <v>416</v>
      </c>
      <c r="V27" s="203">
        <v>370</v>
      </c>
      <c r="W27" s="203">
        <v>389</v>
      </c>
      <c r="X27" s="203">
        <v>380</v>
      </c>
      <c r="Y27" s="203">
        <v>363</v>
      </c>
      <c r="Z27" s="203">
        <v>357</v>
      </c>
      <c r="AA27" s="203">
        <v>351</v>
      </c>
      <c r="AB27" s="203">
        <v>1784</v>
      </c>
      <c r="AC27" s="203">
        <v>1980</v>
      </c>
      <c r="AD27" s="203">
        <v>1793</v>
      </c>
      <c r="AE27" s="203">
        <v>1567</v>
      </c>
      <c r="AF27" s="203">
        <v>1372</v>
      </c>
      <c r="AG27" s="203">
        <v>1228</v>
      </c>
      <c r="AH27" s="203">
        <v>1032</v>
      </c>
      <c r="AI27" s="203">
        <v>838</v>
      </c>
      <c r="AJ27" s="203">
        <v>640</v>
      </c>
      <c r="AK27" s="203">
        <v>508</v>
      </c>
      <c r="AL27" s="203">
        <v>348</v>
      </c>
      <c r="AM27" s="203">
        <v>245</v>
      </c>
      <c r="AN27" s="203">
        <v>159</v>
      </c>
      <c r="AO27" s="203">
        <v>146</v>
      </c>
      <c r="AP27" s="203">
        <v>14</v>
      </c>
      <c r="AQ27" s="203">
        <v>348</v>
      </c>
      <c r="AR27" s="203">
        <v>10573</v>
      </c>
      <c r="AS27" s="203">
        <v>1019</v>
      </c>
      <c r="AT27" s="203">
        <v>915</v>
      </c>
      <c r="AU27" s="203">
        <v>4924</v>
      </c>
      <c r="AV27" s="203">
        <v>415</v>
      </c>
    </row>
    <row r="28" spans="1:48" ht="13.5" customHeight="1" x14ac:dyDescent="0.3">
      <c r="A28" s="194">
        <v>6</v>
      </c>
      <c r="B28" s="178">
        <v>130102</v>
      </c>
      <c r="C28" s="181" t="s">
        <v>314</v>
      </c>
      <c r="D28" s="195" t="s">
        <v>1872</v>
      </c>
      <c r="E28" s="196" t="s">
        <v>1840</v>
      </c>
      <c r="F28" s="196" t="s">
        <v>1873</v>
      </c>
      <c r="G28" s="250">
        <f t="shared" si="5"/>
        <v>28587</v>
      </c>
      <c r="H28" s="204">
        <v>329</v>
      </c>
      <c r="I28" s="203">
        <v>358</v>
      </c>
      <c r="J28" s="203">
        <v>386</v>
      </c>
      <c r="K28" s="203">
        <v>378</v>
      </c>
      <c r="L28" s="203">
        <v>404</v>
      </c>
      <c r="M28" s="203">
        <v>430</v>
      </c>
      <c r="N28" s="203">
        <v>581</v>
      </c>
      <c r="O28" s="203">
        <v>599</v>
      </c>
      <c r="P28" s="203">
        <v>589</v>
      </c>
      <c r="Q28" s="203">
        <v>587</v>
      </c>
      <c r="R28" s="203">
        <v>590</v>
      </c>
      <c r="S28" s="203">
        <v>570</v>
      </c>
      <c r="T28" s="203">
        <v>584</v>
      </c>
      <c r="U28" s="203">
        <v>567</v>
      </c>
      <c r="V28" s="203">
        <v>505</v>
      </c>
      <c r="W28" s="203">
        <v>531</v>
      </c>
      <c r="X28" s="203">
        <v>519</v>
      </c>
      <c r="Y28" s="203">
        <v>496</v>
      </c>
      <c r="Z28" s="203">
        <v>487</v>
      </c>
      <c r="AA28" s="203">
        <v>480</v>
      </c>
      <c r="AB28" s="203">
        <v>2435</v>
      </c>
      <c r="AC28" s="203">
        <v>2703</v>
      </c>
      <c r="AD28" s="203">
        <v>2447</v>
      </c>
      <c r="AE28" s="203">
        <v>2139</v>
      </c>
      <c r="AF28" s="203">
        <v>1873</v>
      </c>
      <c r="AG28" s="203">
        <v>1676</v>
      </c>
      <c r="AH28" s="203">
        <v>1409</v>
      </c>
      <c r="AI28" s="203">
        <v>1144</v>
      </c>
      <c r="AJ28" s="203">
        <v>874</v>
      </c>
      <c r="AK28" s="203">
        <v>693</v>
      </c>
      <c r="AL28" s="203">
        <v>474</v>
      </c>
      <c r="AM28" s="203">
        <v>334</v>
      </c>
      <c r="AN28" s="203">
        <v>217</v>
      </c>
      <c r="AO28" s="203">
        <v>199</v>
      </c>
      <c r="AP28" s="203">
        <v>20</v>
      </c>
      <c r="AQ28" s="203">
        <v>475</v>
      </c>
      <c r="AR28" s="203">
        <v>14432</v>
      </c>
      <c r="AS28" s="203">
        <v>1391</v>
      </c>
      <c r="AT28" s="203">
        <v>1248</v>
      </c>
      <c r="AU28" s="203">
        <v>6721</v>
      </c>
      <c r="AV28" s="203">
        <v>567</v>
      </c>
    </row>
    <row r="29" spans="1:48" ht="13.5" customHeight="1" x14ac:dyDescent="0.3">
      <c r="A29" s="194">
        <v>7</v>
      </c>
      <c r="B29" s="178">
        <v>130102</v>
      </c>
      <c r="C29" s="181" t="s">
        <v>314</v>
      </c>
      <c r="D29" s="195" t="s">
        <v>1874</v>
      </c>
      <c r="E29" s="196" t="s">
        <v>1867</v>
      </c>
      <c r="F29" s="196" t="s">
        <v>1875</v>
      </c>
      <c r="G29" s="250">
        <f t="shared" si="5"/>
        <v>6283</v>
      </c>
      <c r="H29" s="204">
        <v>72</v>
      </c>
      <c r="I29" s="203">
        <v>79</v>
      </c>
      <c r="J29" s="203">
        <v>85</v>
      </c>
      <c r="K29" s="203">
        <v>83</v>
      </c>
      <c r="L29" s="203">
        <v>89</v>
      </c>
      <c r="M29" s="203">
        <v>95</v>
      </c>
      <c r="N29" s="203">
        <v>128</v>
      </c>
      <c r="O29" s="203">
        <v>132</v>
      </c>
      <c r="P29" s="203">
        <v>129</v>
      </c>
      <c r="Q29" s="203">
        <v>129</v>
      </c>
      <c r="R29" s="203">
        <v>130</v>
      </c>
      <c r="S29" s="203">
        <v>125</v>
      </c>
      <c r="T29" s="203">
        <v>128</v>
      </c>
      <c r="U29" s="203">
        <v>125</v>
      </c>
      <c r="V29" s="203">
        <v>111</v>
      </c>
      <c r="W29" s="203">
        <v>117</v>
      </c>
      <c r="X29" s="203">
        <v>114</v>
      </c>
      <c r="Y29" s="203">
        <v>109</v>
      </c>
      <c r="Z29" s="203">
        <v>107</v>
      </c>
      <c r="AA29" s="203">
        <v>105</v>
      </c>
      <c r="AB29" s="203">
        <v>535</v>
      </c>
      <c r="AC29" s="203">
        <v>594</v>
      </c>
      <c r="AD29" s="203">
        <v>538</v>
      </c>
      <c r="AE29" s="203">
        <v>470</v>
      </c>
      <c r="AF29" s="203">
        <v>412</v>
      </c>
      <c r="AG29" s="203">
        <v>368</v>
      </c>
      <c r="AH29" s="203">
        <v>310</v>
      </c>
      <c r="AI29" s="203">
        <v>251</v>
      </c>
      <c r="AJ29" s="203">
        <v>192</v>
      </c>
      <c r="AK29" s="203">
        <v>152</v>
      </c>
      <c r="AL29" s="203">
        <v>104</v>
      </c>
      <c r="AM29" s="203">
        <v>73</v>
      </c>
      <c r="AN29" s="203">
        <v>48</v>
      </c>
      <c r="AO29" s="203">
        <v>44</v>
      </c>
      <c r="AP29" s="203">
        <v>4</v>
      </c>
      <c r="AQ29" s="203">
        <v>104</v>
      </c>
      <c r="AR29" s="203">
        <v>3172</v>
      </c>
      <c r="AS29" s="203">
        <v>306</v>
      </c>
      <c r="AT29" s="203">
        <v>274</v>
      </c>
      <c r="AU29" s="203">
        <v>1477</v>
      </c>
      <c r="AV29" s="203">
        <v>125</v>
      </c>
    </row>
    <row r="30" spans="1:48" ht="13.5" customHeight="1" x14ac:dyDescent="0.3">
      <c r="A30" s="194">
        <v>8</v>
      </c>
      <c r="B30" s="178">
        <v>130102</v>
      </c>
      <c r="C30" s="181" t="s">
        <v>314</v>
      </c>
      <c r="D30" s="195" t="s">
        <v>1876</v>
      </c>
      <c r="E30" s="196" t="s">
        <v>1867</v>
      </c>
      <c r="F30" s="196" t="s">
        <v>1877</v>
      </c>
      <c r="G30" s="250">
        <f t="shared" si="5"/>
        <v>5866</v>
      </c>
      <c r="H30" s="204">
        <v>68</v>
      </c>
      <c r="I30" s="203">
        <v>73</v>
      </c>
      <c r="J30" s="203">
        <v>79</v>
      </c>
      <c r="K30" s="203">
        <v>78</v>
      </c>
      <c r="L30" s="203">
        <v>83</v>
      </c>
      <c r="M30" s="203">
        <v>88</v>
      </c>
      <c r="N30" s="203">
        <v>119</v>
      </c>
      <c r="O30" s="203">
        <v>123</v>
      </c>
      <c r="P30" s="203">
        <v>121</v>
      </c>
      <c r="Q30" s="203">
        <v>120</v>
      </c>
      <c r="R30" s="203">
        <v>121</v>
      </c>
      <c r="S30" s="203">
        <v>117</v>
      </c>
      <c r="T30" s="203">
        <v>120</v>
      </c>
      <c r="U30" s="203">
        <v>116</v>
      </c>
      <c r="V30" s="203">
        <v>104</v>
      </c>
      <c r="W30" s="203">
        <v>109</v>
      </c>
      <c r="X30" s="203">
        <v>107</v>
      </c>
      <c r="Y30" s="203">
        <v>102</v>
      </c>
      <c r="Z30" s="203">
        <v>100</v>
      </c>
      <c r="AA30" s="203">
        <v>98</v>
      </c>
      <c r="AB30" s="203">
        <v>500</v>
      </c>
      <c r="AC30" s="203">
        <v>555</v>
      </c>
      <c r="AD30" s="203">
        <v>502</v>
      </c>
      <c r="AE30" s="203">
        <v>439</v>
      </c>
      <c r="AF30" s="203">
        <v>384</v>
      </c>
      <c r="AG30" s="203">
        <v>344</v>
      </c>
      <c r="AH30" s="203">
        <v>289</v>
      </c>
      <c r="AI30" s="203">
        <v>235</v>
      </c>
      <c r="AJ30" s="203">
        <v>179</v>
      </c>
      <c r="AK30" s="203">
        <v>142</v>
      </c>
      <c r="AL30" s="203">
        <v>97</v>
      </c>
      <c r="AM30" s="203">
        <v>69</v>
      </c>
      <c r="AN30" s="203">
        <v>44</v>
      </c>
      <c r="AO30" s="203">
        <v>41</v>
      </c>
      <c r="AP30" s="203">
        <v>4</v>
      </c>
      <c r="AQ30" s="203">
        <v>97</v>
      </c>
      <c r="AR30" s="203">
        <v>2960</v>
      </c>
      <c r="AS30" s="203">
        <v>285</v>
      </c>
      <c r="AT30" s="203">
        <v>256</v>
      </c>
      <c r="AU30" s="203">
        <v>1379</v>
      </c>
      <c r="AV30" s="203">
        <v>116</v>
      </c>
    </row>
    <row r="31" spans="1:48" ht="13.5" customHeight="1" x14ac:dyDescent="0.3">
      <c r="A31" s="194">
        <v>9</v>
      </c>
      <c r="B31" s="178">
        <v>130102</v>
      </c>
      <c r="C31" s="181" t="s">
        <v>314</v>
      </c>
      <c r="D31" s="195" t="s">
        <v>1878</v>
      </c>
      <c r="E31" s="196" t="s">
        <v>1867</v>
      </c>
      <c r="F31" s="196" t="s">
        <v>1879</v>
      </c>
      <c r="G31" s="250">
        <f t="shared" si="5"/>
        <v>16964</v>
      </c>
      <c r="H31" s="204">
        <v>195</v>
      </c>
      <c r="I31" s="203">
        <v>212</v>
      </c>
      <c r="J31" s="203">
        <v>229</v>
      </c>
      <c r="K31" s="203">
        <v>224</v>
      </c>
      <c r="L31" s="203">
        <v>240</v>
      </c>
      <c r="M31" s="203">
        <v>255</v>
      </c>
      <c r="N31" s="203">
        <v>345</v>
      </c>
      <c r="O31" s="203">
        <v>355</v>
      </c>
      <c r="P31" s="203">
        <v>350</v>
      </c>
      <c r="Q31" s="203">
        <v>348</v>
      </c>
      <c r="R31" s="203">
        <v>350</v>
      </c>
      <c r="S31" s="203">
        <v>338</v>
      </c>
      <c r="T31" s="203">
        <v>346</v>
      </c>
      <c r="U31" s="203">
        <v>337</v>
      </c>
      <c r="V31" s="203">
        <v>300</v>
      </c>
      <c r="W31" s="203">
        <v>315</v>
      </c>
      <c r="X31" s="203">
        <v>308</v>
      </c>
      <c r="Y31" s="203">
        <v>294</v>
      </c>
      <c r="Z31" s="203">
        <v>289</v>
      </c>
      <c r="AA31" s="203">
        <v>285</v>
      </c>
      <c r="AB31" s="203">
        <v>1445</v>
      </c>
      <c r="AC31" s="203">
        <v>1604</v>
      </c>
      <c r="AD31" s="203">
        <v>1452</v>
      </c>
      <c r="AE31" s="203">
        <v>1270</v>
      </c>
      <c r="AF31" s="203">
        <v>1112</v>
      </c>
      <c r="AG31" s="203">
        <v>995</v>
      </c>
      <c r="AH31" s="203">
        <v>836</v>
      </c>
      <c r="AI31" s="203">
        <v>679</v>
      </c>
      <c r="AJ31" s="203">
        <v>518</v>
      </c>
      <c r="AK31" s="203">
        <v>411</v>
      </c>
      <c r="AL31" s="203">
        <v>282</v>
      </c>
      <c r="AM31" s="203">
        <v>198</v>
      </c>
      <c r="AN31" s="203">
        <v>129</v>
      </c>
      <c r="AO31" s="203">
        <v>118</v>
      </c>
      <c r="AP31" s="203">
        <v>12</v>
      </c>
      <c r="AQ31" s="203">
        <v>282</v>
      </c>
      <c r="AR31" s="203">
        <v>8564</v>
      </c>
      <c r="AS31" s="203">
        <v>825</v>
      </c>
      <c r="AT31" s="203">
        <v>741</v>
      </c>
      <c r="AU31" s="203">
        <v>3988</v>
      </c>
      <c r="AV31" s="203">
        <v>336</v>
      </c>
    </row>
    <row r="32" spans="1:48" ht="13.5" customHeight="1" x14ac:dyDescent="0.3">
      <c r="A32" s="194">
        <v>10</v>
      </c>
      <c r="B32" s="178">
        <v>130102</v>
      </c>
      <c r="C32" s="181" t="s">
        <v>314</v>
      </c>
      <c r="D32" s="195" t="s">
        <v>1880</v>
      </c>
      <c r="E32" s="196" t="s">
        <v>1867</v>
      </c>
      <c r="F32" s="196" t="s">
        <v>1881</v>
      </c>
      <c r="G32" s="250">
        <f t="shared" si="5"/>
        <v>30840</v>
      </c>
      <c r="H32" s="204">
        <v>355</v>
      </c>
      <c r="I32" s="203">
        <v>386</v>
      </c>
      <c r="J32" s="203">
        <v>416</v>
      </c>
      <c r="K32" s="203">
        <v>408</v>
      </c>
      <c r="L32" s="203">
        <v>436</v>
      </c>
      <c r="M32" s="203">
        <v>464</v>
      </c>
      <c r="N32" s="203">
        <v>627</v>
      </c>
      <c r="O32" s="203">
        <v>646</v>
      </c>
      <c r="P32" s="203">
        <v>636</v>
      </c>
      <c r="Q32" s="203">
        <v>633</v>
      </c>
      <c r="R32" s="203">
        <v>637</v>
      </c>
      <c r="S32" s="203">
        <v>615</v>
      </c>
      <c r="T32" s="203">
        <v>630</v>
      </c>
      <c r="U32" s="203">
        <v>612</v>
      </c>
      <c r="V32" s="203">
        <v>545</v>
      </c>
      <c r="W32" s="203">
        <v>573</v>
      </c>
      <c r="X32" s="203">
        <v>560</v>
      </c>
      <c r="Y32" s="203">
        <v>535</v>
      </c>
      <c r="Z32" s="203">
        <v>525</v>
      </c>
      <c r="AA32" s="203">
        <v>517</v>
      </c>
      <c r="AB32" s="203">
        <v>2627</v>
      </c>
      <c r="AC32" s="203">
        <v>2916</v>
      </c>
      <c r="AD32" s="203">
        <v>2640</v>
      </c>
      <c r="AE32" s="203">
        <v>2308</v>
      </c>
      <c r="AF32" s="203">
        <v>2021</v>
      </c>
      <c r="AG32" s="203">
        <v>1808</v>
      </c>
      <c r="AH32" s="203">
        <v>1520</v>
      </c>
      <c r="AI32" s="203">
        <v>1234</v>
      </c>
      <c r="AJ32" s="203">
        <v>942</v>
      </c>
      <c r="AK32" s="203">
        <v>748</v>
      </c>
      <c r="AL32" s="203">
        <v>512</v>
      </c>
      <c r="AM32" s="203">
        <v>360</v>
      </c>
      <c r="AN32" s="203">
        <v>234</v>
      </c>
      <c r="AO32" s="203">
        <v>214</v>
      </c>
      <c r="AP32" s="203">
        <v>21</v>
      </c>
      <c r="AQ32" s="203">
        <v>512</v>
      </c>
      <c r="AR32" s="203">
        <v>15569</v>
      </c>
      <c r="AS32" s="203">
        <v>1501</v>
      </c>
      <c r="AT32" s="203">
        <v>1347</v>
      </c>
      <c r="AU32" s="203">
        <v>7250</v>
      </c>
      <c r="AV32" s="203">
        <v>611</v>
      </c>
    </row>
    <row r="33" spans="1:48" ht="13.5" customHeight="1" x14ac:dyDescent="0.3">
      <c r="A33" s="194"/>
      <c r="B33" s="178">
        <v>130102</v>
      </c>
      <c r="C33" s="181" t="s">
        <v>314</v>
      </c>
      <c r="D33" s="195" t="s">
        <v>1882</v>
      </c>
      <c r="E33" s="196" t="s">
        <v>1867</v>
      </c>
      <c r="F33" s="196" t="s">
        <v>1883</v>
      </c>
      <c r="G33" s="250">
        <f t="shared" si="5"/>
        <v>5398</v>
      </c>
      <c r="H33" s="204">
        <v>62</v>
      </c>
      <c r="I33" s="203">
        <v>68</v>
      </c>
      <c r="J33" s="203">
        <v>73</v>
      </c>
      <c r="K33" s="203">
        <v>71</v>
      </c>
      <c r="L33" s="203">
        <v>76</v>
      </c>
      <c r="M33" s="203">
        <v>81</v>
      </c>
      <c r="N33" s="203">
        <v>110</v>
      </c>
      <c r="O33" s="203">
        <v>113</v>
      </c>
      <c r="P33" s="203">
        <v>111</v>
      </c>
      <c r="Q33" s="203">
        <v>111</v>
      </c>
      <c r="R33" s="203">
        <v>111</v>
      </c>
      <c r="S33" s="203">
        <v>108</v>
      </c>
      <c r="T33" s="203">
        <v>110</v>
      </c>
      <c r="U33" s="203">
        <v>107</v>
      </c>
      <c r="V33" s="203">
        <v>95</v>
      </c>
      <c r="W33" s="203">
        <v>100</v>
      </c>
      <c r="X33" s="203">
        <v>98</v>
      </c>
      <c r="Y33" s="203">
        <v>94</v>
      </c>
      <c r="Z33" s="203">
        <v>92</v>
      </c>
      <c r="AA33" s="203">
        <v>91</v>
      </c>
      <c r="AB33" s="203">
        <v>460</v>
      </c>
      <c r="AC33" s="203">
        <v>510</v>
      </c>
      <c r="AD33" s="203">
        <v>462</v>
      </c>
      <c r="AE33" s="203">
        <v>404</v>
      </c>
      <c r="AF33" s="203">
        <v>354</v>
      </c>
      <c r="AG33" s="203">
        <v>316</v>
      </c>
      <c r="AH33" s="203">
        <v>266</v>
      </c>
      <c r="AI33" s="203">
        <v>216</v>
      </c>
      <c r="AJ33" s="203">
        <v>165</v>
      </c>
      <c r="AK33" s="203">
        <v>131</v>
      </c>
      <c r="AL33" s="203">
        <v>90</v>
      </c>
      <c r="AM33" s="203">
        <v>63</v>
      </c>
      <c r="AN33" s="203">
        <v>41</v>
      </c>
      <c r="AO33" s="203">
        <v>38</v>
      </c>
      <c r="AP33" s="203">
        <v>4</v>
      </c>
      <c r="AQ33" s="203">
        <v>90</v>
      </c>
      <c r="AR33" s="203">
        <v>2724</v>
      </c>
      <c r="AS33" s="203">
        <v>263</v>
      </c>
      <c r="AT33" s="203">
        <v>236</v>
      </c>
      <c r="AU33" s="203">
        <v>1268</v>
      </c>
      <c r="AV33" s="203">
        <v>107</v>
      </c>
    </row>
    <row r="34" spans="1:48" ht="16.5" customHeight="1" x14ac:dyDescent="0.3">
      <c r="A34" s="194"/>
      <c r="B34" s="178" t="s">
        <v>1884</v>
      </c>
      <c r="C34" s="182" t="s">
        <v>1885</v>
      </c>
      <c r="D34" s="194"/>
      <c r="E34" s="206"/>
      <c r="F34" s="207"/>
      <c r="G34" s="187">
        <f>+SUM(H34:AO34)</f>
        <v>60035</v>
      </c>
      <c r="H34" s="208">
        <f>+SUM(H35:H38)</f>
        <v>1003</v>
      </c>
      <c r="I34" s="208">
        <f t="shared" ref="I34:AV34" si="6">+SUM(I35:I38)</f>
        <v>1098</v>
      </c>
      <c r="J34" s="208">
        <f t="shared" si="6"/>
        <v>999</v>
      </c>
      <c r="K34" s="208">
        <f t="shared" si="6"/>
        <v>1198</v>
      </c>
      <c r="L34" s="208">
        <f t="shared" si="6"/>
        <v>1278</v>
      </c>
      <c r="M34" s="208">
        <f t="shared" si="6"/>
        <v>1276</v>
      </c>
      <c r="N34" s="208">
        <f t="shared" si="6"/>
        <v>1082</v>
      </c>
      <c r="O34" s="208">
        <f t="shared" si="6"/>
        <v>1125</v>
      </c>
      <c r="P34" s="208">
        <f t="shared" si="6"/>
        <v>995</v>
      </c>
      <c r="Q34" s="208">
        <f t="shared" si="6"/>
        <v>1103</v>
      </c>
      <c r="R34" s="208">
        <f t="shared" si="6"/>
        <v>1128</v>
      </c>
      <c r="S34" s="208">
        <f t="shared" si="6"/>
        <v>1069</v>
      </c>
      <c r="T34" s="208">
        <f t="shared" si="6"/>
        <v>1098</v>
      </c>
      <c r="U34" s="208">
        <f t="shared" si="6"/>
        <v>1087</v>
      </c>
      <c r="V34" s="208">
        <f t="shared" si="6"/>
        <v>968</v>
      </c>
      <c r="W34" s="208">
        <f t="shared" si="6"/>
        <v>964</v>
      </c>
      <c r="X34" s="208">
        <f t="shared" si="6"/>
        <v>989</v>
      </c>
      <c r="Y34" s="208">
        <f t="shared" si="6"/>
        <v>960</v>
      </c>
      <c r="Z34" s="208">
        <f t="shared" si="6"/>
        <v>865</v>
      </c>
      <c r="AA34" s="208">
        <f t="shared" si="6"/>
        <v>818</v>
      </c>
      <c r="AB34" s="208">
        <f t="shared" si="6"/>
        <v>4527</v>
      </c>
      <c r="AC34" s="208">
        <f t="shared" si="6"/>
        <v>5562</v>
      </c>
      <c r="AD34" s="208">
        <f t="shared" si="6"/>
        <v>4757</v>
      </c>
      <c r="AE34" s="208">
        <f t="shared" si="6"/>
        <v>4648</v>
      </c>
      <c r="AF34" s="208">
        <f t="shared" si="6"/>
        <v>3934</v>
      </c>
      <c r="AG34" s="208">
        <f t="shared" si="6"/>
        <v>3720</v>
      </c>
      <c r="AH34" s="208">
        <f t="shared" si="6"/>
        <v>3232</v>
      </c>
      <c r="AI34" s="208">
        <f t="shared" si="6"/>
        <v>2445</v>
      </c>
      <c r="AJ34" s="208">
        <f t="shared" si="6"/>
        <v>1799</v>
      </c>
      <c r="AK34" s="208">
        <f t="shared" si="6"/>
        <v>1460</v>
      </c>
      <c r="AL34" s="208">
        <f t="shared" si="6"/>
        <v>1091</v>
      </c>
      <c r="AM34" s="208">
        <f t="shared" si="6"/>
        <v>823</v>
      </c>
      <c r="AN34" s="208">
        <f t="shared" si="6"/>
        <v>522</v>
      </c>
      <c r="AO34" s="208">
        <f t="shared" si="6"/>
        <v>412</v>
      </c>
      <c r="AP34" s="208">
        <f t="shared" si="6"/>
        <v>61</v>
      </c>
      <c r="AQ34" s="208">
        <f t="shared" si="6"/>
        <v>1212</v>
      </c>
      <c r="AR34" s="208">
        <f t="shared" si="6"/>
        <v>30001</v>
      </c>
      <c r="AS34" s="208">
        <f t="shared" si="6"/>
        <v>2546</v>
      </c>
      <c r="AT34" s="208">
        <f t="shared" si="6"/>
        <v>2295</v>
      </c>
      <c r="AU34" s="208">
        <f t="shared" si="6"/>
        <v>13598</v>
      </c>
      <c r="AV34" s="208">
        <f t="shared" si="6"/>
        <v>1600</v>
      </c>
    </row>
    <row r="35" spans="1:48" ht="13.5" customHeight="1" x14ac:dyDescent="0.3">
      <c r="A35" s="194">
        <v>1</v>
      </c>
      <c r="B35" s="178">
        <v>130103</v>
      </c>
      <c r="C35" s="181" t="s">
        <v>1180</v>
      </c>
      <c r="D35" s="195" t="s">
        <v>1886</v>
      </c>
      <c r="E35" s="196" t="s">
        <v>1887</v>
      </c>
      <c r="F35" s="196" t="s">
        <v>1888</v>
      </c>
      <c r="G35" s="250">
        <f t="shared" si="5"/>
        <v>26630</v>
      </c>
      <c r="H35" s="204">
        <v>445</v>
      </c>
      <c r="I35" s="203">
        <v>487</v>
      </c>
      <c r="J35" s="203">
        <v>443</v>
      </c>
      <c r="K35" s="203">
        <v>531</v>
      </c>
      <c r="L35" s="203">
        <v>567</v>
      </c>
      <c r="M35" s="203">
        <v>566</v>
      </c>
      <c r="N35" s="203">
        <v>480</v>
      </c>
      <c r="O35" s="203">
        <v>499</v>
      </c>
      <c r="P35" s="203">
        <v>441</v>
      </c>
      <c r="Q35" s="203">
        <v>489</v>
      </c>
      <c r="R35" s="203">
        <v>500</v>
      </c>
      <c r="S35" s="203">
        <v>474</v>
      </c>
      <c r="T35" s="203">
        <v>487</v>
      </c>
      <c r="U35" s="203">
        <v>482</v>
      </c>
      <c r="V35" s="203">
        <v>429</v>
      </c>
      <c r="W35" s="203">
        <v>428</v>
      </c>
      <c r="X35" s="203">
        <v>439</v>
      </c>
      <c r="Y35" s="203">
        <v>426</v>
      </c>
      <c r="Z35" s="203">
        <v>384</v>
      </c>
      <c r="AA35" s="203">
        <v>363</v>
      </c>
      <c r="AB35" s="203">
        <v>2008</v>
      </c>
      <c r="AC35" s="203">
        <v>2467</v>
      </c>
      <c r="AD35" s="203">
        <v>2110</v>
      </c>
      <c r="AE35" s="203">
        <v>2062</v>
      </c>
      <c r="AF35" s="203">
        <v>1745</v>
      </c>
      <c r="AG35" s="203">
        <v>1650</v>
      </c>
      <c r="AH35" s="203">
        <v>1434</v>
      </c>
      <c r="AI35" s="203">
        <v>1085</v>
      </c>
      <c r="AJ35" s="203">
        <v>798</v>
      </c>
      <c r="AK35" s="203">
        <v>648</v>
      </c>
      <c r="AL35" s="203">
        <v>484</v>
      </c>
      <c r="AM35" s="203">
        <v>365</v>
      </c>
      <c r="AN35" s="203">
        <v>231</v>
      </c>
      <c r="AO35" s="203">
        <v>183</v>
      </c>
      <c r="AP35" s="203">
        <v>27</v>
      </c>
      <c r="AQ35" s="203">
        <v>538</v>
      </c>
      <c r="AR35" s="203">
        <v>13308</v>
      </c>
      <c r="AS35" s="203">
        <v>1129</v>
      </c>
      <c r="AT35" s="203">
        <v>1018</v>
      </c>
      <c r="AU35" s="203">
        <v>6032</v>
      </c>
      <c r="AV35" s="203">
        <v>710</v>
      </c>
    </row>
    <row r="36" spans="1:48" ht="13.5" customHeight="1" x14ac:dyDescent="0.3">
      <c r="A36" s="194">
        <v>2</v>
      </c>
      <c r="B36" s="178">
        <v>130103</v>
      </c>
      <c r="C36" s="181" t="s">
        <v>1180</v>
      </c>
      <c r="D36" s="195" t="s">
        <v>1889</v>
      </c>
      <c r="E36" s="196" t="s">
        <v>1867</v>
      </c>
      <c r="F36" s="196" t="s">
        <v>1890</v>
      </c>
      <c r="G36" s="250">
        <f t="shared" si="5"/>
        <v>7003</v>
      </c>
      <c r="H36" s="204">
        <v>117</v>
      </c>
      <c r="I36" s="203">
        <v>128</v>
      </c>
      <c r="J36" s="203">
        <v>117</v>
      </c>
      <c r="K36" s="203">
        <v>140</v>
      </c>
      <c r="L36" s="203">
        <v>149</v>
      </c>
      <c r="M36" s="203">
        <v>149</v>
      </c>
      <c r="N36" s="203">
        <v>126</v>
      </c>
      <c r="O36" s="203">
        <v>131</v>
      </c>
      <c r="P36" s="203">
        <v>116</v>
      </c>
      <c r="Q36" s="203">
        <v>129</v>
      </c>
      <c r="R36" s="203">
        <v>132</v>
      </c>
      <c r="S36" s="203">
        <v>125</v>
      </c>
      <c r="T36" s="203">
        <v>128</v>
      </c>
      <c r="U36" s="203">
        <v>127</v>
      </c>
      <c r="V36" s="203">
        <v>113</v>
      </c>
      <c r="W36" s="203">
        <v>112</v>
      </c>
      <c r="X36" s="203">
        <v>115</v>
      </c>
      <c r="Y36" s="203">
        <v>112</v>
      </c>
      <c r="Z36" s="203">
        <v>101</v>
      </c>
      <c r="AA36" s="203">
        <v>95</v>
      </c>
      <c r="AB36" s="203">
        <v>528</v>
      </c>
      <c r="AC36" s="203">
        <v>649</v>
      </c>
      <c r="AD36" s="203">
        <v>555</v>
      </c>
      <c r="AE36" s="203">
        <v>542</v>
      </c>
      <c r="AF36" s="203">
        <v>459</v>
      </c>
      <c r="AG36" s="203">
        <v>434</v>
      </c>
      <c r="AH36" s="203">
        <v>377</v>
      </c>
      <c r="AI36" s="203">
        <v>285</v>
      </c>
      <c r="AJ36" s="203">
        <v>210</v>
      </c>
      <c r="AK36" s="203">
        <v>170</v>
      </c>
      <c r="AL36" s="203">
        <v>127</v>
      </c>
      <c r="AM36" s="203">
        <v>96</v>
      </c>
      <c r="AN36" s="203">
        <v>61</v>
      </c>
      <c r="AO36" s="203">
        <v>48</v>
      </c>
      <c r="AP36" s="203">
        <v>7</v>
      </c>
      <c r="AQ36" s="203">
        <v>141</v>
      </c>
      <c r="AR36" s="203">
        <v>3500</v>
      </c>
      <c r="AS36" s="203">
        <v>297</v>
      </c>
      <c r="AT36" s="203">
        <v>268</v>
      </c>
      <c r="AU36" s="203">
        <v>1586</v>
      </c>
      <c r="AV36" s="203">
        <v>187</v>
      </c>
    </row>
    <row r="37" spans="1:48" ht="13.5" customHeight="1" x14ac:dyDescent="0.3">
      <c r="A37" s="194">
        <v>3</v>
      </c>
      <c r="B37" s="178">
        <v>130103</v>
      </c>
      <c r="C37" s="181" t="s">
        <v>1180</v>
      </c>
      <c r="D37" s="195" t="s">
        <v>1891</v>
      </c>
      <c r="E37" s="196" t="s">
        <v>1867</v>
      </c>
      <c r="F37" s="196" t="s">
        <v>1892</v>
      </c>
      <c r="G37" s="250">
        <f t="shared" si="5"/>
        <v>10776</v>
      </c>
      <c r="H37" s="204">
        <v>180</v>
      </c>
      <c r="I37" s="203">
        <v>197</v>
      </c>
      <c r="J37" s="203">
        <v>179</v>
      </c>
      <c r="K37" s="203">
        <v>215</v>
      </c>
      <c r="L37" s="203">
        <v>229</v>
      </c>
      <c r="M37" s="203">
        <v>229</v>
      </c>
      <c r="N37" s="203">
        <v>194</v>
      </c>
      <c r="O37" s="203">
        <v>202</v>
      </c>
      <c r="P37" s="203">
        <v>179</v>
      </c>
      <c r="Q37" s="203">
        <v>198</v>
      </c>
      <c r="R37" s="203">
        <v>202</v>
      </c>
      <c r="S37" s="203">
        <v>192</v>
      </c>
      <c r="T37" s="203">
        <v>197</v>
      </c>
      <c r="U37" s="203">
        <v>195</v>
      </c>
      <c r="V37" s="203">
        <v>174</v>
      </c>
      <c r="W37" s="203">
        <v>173</v>
      </c>
      <c r="X37" s="203">
        <v>178</v>
      </c>
      <c r="Y37" s="203">
        <v>172</v>
      </c>
      <c r="Z37" s="203">
        <v>155</v>
      </c>
      <c r="AA37" s="203">
        <v>147</v>
      </c>
      <c r="AB37" s="203">
        <v>813</v>
      </c>
      <c r="AC37" s="203">
        <v>998</v>
      </c>
      <c r="AD37" s="203">
        <v>854</v>
      </c>
      <c r="AE37" s="203">
        <v>834</v>
      </c>
      <c r="AF37" s="203">
        <v>706</v>
      </c>
      <c r="AG37" s="203">
        <v>668</v>
      </c>
      <c r="AH37" s="203">
        <v>580</v>
      </c>
      <c r="AI37" s="203">
        <v>439</v>
      </c>
      <c r="AJ37" s="203">
        <v>323</v>
      </c>
      <c r="AK37" s="203">
        <v>262</v>
      </c>
      <c r="AL37" s="203">
        <v>196</v>
      </c>
      <c r="AM37" s="203">
        <v>148</v>
      </c>
      <c r="AN37" s="203">
        <v>94</v>
      </c>
      <c r="AO37" s="203">
        <v>74</v>
      </c>
      <c r="AP37" s="203">
        <v>11</v>
      </c>
      <c r="AQ37" s="203">
        <v>218</v>
      </c>
      <c r="AR37" s="203">
        <v>5385</v>
      </c>
      <c r="AS37" s="203">
        <v>457</v>
      </c>
      <c r="AT37" s="203">
        <v>412</v>
      </c>
      <c r="AU37" s="203">
        <v>2441</v>
      </c>
      <c r="AV37" s="203">
        <v>287</v>
      </c>
    </row>
    <row r="38" spans="1:48" ht="13.5" customHeight="1" x14ac:dyDescent="0.3">
      <c r="A38" s="209">
        <v>4</v>
      </c>
      <c r="B38" s="178">
        <v>130103</v>
      </c>
      <c r="C38" s="181" t="s">
        <v>1180</v>
      </c>
      <c r="D38" s="195" t="s">
        <v>1893</v>
      </c>
      <c r="E38" s="196" t="s">
        <v>1867</v>
      </c>
      <c r="F38" s="196" t="s">
        <v>1894</v>
      </c>
      <c r="G38" s="250">
        <f t="shared" si="5"/>
        <v>15626</v>
      </c>
      <c r="H38" s="204">
        <v>261</v>
      </c>
      <c r="I38" s="203">
        <v>286</v>
      </c>
      <c r="J38" s="203">
        <v>260</v>
      </c>
      <c r="K38" s="203">
        <v>312</v>
      </c>
      <c r="L38" s="203">
        <v>333</v>
      </c>
      <c r="M38" s="203">
        <v>332</v>
      </c>
      <c r="N38" s="203">
        <v>282</v>
      </c>
      <c r="O38" s="203">
        <v>293</v>
      </c>
      <c r="P38" s="203">
        <v>259</v>
      </c>
      <c r="Q38" s="203">
        <v>287</v>
      </c>
      <c r="R38" s="203">
        <v>294</v>
      </c>
      <c r="S38" s="203">
        <v>278</v>
      </c>
      <c r="T38" s="203">
        <v>286</v>
      </c>
      <c r="U38" s="203">
        <v>283</v>
      </c>
      <c r="V38" s="203">
        <v>252</v>
      </c>
      <c r="W38" s="203">
        <v>251</v>
      </c>
      <c r="X38" s="203">
        <v>257</v>
      </c>
      <c r="Y38" s="203">
        <v>250</v>
      </c>
      <c r="Z38" s="203">
        <v>225</v>
      </c>
      <c r="AA38" s="203">
        <v>213</v>
      </c>
      <c r="AB38" s="203">
        <v>1178</v>
      </c>
      <c r="AC38" s="203">
        <v>1448</v>
      </c>
      <c r="AD38" s="203">
        <v>1238</v>
      </c>
      <c r="AE38" s="203">
        <v>1210</v>
      </c>
      <c r="AF38" s="203">
        <v>1024</v>
      </c>
      <c r="AG38" s="203">
        <v>968</v>
      </c>
      <c r="AH38" s="203">
        <v>841</v>
      </c>
      <c r="AI38" s="203">
        <v>636</v>
      </c>
      <c r="AJ38" s="203">
        <v>468</v>
      </c>
      <c r="AK38" s="203">
        <v>380</v>
      </c>
      <c r="AL38" s="203">
        <v>284</v>
      </c>
      <c r="AM38" s="203">
        <v>214</v>
      </c>
      <c r="AN38" s="203">
        <v>136</v>
      </c>
      <c r="AO38" s="203">
        <v>107</v>
      </c>
      <c r="AP38" s="203">
        <v>16</v>
      </c>
      <c r="AQ38" s="203">
        <v>315</v>
      </c>
      <c r="AR38" s="203">
        <v>7808</v>
      </c>
      <c r="AS38" s="203">
        <v>663</v>
      </c>
      <c r="AT38" s="203">
        <v>597</v>
      </c>
      <c r="AU38" s="203">
        <v>3539</v>
      </c>
      <c r="AV38" s="203">
        <v>416</v>
      </c>
    </row>
    <row r="39" spans="1:48" ht="13.5" customHeight="1" x14ac:dyDescent="0.3">
      <c r="A39" s="210"/>
      <c r="B39" s="178" t="s">
        <v>1895</v>
      </c>
      <c r="C39" s="182" t="s">
        <v>1896</v>
      </c>
      <c r="D39" s="194"/>
      <c r="E39" s="206"/>
      <c r="F39" s="207"/>
      <c r="G39" s="187">
        <f>+SUM(H39:AO39)</f>
        <v>101240</v>
      </c>
      <c r="H39" s="208">
        <f>+SUM(H40:H46)</f>
        <v>1272</v>
      </c>
      <c r="I39" s="208">
        <f t="shared" ref="I39:AV39" si="7">+SUM(I40:I46)</f>
        <v>1375</v>
      </c>
      <c r="J39" s="208">
        <f t="shared" si="7"/>
        <v>1355</v>
      </c>
      <c r="K39" s="208">
        <f t="shared" si="7"/>
        <v>1306</v>
      </c>
      <c r="L39" s="208">
        <f t="shared" si="7"/>
        <v>1323</v>
      </c>
      <c r="M39" s="208">
        <f t="shared" si="7"/>
        <v>1349</v>
      </c>
      <c r="N39" s="208">
        <f t="shared" si="7"/>
        <v>2000</v>
      </c>
      <c r="O39" s="208">
        <f t="shared" si="7"/>
        <v>2048</v>
      </c>
      <c r="P39" s="208">
        <f t="shared" si="7"/>
        <v>2019</v>
      </c>
      <c r="Q39" s="208">
        <f t="shared" si="7"/>
        <v>2048</v>
      </c>
      <c r="R39" s="208">
        <f t="shared" si="7"/>
        <v>2069</v>
      </c>
      <c r="S39" s="208">
        <f t="shared" si="7"/>
        <v>1884</v>
      </c>
      <c r="T39" s="208">
        <f t="shared" si="7"/>
        <v>2066</v>
      </c>
      <c r="U39" s="208">
        <f t="shared" si="7"/>
        <v>1995</v>
      </c>
      <c r="V39" s="208">
        <f t="shared" si="7"/>
        <v>1791</v>
      </c>
      <c r="W39" s="208">
        <f t="shared" si="7"/>
        <v>1826</v>
      </c>
      <c r="X39" s="208">
        <f t="shared" si="7"/>
        <v>1965</v>
      </c>
      <c r="Y39" s="208">
        <f t="shared" si="7"/>
        <v>1793</v>
      </c>
      <c r="Z39" s="208">
        <f t="shared" si="7"/>
        <v>1774</v>
      </c>
      <c r="AA39" s="208">
        <f t="shared" si="7"/>
        <v>1769</v>
      </c>
      <c r="AB39" s="208">
        <f t="shared" si="7"/>
        <v>8830</v>
      </c>
      <c r="AC39" s="208">
        <f t="shared" si="7"/>
        <v>10094</v>
      </c>
      <c r="AD39" s="208">
        <f t="shared" si="7"/>
        <v>8780</v>
      </c>
      <c r="AE39" s="208">
        <f t="shared" si="7"/>
        <v>7657</v>
      </c>
      <c r="AF39" s="208">
        <f t="shared" si="7"/>
        <v>6879</v>
      </c>
      <c r="AG39" s="208">
        <f t="shared" si="7"/>
        <v>5832</v>
      </c>
      <c r="AH39" s="208">
        <f t="shared" si="7"/>
        <v>4818</v>
      </c>
      <c r="AI39" s="208">
        <f t="shared" si="7"/>
        <v>3850</v>
      </c>
      <c r="AJ39" s="208">
        <f t="shared" si="7"/>
        <v>3100</v>
      </c>
      <c r="AK39" s="208">
        <f t="shared" si="7"/>
        <v>2283</v>
      </c>
      <c r="AL39" s="208">
        <f t="shared" si="7"/>
        <v>1638</v>
      </c>
      <c r="AM39" s="208">
        <f t="shared" si="7"/>
        <v>1115</v>
      </c>
      <c r="AN39" s="208">
        <f t="shared" si="7"/>
        <v>726</v>
      </c>
      <c r="AO39" s="208">
        <f t="shared" si="7"/>
        <v>611</v>
      </c>
      <c r="AP39" s="208">
        <f t="shared" si="7"/>
        <v>75</v>
      </c>
      <c r="AQ39" s="208">
        <f t="shared" si="7"/>
        <v>1612</v>
      </c>
      <c r="AR39" s="208">
        <f t="shared" si="7"/>
        <v>51006</v>
      </c>
      <c r="AS39" s="208">
        <f t="shared" si="7"/>
        <v>4865</v>
      </c>
      <c r="AT39" s="208">
        <f t="shared" si="7"/>
        <v>4557</v>
      </c>
      <c r="AU39" s="208">
        <f t="shared" si="7"/>
        <v>24163</v>
      </c>
      <c r="AV39" s="208">
        <f t="shared" si="7"/>
        <v>2725</v>
      </c>
    </row>
    <row r="40" spans="1:48" ht="13.5" customHeight="1" x14ac:dyDescent="0.3">
      <c r="A40" s="194">
        <v>1</v>
      </c>
      <c r="B40" s="178">
        <v>130104</v>
      </c>
      <c r="C40" s="183" t="s">
        <v>1181</v>
      </c>
      <c r="D40" s="195" t="s">
        <v>1897</v>
      </c>
      <c r="E40" s="196" t="s">
        <v>2784</v>
      </c>
      <c r="F40" s="196" t="s">
        <v>1181</v>
      </c>
      <c r="G40" s="250">
        <f t="shared" si="5"/>
        <v>14732</v>
      </c>
      <c r="H40" s="204">
        <v>185</v>
      </c>
      <c r="I40" s="203">
        <v>200</v>
      </c>
      <c r="J40" s="203">
        <v>197</v>
      </c>
      <c r="K40" s="203">
        <v>190</v>
      </c>
      <c r="L40" s="203">
        <v>193</v>
      </c>
      <c r="M40" s="203">
        <v>196</v>
      </c>
      <c r="N40" s="203">
        <v>291</v>
      </c>
      <c r="O40" s="203">
        <v>298</v>
      </c>
      <c r="P40" s="203">
        <v>294</v>
      </c>
      <c r="Q40" s="203">
        <v>298</v>
      </c>
      <c r="R40" s="203">
        <v>301</v>
      </c>
      <c r="S40" s="203">
        <v>274</v>
      </c>
      <c r="T40" s="203">
        <v>301</v>
      </c>
      <c r="U40" s="203">
        <v>290</v>
      </c>
      <c r="V40" s="203">
        <v>261</v>
      </c>
      <c r="W40" s="203">
        <v>266</v>
      </c>
      <c r="X40" s="203">
        <v>286</v>
      </c>
      <c r="Y40" s="203">
        <v>261</v>
      </c>
      <c r="Z40" s="203">
        <v>258</v>
      </c>
      <c r="AA40" s="203">
        <v>257</v>
      </c>
      <c r="AB40" s="203">
        <v>1285</v>
      </c>
      <c r="AC40" s="203">
        <v>1469</v>
      </c>
      <c r="AD40" s="203">
        <v>1278</v>
      </c>
      <c r="AE40" s="203">
        <v>1114</v>
      </c>
      <c r="AF40" s="203">
        <v>1001</v>
      </c>
      <c r="AG40" s="203">
        <v>849</v>
      </c>
      <c r="AH40" s="203">
        <v>701</v>
      </c>
      <c r="AI40" s="203">
        <v>560</v>
      </c>
      <c r="AJ40" s="203">
        <v>451</v>
      </c>
      <c r="AK40" s="203">
        <v>332</v>
      </c>
      <c r="AL40" s="203">
        <v>238</v>
      </c>
      <c r="AM40" s="203">
        <v>162</v>
      </c>
      <c r="AN40" s="203">
        <v>106</v>
      </c>
      <c r="AO40" s="203">
        <v>89</v>
      </c>
      <c r="AP40" s="203">
        <v>11</v>
      </c>
      <c r="AQ40" s="203">
        <v>235</v>
      </c>
      <c r="AR40" s="203">
        <v>7423</v>
      </c>
      <c r="AS40" s="203">
        <v>708</v>
      </c>
      <c r="AT40" s="203">
        <v>663</v>
      </c>
      <c r="AU40" s="203">
        <v>3517</v>
      </c>
      <c r="AV40" s="203">
        <v>397</v>
      </c>
    </row>
    <row r="41" spans="1:48" ht="13.5" customHeight="1" x14ac:dyDescent="0.3">
      <c r="A41" s="194">
        <v>2</v>
      </c>
      <c r="B41" s="178">
        <v>130104</v>
      </c>
      <c r="C41" s="183" t="s">
        <v>1181</v>
      </c>
      <c r="D41" s="195" t="s">
        <v>1898</v>
      </c>
      <c r="E41" s="196" t="s">
        <v>1840</v>
      </c>
      <c r="F41" s="196" t="s">
        <v>89</v>
      </c>
      <c r="G41" s="250">
        <f t="shared" si="5"/>
        <v>41762</v>
      </c>
      <c r="H41" s="204">
        <v>524</v>
      </c>
      <c r="I41" s="203">
        <v>567</v>
      </c>
      <c r="J41" s="203">
        <v>559</v>
      </c>
      <c r="K41" s="203">
        <v>539</v>
      </c>
      <c r="L41" s="203">
        <v>546</v>
      </c>
      <c r="M41" s="203">
        <v>557</v>
      </c>
      <c r="N41" s="203">
        <v>825</v>
      </c>
      <c r="O41" s="203">
        <v>845</v>
      </c>
      <c r="P41" s="203">
        <v>833</v>
      </c>
      <c r="Q41" s="203">
        <v>845</v>
      </c>
      <c r="R41" s="203">
        <v>853</v>
      </c>
      <c r="S41" s="203">
        <v>777</v>
      </c>
      <c r="T41" s="203">
        <v>852</v>
      </c>
      <c r="U41" s="203">
        <v>823</v>
      </c>
      <c r="V41" s="203">
        <v>739</v>
      </c>
      <c r="W41" s="203">
        <v>753</v>
      </c>
      <c r="X41" s="203">
        <v>810</v>
      </c>
      <c r="Y41" s="203">
        <v>740</v>
      </c>
      <c r="Z41" s="203">
        <v>732</v>
      </c>
      <c r="AA41" s="203">
        <v>730</v>
      </c>
      <c r="AB41" s="203">
        <v>3642</v>
      </c>
      <c r="AC41" s="203">
        <v>4164</v>
      </c>
      <c r="AD41" s="203">
        <v>3622</v>
      </c>
      <c r="AE41" s="203">
        <v>3159</v>
      </c>
      <c r="AF41" s="203">
        <v>2838</v>
      </c>
      <c r="AG41" s="203">
        <v>2406</v>
      </c>
      <c r="AH41" s="203">
        <v>1987</v>
      </c>
      <c r="AI41" s="203">
        <v>1588</v>
      </c>
      <c r="AJ41" s="203">
        <v>1278</v>
      </c>
      <c r="AK41" s="203">
        <v>942</v>
      </c>
      <c r="AL41" s="203">
        <v>676</v>
      </c>
      <c r="AM41" s="203">
        <v>460</v>
      </c>
      <c r="AN41" s="203">
        <v>299</v>
      </c>
      <c r="AO41" s="203">
        <v>252</v>
      </c>
      <c r="AP41" s="203">
        <v>31</v>
      </c>
      <c r="AQ41" s="203">
        <v>665</v>
      </c>
      <c r="AR41" s="203">
        <v>21040</v>
      </c>
      <c r="AS41" s="203">
        <v>2007</v>
      </c>
      <c r="AT41" s="203">
        <v>1880</v>
      </c>
      <c r="AU41" s="203">
        <v>9967</v>
      </c>
      <c r="AV41" s="203">
        <v>1124</v>
      </c>
    </row>
    <row r="42" spans="1:48" ht="13.5" customHeight="1" x14ac:dyDescent="0.3">
      <c r="A42" s="194">
        <v>3</v>
      </c>
      <c r="B42" s="178">
        <v>130104</v>
      </c>
      <c r="C42" s="183" t="s">
        <v>1181</v>
      </c>
      <c r="D42" s="195" t="s">
        <v>1899</v>
      </c>
      <c r="E42" s="196" t="s">
        <v>1867</v>
      </c>
      <c r="F42" s="196" t="s">
        <v>1900</v>
      </c>
      <c r="G42" s="250">
        <f t="shared" si="5"/>
        <v>13199</v>
      </c>
      <c r="H42" s="204">
        <v>166</v>
      </c>
      <c r="I42" s="203">
        <v>179</v>
      </c>
      <c r="J42" s="203">
        <v>177</v>
      </c>
      <c r="K42" s="203">
        <v>170</v>
      </c>
      <c r="L42" s="203">
        <v>172</v>
      </c>
      <c r="M42" s="203">
        <v>176</v>
      </c>
      <c r="N42" s="203">
        <v>261</v>
      </c>
      <c r="O42" s="203">
        <v>267</v>
      </c>
      <c r="P42" s="203">
        <v>263</v>
      </c>
      <c r="Q42" s="203">
        <v>267</v>
      </c>
      <c r="R42" s="203">
        <v>270</v>
      </c>
      <c r="S42" s="203">
        <v>246</v>
      </c>
      <c r="T42" s="203">
        <v>269</v>
      </c>
      <c r="U42" s="203">
        <v>260</v>
      </c>
      <c r="V42" s="203">
        <v>233</v>
      </c>
      <c r="W42" s="203">
        <v>238</v>
      </c>
      <c r="X42" s="203">
        <v>256</v>
      </c>
      <c r="Y42" s="203">
        <v>234</v>
      </c>
      <c r="Z42" s="203">
        <v>231</v>
      </c>
      <c r="AA42" s="203">
        <v>231</v>
      </c>
      <c r="AB42" s="203">
        <v>1151</v>
      </c>
      <c r="AC42" s="203">
        <v>1316</v>
      </c>
      <c r="AD42" s="203">
        <v>1145</v>
      </c>
      <c r="AE42" s="203">
        <v>998</v>
      </c>
      <c r="AF42" s="203">
        <v>897</v>
      </c>
      <c r="AG42" s="203">
        <v>760</v>
      </c>
      <c r="AH42" s="203">
        <v>628</v>
      </c>
      <c r="AI42" s="203">
        <v>502</v>
      </c>
      <c r="AJ42" s="203">
        <v>404</v>
      </c>
      <c r="AK42" s="203">
        <v>298</v>
      </c>
      <c r="AL42" s="203">
        <v>214</v>
      </c>
      <c r="AM42" s="203">
        <v>145</v>
      </c>
      <c r="AN42" s="203">
        <v>95</v>
      </c>
      <c r="AO42" s="203">
        <v>80</v>
      </c>
      <c r="AP42" s="203">
        <v>10</v>
      </c>
      <c r="AQ42" s="203">
        <v>210</v>
      </c>
      <c r="AR42" s="203">
        <v>6649</v>
      </c>
      <c r="AS42" s="203">
        <v>634</v>
      </c>
      <c r="AT42" s="203">
        <v>594</v>
      </c>
      <c r="AU42" s="203">
        <v>3150</v>
      </c>
      <c r="AV42" s="203">
        <v>355</v>
      </c>
    </row>
    <row r="43" spans="1:48" ht="13.5" customHeight="1" x14ac:dyDescent="0.3">
      <c r="A43" s="194">
        <v>4</v>
      </c>
      <c r="B43" s="178">
        <v>130104</v>
      </c>
      <c r="C43" s="183" t="s">
        <v>1181</v>
      </c>
      <c r="D43" s="195" t="s">
        <v>1901</v>
      </c>
      <c r="E43" s="196" t="s">
        <v>1867</v>
      </c>
      <c r="F43" s="196" t="s">
        <v>1902</v>
      </c>
      <c r="G43" s="250">
        <f t="shared" si="5"/>
        <v>7141</v>
      </c>
      <c r="H43" s="204">
        <v>90</v>
      </c>
      <c r="I43" s="203">
        <v>97</v>
      </c>
      <c r="J43" s="203">
        <v>96</v>
      </c>
      <c r="K43" s="203">
        <v>92</v>
      </c>
      <c r="L43" s="203">
        <v>93</v>
      </c>
      <c r="M43" s="203">
        <v>95</v>
      </c>
      <c r="N43" s="203">
        <v>141</v>
      </c>
      <c r="O43" s="203">
        <v>144</v>
      </c>
      <c r="P43" s="203">
        <v>142</v>
      </c>
      <c r="Q43" s="203">
        <v>144</v>
      </c>
      <c r="R43" s="203">
        <v>146</v>
      </c>
      <c r="S43" s="203">
        <v>133</v>
      </c>
      <c r="T43" s="203">
        <v>146</v>
      </c>
      <c r="U43" s="203">
        <v>141</v>
      </c>
      <c r="V43" s="203">
        <v>126</v>
      </c>
      <c r="W43" s="203">
        <v>129</v>
      </c>
      <c r="X43" s="203">
        <v>139</v>
      </c>
      <c r="Y43" s="203">
        <v>126</v>
      </c>
      <c r="Z43" s="203">
        <v>125</v>
      </c>
      <c r="AA43" s="203">
        <v>125</v>
      </c>
      <c r="AB43" s="203">
        <v>623</v>
      </c>
      <c r="AC43" s="203">
        <v>712</v>
      </c>
      <c r="AD43" s="203">
        <v>619</v>
      </c>
      <c r="AE43" s="203">
        <v>540</v>
      </c>
      <c r="AF43" s="203">
        <v>485</v>
      </c>
      <c r="AG43" s="203">
        <v>411</v>
      </c>
      <c r="AH43" s="203">
        <v>340</v>
      </c>
      <c r="AI43" s="203">
        <v>272</v>
      </c>
      <c r="AJ43" s="203">
        <v>219</v>
      </c>
      <c r="AK43" s="203">
        <v>161</v>
      </c>
      <c r="AL43" s="203">
        <v>116</v>
      </c>
      <c r="AM43" s="203">
        <v>79</v>
      </c>
      <c r="AN43" s="203">
        <v>51</v>
      </c>
      <c r="AO43" s="203">
        <v>43</v>
      </c>
      <c r="AP43" s="203">
        <v>5</v>
      </c>
      <c r="AQ43" s="203">
        <v>114</v>
      </c>
      <c r="AR43" s="203">
        <v>3598</v>
      </c>
      <c r="AS43" s="203">
        <v>343</v>
      </c>
      <c r="AT43" s="203">
        <v>322</v>
      </c>
      <c r="AU43" s="203">
        <v>1704</v>
      </c>
      <c r="AV43" s="203">
        <v>192</v>
      </c>
    </row>
    <row r="44" spans="1:48" ht="13.5" customHeight="1" x14ac:dyDescent="0.3">
      <c r="A44" s="194">
        <v>5</v>
      </c>
      <c r="B44" s="178">
        <v>130104</v>
      </c>
      <c r="C44" s="183" t="s">
        <v>1181</v>
      </c>
      <c r="D44" s="195" t="s">
        <v>1903</v>
      </c>
      <c r="E44" s="196" t="s">
        <v>1867</v>
      </c>
      <c r="F44" s="196" t="s">
        <v>1904</v>
      </c>
      <c r="G44" s="250">
        <f t="shared" si="5"/>
        <v>7862</v>
      </c>
      <c r="H44" s="204">
        <v>99</v>
      </c>
      <c r="I44" s="203">
        <v>107</v>
      </c>
      <c r="J44" s="203">
        <v>105</v>
      </c>
      <c r="K44" s="203">
        <v>101</v>
      </c>
      <c r="L44" s="203">
        <v>103</v>
      </c>
      <c r="M44" s="203">
        <v>105</v>
      </c>
      <c r="N44" s="203">
        <v>155</v>
      </c>
      <c r="O44" s="203">
        <v>159</v>
      </c>
      <c r="P44" s="203">
        <v>157</v>
      </c>
      <c r="Q44" s="203">
        <v>159</v>
      </c>
      <c r="R44" s="203">
        <v>161</v>
      </c>
      <c r="S44" s="203">
        <v>146</v>
      </c>
      <c r="T44" s="203">
        <v>160</v>
      </c>
      <c r="U44" s="203">
        <v>155</v>
      </c>
      <c r="V44" s="203">
        <v>139</v>
      </c>
      <c r="W44" s="203">
        <v>142</v>
      </c>
      <c r="X44" s="203">
        <v>153</v>
      </c>
      <c r="Y44" s="203">
        <v>139</v>
      </c>
      <c r="Z44" s="203">
        <v>138</v>
      </c>
      <c r="AA44" s="203">
        <v>137</v>
      </c>
      <c r="AB44" s="203">
        <v>686</v>
      </c>
      <c r="AC44" s="203">
        <v>784</v>
      </c>
      <c r="AD44" s="203">
        <v>682</v>
      </c>
      <c r="AE44" s="203">
        <v>595</v>
      </c>
      <c r="AF44" s="203">
        <v>534</v>
      </c>
      <c r="AG44" s="203">
        <v>453</v>
      </c>
      <c r="AH44" s="203">
        <v>374</v>
      </c>
      <c r="AI44" s="203">
        <v>299</v>
      </c>
      <c r="AJ44" s="203">
        <v>241</v>
      </c>
      <c r="AK44" s="203">
        <v>177</v>
      </c>
      <c r="AL44" s="203">
        <v>127</v>
      </c>
      <c r="AM44" s="203">
        <v>87</v>
      </c>
      <c r="AN44" s="203">
        <v>56</v>
      </c>
      <c r="AO44" s="203">
        <v>47</v>
      </c>
      <c r="AP44" s="203">
        <v>6</v>
      </c>
      <c r="AQ44" s="203">
        <v>125</v>
      </c>
      <c r="AR44" s="203">
        <v>3962</v>
      </c>
      <c r="AS44" s="203">
        <v>378</v>
      </c>
      <c r="AT44" s="203">
        <v>354</v>
      </c>
      <c r="AU44" s="203">
        <v>1877</v>
      </c>
      <c r="AV44" s="203">
        <v>212</v>
      </c>
    </row>
    <row r="45" spans="1:48" ht="13.5" customHeight="1" x14ac:dyDescent="0.3">
      <c r="A45" s="194">
        <v>6</v>
      </c>
      <c r="B45" s="178">
        <v>130104</v>
      </c>
      <c r="C45" s="183" t="s">
        <v>1181</v>
      </c>
      <c r="D45" s="195" t="s">
        <v>1905</v>
      </c>
      <c r="E45" s="196" t="s">
        <v>1867</v>
      </c>
      <c r="F45" s="196" t="s">
        <v>1875</v>
      </c>
      <c r="G45" s="250">
        <f t="shared" si="5"/>
        <v>13382</v>
      </c>
      <c r="H45" s="204">
        <v>168</v>
      </c>
      <c r="I45" s="203">
        <v>182</v>
      </c>
      <c r="J45" s="203">
        <v>179</v>
      </c>
      <c r="K45" s="203">
        <v>173</v>
      </c>
      <c r="L45" s="203">
        <v>175</v>
      </c>
      <c r="M45" s="203">
        <v>178</v>
      </c>
      <c r="N45" s="203">
        <v>264</v>
      </c>
      <c r="O45" s="203">
        <v>271</v>
      </c>
      <c r="P45" s="203">
        <v>267</v>
      </c>
      <c r="Q45" s="203">
        <v>271</v>
      </c>
      <c r="R45" s="203">
        <v>273</v>
      </c>
      <c r="S45" s="203">
        <v>249</v>
      </c>
      <c r="T45" s="203">
        <v>273</v>
      </c>
      <c r="U45" s="203">
        <v>264</v>
      </c>
      <c r="V45" s="203">
        <v>237</v>
      </c>
      <c r="W45" s="203">
        <v>241</v>
      </c>
      <c r="X45" s="203">
        <v>260</v>
      </c>
      <c r="Y45" s="203">
        <v>237</v>
      </c>
      <c r="Z45" s="203">
        <v>235</v>
      </c>
      <c r="AA45" s="203">
        <v>234</v>
      </c>
      <c r="AB45" s="203">
        <v>1167</v>
      </c>
      <c r="AC45" s="203">
        <v>1334</v>
      </c>
      <c r="AD45" s="203">
        <v>1160</v>
      </c>
      <c r="AE45" s="203">
        <v>1012</v>
      </c>
      <c r="AF45" s="203">
        <v>909</v>
      </c>
      <c r="AG45" s="203">
        <v>771</v>
      </c>
      <c r="AH45" s="203">
        <v>637</v>
      </c>
      <c r="AI45" s="203">
        <v>509</v>
      </c>
      <c r="AJ45" s="203">
        <v>410</v>
      </c>
      <c r="AK45" s="203">
        <v>302</v>
      </c>
      <c r="AL45" s="203">
        <v>216</v>
      </c>
      <c r="AM45" s="203">
        <v>147</v>
      </c>
      <c r="AN45" s="203">
        <v>96</v>
      </c>
      <c r="AO45" s="203">
        <v>81</v>
      </c>
      <c r="AP45" s="203">
        <v>10</v>
      </c>
      <c r="AQ45" s="203">
        <v>213</v>
      </c>
      <c r="AR45" s="203">
        <v>6740</v>
      </c>
      <c r="AS45" s="203">
        <v>643</v>
      </c>
      <c r="AT45" s="203">
        <v>602</v>
      </c>
      <c r="AU45" s="203">
        <v>3193</v>
      </c>
      <c r="AV45" s="203">
        <v>360</v>
      </c>
    </row>
    <row r="46" spans="1:48" ht="13.5" customHeight="1" x14ac:dyDescent="0.3">
      <c r="A46" s="194">
        <v>7</v>
      </c>
      <c r="B46" s="178">
        <v>130104</v>
      </c>
      <c r="C46" s="183" t="s">
        <v>1181</v>
      </c>
      <c r="D46" s="195" t="s">
        <v>1906</v>
      </c>
      <c r="E46" s="196" t="s">
        <v>1867</v>
      </c>
      <c r="F46" s="196" t="s">
        <v>1907</v>
      </c>
      <c r="G46" s="250">
        <f t="shared" si="5"/>
        <v>3162</v>
      </c>
      <c r="H46" s="204">
        <v>40</v>
      </c>
      <c r="I46" s="203">
        <v>43</v>
      </c>
      <c r="J46" s="203">
        <v>42</v>
      </c>
      <c r="K46" s="203">
        <v>41</v>
      </c>
      <c r="L46" s="203">
        <v>41</v>
      </c>
      <c r="M46" s="203">
        <v>42</v>
      </c>
      <c r="N46" s="203">
        <v>63</v>
      </c>
      <c r="O46" s="203">
        <v>64</v>
      </c>
      <c r="P46" s="203">
        <v>63</v>
      </c>
      <c r="Q46" s="203">
        <v>64</v>
      </c>
      <c r="R46" s="203">
        <v>65</v>
      </c>
      <c r="S46" s="203">
        <v>59</v>
      </c>
      <c r="T46" s="203">
        <v>65</v>
      </c>
      <c r="U46" s="203">
        <v>62</v>
      </c>
      <c r="V46" s="203">
        <v>56</v>
      </c>
      <c r="W46" s="203">
        <v>57</v>
      </c>
      <c r="X46" s="203">
        <v>61</v>
      </c>
      <c r="Y46" s="203">
        <v>56</v>
      </c>
      <c r="Z46" s="203">
        <v>55</v>
      </c>
      <c r="AA46" s="203">
        <v>55</v>
      </c>
      <c r="AB46" s="203">
        <v>276</v>
      </c>
      <c r="AC46" s="203">
        <v>315</v>
      </c>
      <c r="AD46" s="203">
        <v>274</v>
      </c>
      <c r="AE46" s="203">
        <v>239</v>
      </c>
      <c r="AF46" s="203">
        <v>215</v>
      </c>
      <c r="AG46" s="203">
        <v>182</v>
      </c>
      <c r="AH46" s="203">
        <v>151</v>
      </c>
      <c r="AI46" s="203">
        <v>120</v>
      </c>
      <c r="AJ46" s="203">
        <v>97</v>
      </c>
      <c r="AK46" s="203">
        <v>71</v>
      </c>
      <c r="AL46" s="203">
        <v>51</v>
      </c>
      <c r="AM46" s="203">
        <v>35</v>
      </c>
      <c r="AN46" s="203">
        <v>23</v>
      </c>
      <c r="AO46" s="203">
        <v>19</v>
      </c>
      <c r="AP46" s="203">
        <v>2</v>
      </c>
      <c r="AQ46" s="203">
        <v>50</v>
      </c>
      <c r="AR46" s="203">
        <v>1594</v>
      </c>
      <c r="AS46" s="203">
        <v>152</v>
      </c>
      <c r="AT46" s="203">
        <v>142</v>
      </c>
      <c r="AU46" s="203">
        <v>755</v>
      </c>
      <c r="AV46" s="203">
        <v>85</v>
      </c>
    </row>
    <row r="47" spans="1:48" ht="15" customHeight="1" x14ac:dyDescent="0.3">
      <c r="A47" s="205"/>
      <c r="B47" s="178" t="s">
        <v>1908</v>
      </c>
      <c r="C47" s="182" t="s">
        <v>1909</v>
      </c>
      <c r="D47" s="194"/>
      <c r="E47" s="206"/>
      <c r="F47" s="207"/>
      <c r="G47" s="187">
        <f>+SUM(H47:AO47)</f>
        <v>244977</v>
      </c>
      <c r="H47" s="208">
        <f>+SUM(H48:H54)</f>
        <v>2739</v>
      </c>
      <c r="I47" s="208">
        <f t="shared" ref="I47:AV47" si="8">+SUM(I48:I54)</f>
        <v>2993</v>
      </c>
      <c r="J47" s="208">
        <f t="shared" si="8"/>
        <v>2867</v>
      </c>
      <c r="K47" s="208">
        <f t="shared" si="8"/>
        <v>2964</v>
      </c>
      <c r="L47" s="208">
        <f t="shared" si="8"/>
        <v>3222</v>
      </c>
      <c r="M47" s="208">
        <f t="shared" si="8"/>
        <v>3502</v>
      </c>
      <c r="N47" s="208">
        <f t="shared" si="8"/>
        <v>4533</v>
      </c>
      <c r="O47" s="208">
        <f t="shared" si="8"/>
        <v>4486</v>
      </c>
      <c r="P47" s="208">
        <f t="shared" si="8"/>
        <v>4658</v>
      </c>
      <c r="Q47" s="208">
        <f t="shared" si="8"/>
        <v>4685</v>
      </c>
      <c r="R47" s="208">
        <f t="shared" si="8"/>
        <v>4568</v>
      </c>
      <c r="S47" s="208">
        <f t="shared" si="8"/>
        <v>4470</v>
      </c>
      <c r="T47" s="208">
        <f t="shared" si="8"/>
        <v>4610</v>
      </c>
      <c r="U47" s="208">
        <f t="shared" si="8"/>
        <v>4434</v>
      </c>
      <c r="V47" s="208">
        <f t="shared" si="8"/>
        <v>3939</v>
      </c>
      <c r="W47" s="208">
        <f t="shared" si="8"/>
        <v>3928</v>
      </c>
      <c r="X47" s="208">
        <f t="shared" si="8"/>
        <v>4113</v>
      </c>
      <c r="Y47" s="208">
        <f t="shared" si="8"/>
        <v>3870</v>
      </c>
      <c r="Z47" s="208">
        <f t="shared" si="8"/>
        <v>3643</v>
      </c>
      <c r="AA47" s="208">
        <f t="shared" si="8"/>
        <v>3670</v>
      </c>
      <c r="AB47" s="208">
        <f t="shared" si="8"/>
        <v>19209</v>
      </c>
      <c r="AC47" s="208">
        <f t="shared" si="8"/>
        <v>23608</v>
      </c>
      <c r="AD47" s="208">
        <f t="shared" si="8"/>
        <v>21295</v>
      </c>
      <c r="AE47" s="208">
        <f t="shared" si="8"/>
        <v>18973</v>
      </c>
      <c r="AF47" s="208">
        <f t="shared" si="8"/>
        <v>16543</v>
      </c>
      <c r="AG47" s="208">
        <f t="shared" si="8"/>
        <v>14723</v>
      </c>
      <c r="AH47" s="208">
        <f t="shared" si="8"/>
        <v>12810</v>
      </c>
      <c r="AI47" s="208">
        <f t="shared" si="8"/>
        <v>11276</v>
      </c>
      <c r="AJ47" s="208">
        <f t="shared" si="8"/>
        <v>9075</v>
      </c>
      <c r="AK47" s="208">
        <f t="shared" si="8"/>
        <v>7073</v>
      </c>
      <c r="AL47" s="208">
        <f t="shared" si="8"/>
        <v>5020</v>
      </c>
      <c r="AM47" s="208">
        <f t="shared" si="8"/>
        <v>3552</v>
      </c>
      <c r="AN47" s="208">
        <f t="shared" si="8"/>
        <v>2127</v>
      </c>
      <c r="AO47" s="208">
        <f t="shared" si="8"/>
        <v>1799</v>
      </c>
      <c r="AP47" s="208">
        <f t="shared" si="8"/>
        <v>158</v>
      </c>
      <c r="AQ47" s="208">
        <f t="shared" si="8"/>
        <v>3488</v>
      </c>
      <c r="AR47" s="208">
        <f t="shared" si="8"/>
        <v>123471</v>
      </c>
      <c r="AS47" s="208">
        <f t="shared" si="8"/>
        <v>10800</v>
      </c>
      <c r="AT47" s="208">
        <f t="shared" si="8"/>
        <v>9459</v>
      </c>
      <c r="AU47" s="208">
        <f t="shared" si="8"/>
        <v>56940</v>
      </c>
      <c r="AV47" s="208">
        <f t="shared" si="8"/>
        <v>4373</v>
      </c>
    </row>
    <row r="48" spans="1:48" ht="13.5" customHeight="1" x14ac:dyDescent="0.3">
      <c r="A48" s="194">
        <v>1</v>
      </c>
      <c r="B48" s="178">
        <v>130105</v>
      </c>
      <c r="C48" s="183" t="s">
        <v>677</v>
      </c>
      <c r="D48" s="195" t="s">
        <v>1910</v>
      </c>
      <c r="E48" s="196" t="s">
        <v>1911</v>
      </c>
      <c r="F48" s="196" t="s">
        <v>1912</v>
      </c>
      <c r="G48" s="250">
        <f t="shared" si="5"/>
        <v>57656</v>
      </c>
      <c r="H48" s="204">
        <v>645</v>
      </c>
      <c r="I48" s="203">
        <v>704</v>
      </c>
      <c r="J48" s="203">
        <v>675</v>
      </c>
      <c r="K48" s="203">
        <v>698</v>
      </c>
      <c r="L48" s="203">
        <v>758</v>
      </c>
      <c r="M48" s="203">
        <v>824</v>
      </c>
      <c r="N48" s="203">
        <v>1067</v>
      </c>
      <c r="O48" s="203">
        <v>1056</v>
      </c>
      <c r="P48" s="203">
        <v>1096</v>
      </c>
      <c r="Q48" s="203">
        <v>1103</v>
      </c>
      <c r="R48" s="203">
        <v>1075</v>
      </c>
      <c r="S48" s="203">
        <v>1052</v>
      </c>
      <c r="T48" s="203">
        <v>1085</v>
      </c>
      <c r="U48" s="203">
        <v>1044</v>
      </c>
      <c r="V48" s="203">
        <v>927</v>
      </c>
      <c r="W48" s="203">
        <v>924</v>
      </c>
      <c r="X48" s="203">
        <v>968</v>
      </c>
      <c r="Y48" s="203">
        <v>911</v>
      </c>
      <c r="Z48" s="203">
        <v>857</v>
      </c>
      <c r="AA48" s="203">
        <v>864</v>
      </c>
      <c r="AB48" s="203">
        <v>4521</v>
      </c>
      <c r="AC48" s="203">
        <v>5556</v>
      </c>
      <c r="AD48" s="203">
        <v>5012</v>
      </c>
      <c r="AE48" s="203">
        <v>4465</v>
      </c>
      <c r="AF48" s="203">
        <v>3893</v>
      </c>
      <c r="AG48" s="203">
        <v>3465</v>
      </c>
      <c r="AH48" s="203">
        <v>3015</v>
      </c>
      <c r="AI48" s="203">
        <v>2654</v>
      </c>
      <c r="AJ48" s="203">
        <v>2136</v>
      </c>
      <c r="AK48" s="203">
        <v>1665</v>
      </c>
      <c r="AL48" s="203">
        <v>1181</v>
      </c>
      <c r="AM48" s="203">
        <v>836</v>
      </c>
      <c r="AN48" s="203">
        <v>501</v>
      </c>
      <c r="AO48" s="203">
        <v>423</v>
      </c>
      <c r="AP48" s="203">
        <v>37</v>
      </c>
      <c r="AQ48" s="203">
        <v>821</v>
      </c>
      <c r="AR48" s="203">
        <v>29059</v>
      </c>
      <c r="AS48" s="203">
        <v>2542</v>
      </c>
      <c r="AT48" s="203">
        <v>2226</v>
      </c>
      <c r="AU48" s="203">
        <v>13401</v>
      </c>
      <c r="AV48" s="203">
        <v>1029</v>
      </c>
    </row>
    <row r="49" spans="1:48" ht="13.5" customHeight="1" x14ac:dyDescent="0.3">
      <c r="A49" s="194">
        <v>2</v>
      </c>
      <c r="B49" s="178">
        <v>130105</v>
      </c>
      <c r="C49" s="183" t="s">
        <v>677</v>
      </c>
      <c r="D49" s="195" t="s">
        <v>1913</v>
      </c>
      <c r="E49" s="196" t="s">
        <v>2784</v>
      </c>
      <c r="F49" s="196" t="s">
        <v>1914</v>
      </c>
      <c r="G49" s="250">
        <f t="shared" si="5"/>
        <v>74566</v>
      </c>
      <c r="H49" s="204">
        <v>834</v>
      </c>
      <c r="I49" s="203">
        <v>911</v>
      </c>
      <c r="J49" s="203">
        <v>872</v>
      </c>
      <c r="K49" s="203">
        <v>902</v>
      </c>
      <c r="L49" s="203">
        <v>981</v>
      </c>
      <c r="M49" s="203">
        <v>1066</v>
      </c>
      <c r="N49" s="203">
        <v>1379</v>
      </c>
      <c r="O49" s="203">
        <v>1365</v>
      </c>
      <c r="P49" s="203">
        <v>1418</v>
      </c>
      <c r="Q49" s="203">
        <v>1426</v>
      </c>
      <c r="R49" s="203">
        <v>1390</v>
      </c>
      <c r="S49" s="203">
        <v>1361</v>
      </c>
      <c r="T49" s="203">
        <v>1403</v>
      </c>
      <c r="U49" s="203">
        <v>1350</v>
      </c>
      <c r="V49" s="203">
        <v>1199</v>
      </c>
      <c r="W49" s="203">
        <v>1196</v>
      </c>
      <c r="X49" s="203">
        <v>1252</v>
      </c>
      <c r="Y49" s="203">
        <v>1178</v>
      </c>
      <c r="Z49" s="203">
        <v>1109</v>
      </c>
      <c r="AA49" s="203">
        <v>1117</v>
      </c>
      <c r="AB49" s="203">
        <v>5847</v>
      </c>
      <c r="AC49" s="203">
        <v>7186</v>
      </c>
      <c r="AD49" s="203">
        <v>6482</v>
      </c>
      <c r="AE49" s="203">
        <v>5775</v>
      </c>
      <c r="AF49" s="203">
        <v>5035</v>
      </c>
      <c r="AG49" s="203">
        <v>4481</v>
      </c>
      <c r="AH49" s="203">
        <v>3899</v>
      </c>
      <c r="AI49" s="203">
        <v>3432</v>
      </c>
      <c r="AJ49" s="203">
        <v>2762</v>
      </c>
      <c r="AK49" s="203">
        <v>2153</v>
      </c>
      <c r="AL49" s="203">
        <v>1528</v>
      </c>
      <c r="AM49" s="203">
        <v>1081</v>
      </c>
      <c r="AN49" s="203">
        <v>648</v>
      </c>
      <c r="AO49" s="203">
        <v>548</v>
      </c>
      <c r="AP49" s="203">
        <v>48</v>
      </c>
      <c r="AQ49" s="203">
        <v>1062</v>
      </c>
      <c r="AR49" s="203">
        <v>37580</v>
      </c>
      <c r="AS49" s="203">
        <v>3287</v>
      </c>
      <c r="AT49" s="203">
        <v>2879</v>
      </c>
      <c r="AU49" s="203">
        <v>17331</v>
      </c>
      <c r="AV49" s="203">
        <v>1331</v>
      </c>
    </row>
    <row r="50" spans="1:48" ht="13.5" customHeight="1" x14ac:dyDescent="0.3">
      <c r="A50" s="194">
        <v>3</v>
      </c>
      <c r="B50" s="178">
        <v>130105</v>
      </c>
      <c r="C50" s="183" t="s">
        <v>677</v>
      </c>
      <c r="D50" s="195" t="s">
        <v>1915</v>
      </c>
      <c r="E50" s="196" t="s">
        <v>1840</v>
      </c>
      <c r="F50" s="196" t="s">
        <v>635</v>
      </c>
      <c r="G50" s="250">
        <f t="shared" si="5"/>
        <v>37583</v>
      </c>
      <c r="H50" s="204">
        <v>420</v>
      </c>
      <c r="I50" s="203">
        <v>459</v>
      </c>
      <c r="J50" s="203">
        <v>440</v>
      </c>
      <c r="K50" s="203">
        <v>455</v>
      </c>
      <c r="L50" s="203">
        <v>494</v>
      </c>
      <c r="M50" s="203">
        <v>537</v>
      </c>
      <c r="N50" s="203">
        <v>695</v>
      </c>
      <c r="O50" s="203">
        <v>688</v>
      </c>
      <c r="P50" s="203">
        <v>715</v>
      </c>
      <c r="Q50" s="203">
        <v>719</v>
      </c>
      <c r="R50" s="203">
        <v>701</v>
      </c>
      <c r="S50" s="203">
        <v>686</v>
      </c>
      <c r="T50" s="203">
        <v>707</v>
      </c>
      <c r="U50" s="203">
        <v>680</v>
      </c>
      <c r="V50" s="203">
        <v>604</v>
      </c>
      <c r="W50" s="203">
        <v>603</v>
      </c>
      <c r="X50" s="203">
        <v>631</v>
      </c>
      <c r="Y50" s="203">
        <v>594</v>
      </c>
      <c r="Z50" s="203">
        <v>559</v>
      </c>
      <c r="AA50" s="203">
        <v>563</v>
      </c>
      <c r="AB50" s="203">
        <v>2947</v>
      </c>
      <c r="AC50" s="203">
        <v>3622</v>
      </c>
      <c r="AD50" s="203">
        <v>3267</v>
      </c>
      <c r="AE50" s="203">
        <v>2911</v>
      </c>
      <c r="AF50" s="203">
        <v>2538</v>
      </c>
      <c r="AG50" s="203">
        <v>2259</v>
      </c>
      <c r="AH50" s="203">
        <v>1965</v>
      </c>
      <c r="AI50" s="203">
        <v>1730</v>
      </c>
      <c r="AJ50" s="203">
        <v>1392</v>
      </c>
      <c r="AK50" s="203">
        <v>1085</v>
      </c>
      <c r="AL50" s="203">
        <v>770</v>
      </c>
      <c r="AM50" s="203">
        <v>545</v>
      </c>
      <c r="AN50" s="203">
        <v>326</v>
      </c>
      <c r="AO50" s="203">
        <v>276</v>
      </c>
      <c r="AP50" s="203">
        <v>24</v>
      </c>
      <c r="AQ50" s="203">
        <v>535</v>
      </c>
      <c r="AR50" s="203">
        <v>18944</v>
      </c>
      <c r="AS50" s="203">
        <v>1657</v>
      </c>
      <c r="AT50" s="203">
        <v>1451</v>
      </c>
      <c r="AU50" s="203">
        <v>8736</v>
      </c>
      <c r="AV50" s="203">
        <v>671</v>
      </c>
    </row>
    <row r="51" spans="1:48" ht="13.5" customHeight="1" x14ac:dyDescent="0.3">
      <c r="A51" s="194">
        <v>4</v>
      </c>
      <c r="B51" s="178">
        <v>130105</v>
      </c>
      <c r="C51" s="183" t="s">
        <v>677</v>
      </c>
      <c r="D51" s="195" t="s">
        <v>1916</v>
      </c>
      <c r="E51" s="196" t="s">
        <v>1867</v>
      </c>
      <c r="F51" s="196" t="s">
        <v>1650</v>
      </c>
      <c r="G51" s="250">
        <f t="shared" si="5"/>
        <v>20193</v>
      </c>
      <c r="H51" s="204">
        <v>226</v>
      </c>
      <c r="I51" s="203">
        <v>247</v>
      </c>
      <c r="J51" s="203">
        <v>236</v>
      </c>
      <c r="K51" s="203">
        <v>244</v>
      </c>
      <c r="L51" s="203">
        <v>266</v>
      </c>
      <c r="M51" s="203">
        <v>289</v>
      </c>
      <c r="N51" s="203">
        <v>374</v>
      </c>
      <c r="O51" s="203">
        <v>370</v>
      </c>
      <c r="P51" s="203">
        <v>384</v>
      </c>
      <c r="Q51" s="203">
        <v>386</v>
      </c>
      <c r="R51" s="203">
        <v>377</v>
      </c>
      <c r="S51" s="203">
        <v>368</v>
      </c>
      <c r="T51" s="203">
        <v>380</v>
      </c>
      <c r="U51" s="203">
        <v>365</v>
      </c>
      <c r="V51" s="203">
        <v>325</v>
      </c>
      <c r="W51" s="203">
        <v>324</v>
      </c>
      <c r="X51" s="203">
        <v>339</v>
      </c>
      <c r="Y51" s="203">
        <v>319</v>
      </c>
      <c r="Z51" s="203">
        <v>300</v>
      </c>
      <c r="AA51" s="203">
        <v>302</v>
      </c>
      <c r="AB51" s="203">
        <v>1583</v>
      </c>
      <c r="AC51" s="203">
        <v>1946</v>
      </c>
      <c r="AD51" s="203">
        <v>1755</v>
      </c>
      <c r="AE51" s="203">
        <v>1564</v>
      </c>
      <c r="AF51" s="203">
        <v>1364</v>
      </c>
      <c r="AG51" s="203">
        <v>1214</v>
      </c>
      <c r="AH51" s="203">
        <v>1056</v>
      </c>
      <c r="AI51" s="203">
        <v>929</v>
      </c>
      <c r="AJ51" s="203">
        <v>748</v>
      </c>
      <c r="AK51" s="203">
        <v>583</v>
      </c>
      <c r="AL51" s="203">
        <v>414</v>
      </c>
      <c r="AM51" s="203">
        <v>293</v>
      </c>
      <c r="AN51" s="203">
        <v>175</v>
      </c>
      <c r="AO51" s="203">
        <v>148</v>
      </c>
      <c r="AP51" s="203">
        <v>13</v>
      </c>
      <c r="AQ51" s="203">
        <v>287</v>
      </c>
      <c r="AR51" s="203">
        <v>10177</v>
      </c>
      <c r="AS51" s="203">
        <v>890</v>
      </c>
      <c r="AT51" s="203">
        <v>780</v>
      </c>
      <c r="AU51" s="203">
        <v>4693</v>
      </c>
      <c r="AV51" s="203">
        <v>360</v>
      </c>
    </row>
    <row r="52" spans="1:48" ht="13.5" customHeight="1" x14ac:dyDescent="0.3">
      <c r="A52" s="194">
        <v>5</v>
      </c>
      <c r="B52" s="178">
        <v>130105</v>
      </c>
      <c r="C52" s="183" t="s">
        <v>677</v>
      </c>
      <c r="D52" s="195" t="s">
        <v>1917</v>
      </c>
      <c r="E52" s="196" t="s">
        <v>1867</v>
      </c>
      <c r="F52" s="196" t="s">
        <v>185</v>
      </c>
      <c r="G52" s="250">
        <f t="shared" si="5"/>
        <v>19707</v>
      </c>
      <c r="H52" s="204">
        <v>220</v>
      </c>
      <c r="I52" s="203">
        <v>241</v>
      </c>
      <c r="J52" s="203">
        <v>231</v>
      </c>
      <c r="K52" s="203">
        <v>238</v>
      </c>
      <c r="L52" s="203">
        <v>259</v>
      </c>
      <c r="M52" s="203">
        <v>282</v>
      </c>
      <c r="N52" s="203">
        <v>365</v>
      </c>
      <c r="O52" s="203">
        <v>361</v>
      </c>
      <c r="P52" s="203">
        <v>375</v>
      </c>
      <c r="Q52" s="203">
        <v>377</v>
      </c>
      <c r="R52" s="203">
        <v>367</v>
      </c>
      <c r="S52" s="203">
        <v>360</v>
      </c>
      <c r="T52" s="203">
        <v>371</v>
      </c>
      <c r="U52" s="203">
        <v>357</v>
      </c>
      <c r="V52" s="203">
        <v>317</v>
      </c>
      <c r="W52" s="203">
        <v>316</v>
      </c>
      <c r="X52" s="203">
        <v>331</v>
      </c>
      <c r="Y52" s="203">
        <v>311</v>
      </c>
      <c r="Z52" s="203">
        <v>293</v>
      </c>
      <c r="AA52" s="203">
        <v>295</v>
      </c>
      <c r="AB52" s="203">
        <v>1545</v>
      </c>
      <c r="AC52" s="203">
        <v>1899</v>
      </c>
      <c r="AD52" s="203">
        <v>1713</v>
      </c>
      <c r="AE52" s="203">
        <v>1526</v>
      </c>
      <c r="AF52" s="203">
        <v>1331</v>
      </c>
      <c r="AG52" s="203">
        <v>1184</v>
      </c>
      <c r="AH52" s="203">
        <v>1030</v>
      </c>
      <c r="AI52" s="203">
        <v>907</v>
      </c>
      <c r="AJ52" s="203">
        <v>730</v>
      </c>
      <c r="AK52" s="203">
        <v>569</v>
      </c>
      <c r="AL52" s="203">
        <v>404</v>
      </c>
      <c r="AM52" s="203">
        <v>286</v>
      </c>
      <c r="AN52" s="203">
        <v>171</v>
      </c>
      <c r="AO52" s="203">
        <v>145</v>
      </c>
      <c r="AP52" s="203">
        <v>13</v>
      </c>
      <c r="AQ52" s="203">
        <v>281</v>
      </c>
      <c r="AR52" s="203">
        <v>9932</v>
      </c>
      <c r="AS52" s="203">
        <v>869</v>
      </c>
      <c r="AT52" s="203">
        <v>761</v>
      </c>
      <c r="AU52" s="203">
        <v>4580</v>
      </c>
      <c r="AV52" s="203">
        <v>352</v>
      </c>
    </row>
    <row r="53" spans="1:48" ht="13.5" customHeight="1" x14ac:dyDescent="0.3">
      <c r="A53" s="194">
        <v>6</v>
      </c>
      <c r="B53" s="178">
        <v>130105</v>
      </c>
      <c r="C53" s="183" t="s">
        <v>677</v>
      </c>
      <c r="D53" s="195" t="s">
        <v>1918</v>
      </c>
      <c r="E53" s="196" t="s">
        <v>1867</v>
      </c>
      <c r="F53" s="196" t="s">
        <v>1919</v>
      </c>
      <c r="G53" s="250">
        <f t="shared" si="5"/>
        <v>26152</v>
      </c>
      <c r="H53" s="204">
        <v>292</v>
      </c>
      <c r="I53" s="203">
        <v>320</v>
      </c>
      <c r="J53" s="203">
        <v>306</v>
      </c>
      <c r="K53" s="203">
        <v>317</v>
      </c>
      <c r="L53" s="203">
        <v>344</v>
      </c>
      <c r="M53" s="203">
        <v>374</v>
      </c>
      <c r="N53" s="203">
        <v>484</v>
      </c>
      <c r="O53" s="203">
        <v>479</v>
      </c>
      <c r="P53" s="203">
        <v>497</v>
      </c>
      <c r="Q53" s="203">
        <v>500</v>
      </c>
      <c r="R53" s="203">
        <v>488</v>
      </c>
      <c r="S53" s="203">
        <v>477</v>
      </c>
      <c r="T53" s="203">
        <v>492</v>
      </c>
      <c r="U53" s="203">
        <v>473</v>
      </c>
      <c r="V53" s="203">
        <v>420</v>
      </c>
      <c r="W53" s="203">
        <v>419</v>
      </c>
      <c r="X53" s="203">
        <v>439</v>
      </c>
      <c r="Y53" s="203">
        <v>413</v>
      </c>
      <c r="Z53" s="203">
        <v>389</v>
      </c>
      <c r="AA53" s="203">
        <v>392</v>
      </c>
      <c r="AB53" s="203">
        <v>2051</v>
      </c>
      <c r="AC53" s="203">
        <v>2520</v>
      </c>
      <c r="AD53" s="203">
        <v>2273</v>
      </c>
      <c r="AE53" s="203">
        <v>2025</v>
      </c>
      <c r="AF53" s="203">
        <v>1766</v>
      </c>
      <c r="AG53" s="203">
        <v>1572</v>
      </c>
      <c r="AH53" s="203">
        <v>1368</v>
      </c>
      <c r="AI53" s="203">
        <v>1204</v>
      </c>
      <c r="AJ53" s="203">
        <v>969</v>
      </c>
      <c r="AK53" s="203">
        <v>755</v>
      </c>
      <c r="AL53" s="203">
        <v>536</v>
      </c>
      <c r="AM53" s="203">
        <v>379</v>
      </c>
      <c r="AN53" s="203">
        <v>227</v>
      </c>
      <c r="AO53" s="203">
        <v>192</v>
      </c>
      <c r="AP53" s="203">
        <v>17</v>
      </c>
      <c r="AQ53" s="203">
        <v>372</v>
      </c>
      <c r="AR53" s="203">
        <v>13181</v>
      </c>
      <c r="AS53" s="203">
        <v>1153</v>
      </c>
      <c r="AT53" s="203">
        <v>1010</v>
      </c>
      <c r="AU53" s="203">
        <v>6079</v>
      </c>
      <c r="AV53" s="203">
        <v>467</v>
      </c>
    </row>
    <row r="54" spans="1:48" ht="13.5" customHeight="1" x14ac:dyDescent="0.3">
      <c r="A54" s="194">
        <v>7</v>
      </c>
      <c r="B54" s="178">
        <v>130105</v>
      </c>
      <c r="C54" s="183" t="s">
        <v>677</v>
      </c>
      <c r="D54" s="195" t="s">
        <v>1920</v>
      </c>
      <c r="E54" s="196" t="s">
        <v>1840</v>
      </c>
      <c r="F54" s="196" t="s">
        <v>1921</v>
      </c>
      <c r="G54" s="250">
        <f t="shared" si="5"/>
        <v>9120</v>
      </c>
      <c r="H54" s="204">
        <v>102</v>
      </c>
      <c r="I54" s="203">
        <v>111</v>
      </c>
      <c r="J54" s="203">
        <v>107</v>
      </c>
      <c r="K54" s="203">
        <v>110</v>
      </c>
      <c r="L54" s="203">
        <v>120</v>
      </c>
      <c r="M54" s="203">
        <v>130</v>
      </c>
      <c r="N54" s="203">
        <v>169</v>
      </c>
      <c r="O54" s="203">
        <v>167</v>
      </c>
      <c r="P54" s="203">
        <v>173</v>
      </c>
      <c r="Q54" s="203">
        <v>174</v>
      </c>
      <c r="R54" s="203">
        <v>170</v>
      </c>
      <c r="S54" s="203">
        <v>166</v>
      </c>
      <c r="T54" s="203">
        <v>172</v>
      </c>
      <c r="U54" s="203">
        <v>165</v>
      </c>
      <c r="V54" s="203">
        <v>147</v>
      </c>
      <c r="W54" s="203">
        <v>146</v>
      </c>
      <c r="X54" s="203">
        <v>153</v>
      </c>
      <c r="Y54" s="203">
        <v>144</v>
      </c>
      <c r="Z54" s="203">
        <v>136</v>
      </c>
      <c r="AA54" s="203">
        <v>137</v>
      </c>
      <c r="AB54" s="203">
        <v>715</v>
      </c>
      <c r="AC54" s="203">
        <v>879</v>
      </c>
      <c r="AD54" s="203">
        <v>793</v>
      </c>
      <c r="AE54" s="203">
        <v>707</v>
      </c>
      <c r="AF54" s="203">
        <v>616</v>
      </c>
      <c r="AG54" s="203">
        <v>548</v>
      </c>
      <c r="AH54" s="203">
        <v>477</v>
      </c>
      <c r="AI54" s="203">
        <v>420</v>
      </c>
      <c r="AJ54" s="203">
        <v>338</v>
      </c>
      <c r="AK54" s="203">
        <v>263</v>
      </c>
      <c r="AL54" s="203">
        <v>187</v>
      </c>
      <c r="AM54" s="203">
        <v>132</v>
      </c>
      <c r="AN54" s="203">
        <v>79</v>
      </c>
      <c r="AO54" s="203">
        <v>67</v>
      </c>
      <c r="AP54" s="203">
        <v>6</v>
      </c>
      <c r="AQ54" s="203">
        <v>130</v>
      </c>
      <c r="AR54" s="203">
        <v>4598</v>
      </c>
      <c r="AS54" s="203">
        <v>402</v>
      </c>
      <c r="AT54" s="203">
        <v>352</v>
      </c>
      <c r="AU54" s="203">
        <v>2120</v>
      </c>
      <c r="AV54" s="203">
        <v>163</v>
      </c>
    </row>
    <row r="55" spans="1:48" ht="15" customHeight="1" x14ac:dyDescent="0.3">
      <c r="A55" s="205"/>
      <c r="B55" s="178" t="s">
        <v>1922</v>
      </c>
      <c r="C55" s="182" t="s">
        <v>1923</v>
      </c>
      <c r="D55" s="194"/>
      <c r="E55" s="206"/>
      <c r="F55" s="207"/>
      <c r="G55" s="187">
        <f>+SUM(H55:AO55)</f>
        <v>55294</v>
      </c>
      <c r="H55" s="208">
        <f>+SUM(H56:H58)</f>
        <v>609</v>
      </c>
      <c r="I55" s="208">
        <f t="shared" ref="I55:AV55" si="9">+SUM(I56:I58)</f>
        <v>628</v>
      </c>
      <c r="J55" s="208">
        <f t="shared" si="9"/>
        <v>628</v>
      </c>
      <c r="K55" s="208">
        <f t="shared" si="9"/>
        <v>627</v>
      </c>
      <c r="L55" s="208">
        <f t="shared" si="9"/>
        <v>636</v>
      </c>
      <c r="M55" s="208">
        <f t="shared" si="9"/>
        <v>672</v>
      </c>
      <c r="N55" s="208">
        <f t="shared" si="9"/>
        <v>931</v>
      </c>
      <c r="O55" s="208">
        <f t="shared" si="9"/>
        <v>978</v>
      </c>
      <c r="P55" s="208">
        <f t="shared" si="9"/>
        <v>945</v>
      </c>
      <c r="Q55" s="208">
        <f t="shared" si="9"/>
        <v>937</v>
      </c>
      <c r="R55" s="208">
        <f t="shared" si="9"/>
        <v>1038</v>
      </c>
      <c r="S55" s="208">
        <f t="shared" si="9"/>
        <v>963</v>
      </c>
      <c r="T55" s="208">
        <f t="shared" si="9"/>
        <v>1002</v>
      </c>
      <c r="U55" s="208">
        <f t="shared" si="9"/>
        <v>970</v>
      </c>
      <c r="V55" s="208">
        <f t="shared" si="9"/>
        <v>930</v>
      </c>
      <c r="W55" s="208">
        <f t="shared" si="9"/>
        <v>923</v>
      </c>
      <c r="X55" s="208">
        <f t="shared" si="9"/>
        <v>915</v>
      </c>
      <c r="Y55" s="208">
        <f t="shared" si="9"/>
        <v>843</v>
      </c>
      <c r="Z55" s="208">
        <f t="shared" si="9"/>
        <v>823</v>
      </c>
      <c r="AA55" s="208">
        <f t="shared" si="9"/>
        <v>760</v>
      </c>
      <c r="AB55" s="208">
        <f t="shared" si="9"/>
        <v>4310</v>
      </c>
      <c r="AC55" s="208">
        <f t="shared" si="9"/>
        <v>4802</v>
      </c>
      <c r="AD55" s="208">
        <f t="shared" si="9"/>
        <v>4475</v>
      </c>
      <c r="AE55" s="208">
        <f t="shared" si="9"/>
        <v>4338</v>
      </c>
      <c r="AF55" s="208">
        <f t="shared" si="9"/>
        <v>3732</v>
      </c>
      <c r="AG55" s="208">
        <f t="shared" si="9"/>
        <v>3260</v>
      </c>
      <c r="AH55" s="208">
        <f t="shared" si="9"/>
        <v>2941</v>
      </c>
      <c r="AI55" s="208">
        <f t="shared" si="9"/>
        <v>2818</v>
      </c>
      <c r="AJ55" s="208">
        <f t="shared" si="9"/>
        <v>2427</v>
      </c>
      <c r="AK55" s="208">
        <f t="shared" si="9"/>
        <v>1909</v>
      </c>
      <c r="AL55" s="208">
        <f t="shared" si="9"/>
        <v>1307</v>
      </c>
      <c r="AM55" s="208">
        <f t="shared" si="9"/>
        <v>958</v>
      </c>
      <c r="AN55" s="208">
        <f t="shared" si="9"/>
        <v>675</v>
      </c>
      <c r="AO55" s="208">
        <f t="shared" si="9"/>
        <v>584</v>
      </c>
      <c r="AP55" s="208">
        <f t="shared" si="9"/>
        <v>33</v>
      </c>
      <c r="AQ55" s="208">
        <f t="shared" si="9"/>
        <v>705</v>
      </c>
      <c r="AR55" s="208">
        <f t="shared" si="9"/>
        <v>27865</v>
      </c>
      <c r="AS55" s="208">
        <f t="shared" si="9"/>
        <v>2442</v>
      </c>
      <c r="AT55" s="208">
        <f t="shared" si="9"/>
        <v>2131</v>
      </c>
      <c r="AU55" s="208">
        <f t="shared" si="9"/>
        <v>12505</v>
      </c>
      <c r="AV55" s="208">
        <f t="shared" si="9"/>
        <v>1243</v>
      </c>
    </row>
    <row r="56" spans="1:48" ht="13.5" customHeight="1" x14ac:dyDescent="0.3">
      <c r="A56" s="194">
        <v>1</v>
      </c>
      <c r="B56" s="178">
        <v>130106</v>
      </c>
      <c r="C56" s="181" t="s">
        <v>1182</v>
      </c>
      <c r="D56" s="195" t="s">
        <v>1924</v>
      </c>
      <c r="E56" s="196" t="s">
        <v>1925</v>
      </c>
      <c r="F56" s="196" t="s">
        <v>1182</v>
      </c>
      <c r="G56" s="250">
        <f t="shared" si="5"/>
        <v>43091</v>
      </c>
      <c r="H56" s="204">
        <v>475</v>
      </c>
      <c r="I56" s="203">
        <v>489</v>
      </c>
      <c r="J56" s="203">
        <v>489</v>
      </c>
      <c r="K56" s="203">
        <v>488</v>
      </c>
      <c r="L56" s="203">
        <v>496</v>
      </c>
      <c r="M56" s="203">
        <v>524</v>
      </c>
      <c r="N56" s="203">
        <v>726</v>
      </c>
      <c r="O56" s="203">
        <v>762</v>
      </c>
      <c r="P56" s="203">
        <v>737</v>
      </c>
      <c r="Q56" s="203">
        <v>730</v>
      </c>
      <c r="R56" s="203">
        <v>809</v>
      </c>
      <c r="S56" s="203">
        <v>750</v>
      </c>
      <c r="T56" s="203">
        <v>781</v>
      </c>
      <c r="U56" s="203">
        <v>756</v>
      </c>
      <c r="V56" s="203">
        <v>725</v>
      </c>
      <c r="W56" s="203">
        <v>719</v>
      </c>
      <c r="X56" s="203">
        <v>713</v>
      </c>
      <c r="Y56" s="203">
        <v>657</v>
      </c>
      <c r="Z56" s="203">
        <v>641</v>
      </c>
      <c r="AA56" s="203">
        <v>592</v>
      </c>
      <c r="AB56" s="203">
        <v>3359</v>
      </c>
      <c r="AC56" s="203">
        <v>3742</v>
      </c>
      <c r="AD56" s="203">
        <v>3487</v>
      </c>
      <c r="AE56" s="203">
        <v>3381</v>
      </c>
      <c r="AF56" s="203">
        <v>2908</v>
      </c>
      <c r="AG56" s="203">
        <v>2541</v>
      </c>
      <c r="AH56" s="203">
        <v>2292</v>
      </c>
      <c r="AI56" s="203">
        <v>2196</v>
      </c>
      <c r="AJ56" s="203">
        <v>1891</v>
      </c>
      <c r="AK56" s="203">
        <v>1488</v>
      </c>
      <c r="AL56" s="203">
        <v>1019</v>
      </c>
      <c r="AM56" s="203">
        <v>747</v>
      </c>
      <c r="AN56" s="203">
        <v>526</v>
      </c>
      <c r="AO56" s="203">
        <v>455</v>
      </c>
      <c r="AP56" s="203">
        <v>26</v>
      </c>
      <c r="AQ56" s="203">
        <v>550</v>
      </c>
      <c r="AR56" s="203">
        <v>21715</v>
      </c>
      <c r="AS56" s="203">
        <v>1903</v>
      </c>
      <c r="AT56" s="203">
        <v>1661</v>
      </c>
      <c r="AU56" s="203">
        <v>9745</v>
      </c>
      <c r="AV56" s="203">
        <v>968</v>
      </c>
    </row>
    <row r="57" spans="1:48" ht="13.5" customHeight="1" x14ac:dyDescent="0.3">
      <c r="A57" s="194">
        <v>2</v>
      </c>
      <c r="B57" s="178">
        <v>130106</v>
      </c>
      <c r="C57" s="181" t="s">
        <v>1182</v>
      </c>
      <c r="D57" s="195" t="s">
        <v>1926</v>
      </c>
      <c r="E57" s="196" t="s">
        <v>1867</v>
      </c>
      <c r="F57" s="196" t="s">
        <v>1927</v>
      </c>
      <c r="G57" s="250">
        <f t="shared" si="5"/>
        <v>8263</v>
      </c>
      <c r="H57" s="204">
        <v>91</v>
      </c>
      <c r="I57" s="203">
        <v>94</v>
      </c>
      <c r="J57" s="203">
        <v>94</v>
      </c>
      <c r="K57" s="203">
        <v>94</v>
      </c>
      <c r="L57" s="203">
        <v>95</v>
      </c>
      <c r="M57" s="203">
        <v>100</v>
      </c>
      <c r="N57" s="203">
        <v>139</v>
      </c>
      <c r="O57" s="203">
        <v>146</v>
      </c>
      <c r="P57" s="203">
        <v>141</v>
      </c>
      <c r="Q57" s="203">
        <v>140</v>
      </c>
      <c r="R57" s="203">
        <v>155</v>
      </c>
      <c r="S57" s="203">
        <v>144</v>
      </c>
      <c r="T57" s="203">
        <v>150</v>
      </c>
      <c r="U57" s="203">
        <v>145</v>
      </c>
      <c r="V57" s="203">
        <v>139</v>
      </c>
      <c r="W57" s="203">
        <v>138</v>
      </c>
      <c r="X57" s="203">
        <v>137</v>
      </c>
      <c r="Y57" s="203">
        <v>126</v>
      </c>
      <c r="Z57" s="203">
        <v>123</v>
      </c>
      <c r="AA57" s="203">
        <v>114</v>
      </c>
      <c r="AB57" s="203">
        <v>644</v>
      </c>
      <c r="AC57" s="203">
        <v>718</v>
      </c>
      <c r="AD57" s="203">
        <v>669</v>
      </c>
      <c r="AE57" s="203">
        <v>648</v>
      </c>
      <c r="AF57" s="203">
        <v>558</v>
      </c>
      <c r="AG57" s="203">
        <v>487</v>
      </c>
      <c r="AH57" s="203">
        <v>439</v>
      </c>
      <c r="AI57" s="203">
        <v>421</v>
      </c>
      <c r="AJ57" s="203">
        <v>363</v>
      </c>
      <c r="AK57" s="203">
        <v>285</v>
      </c>
      <c r="AL57" s="203">
        <v>195</v>
      </c>
      <c r="AM57" s="203">
        <v>143</v>
      </c>
      <c r="AN57" s="203">
        <v>101</v>
      </c>
      <c r="AO57" s="203">
        <v>87</v>
      </c>
      <c r="AP57" s="203">
        <v>5</v>
      </c>
      <c r="AQ57" s="203">
        <v>105</v>
      </c>
      <c r="AR57" s="203">
        <v>4164</v>
      </c>
      <c r="AS57" s="203">
        <v>365</v>
      </c>
      <c r="AT57" s="203">
        <v>318</v>
      </c>
      <c r="AU57" s="203">
        <v>1869</v>
      </c>
      <c r="AV57" s="203">
        <v>186</v>
      </c>
    </row>
    <row r="58" spans="1:48" ht="13.5" customHeight="1" x14ac:dyDescent="0.3">
      <c r="A58" s="194">
        <v>3</v>
      </c>
      <c r="B58" s="178">
        <v>130106</v>
      </c>
      <c r="C58" s="181" t="s">
        <v>1182</v>
      </c>
      <c r="D58" s="195" t="s">
        <v>1928</v>
      </c>
      <c r="E58" s="196" t="s">
        <v>1867</v>
      </c>
      <c r="F58" s="196" t="s">
        <v>1513</v>
      </c>
      <c r="G58" s="250">
        <f t="shared" si="5"/>
        <v>3940</v>
      </c>
      <c r="H58" s="204">
        <v>43</v>
      </c>
      <c r="I58" s="203">
        <v>45</v>
      </c>
      <c r="J58" s="203">
        <v>45</v>
      </c>
      <c r="K58" s="203">
        <v>45</v>
      </c>
      <c r="L58" s="203">
        <v>45</v>
      </c>
      <c r="M58" s="203">
        <v>48</v>
      </c>
      <c r="N58" s="203">
        <v>66</v>
      </c>
      <c r="O58" s="203">
        <v>70</v>
      </c>
      <c r="P58" s="203">
        <v>67</v>
      </c>
      <c r="Q58" s="203">
        <v>67</v>
      </c>
      <c r="R58" s="203">
        <v>74</v>
      </c>
      <c r="S58" s="203">
        <v>69</v>
      </c>
      <c r="T58" s="203">
        <v>71</v>
      </c>
      <c r="U58" s="203">
        <v>69</v>
      </c>
      <c r="V58" s="203">
        <v>66</v>
      </c>
      <c r="W58" s="203">
        <v>66</v>
      </c>
      <c r="X58" s="203">
        <v>65</v>
      </c>
      <c r="Y58" s="203">
        <v>60</v>
      </c>
      <c r="Z58" s="203">
        <v>59</v>
      </c>
      <c r="AA58" s="203">
        <v>54</v>
      </c>
      <c r="AB58" s="203">
        <v>307</v>
      </c>
      <c r="AC58" s="203">
        <v>342</v>
      </c>
      <c r="AD58" s="203">
        <v>319</v>
      </c>
      <c r="AE58" s="203">
        <v>309</v>
      </c>
      <c r="AF58" s="203">
        <v>266</v>
      </c>
      <c r="AG58" s="203">
        <v>232</v>
      </c>
      <c r="AH58" s="203">
        <v>210</v>
      </c>
      <c r="AI58" s="203">
        <v>201</v>
      </c>
      <c r="AJ58" s="203">
        <v>173</v>
      </c>
      <c r="AK58" s="203">
        <v>136</v>
      </c>
      <c r="AL58" s="203">
        <v>93</v>
      </c>
      <c r="AM58" s="203">
        <v>68</v>
      </c>
      <c r="AN58" s="203">
        <v>48</v>
      </c>
      <c r="AO58" s="203">
        <v>42</v>
      </c>
      <c r="AP58" s="203">
        <v>2</v>
      </c>
      <c r="AQ58" s="203">
        <v>50</v>
      </c>
      <c r="AR58" s="203">
        <v>1986</v>
      </c>
      <c r="AS58" s="203">
        <v>174</v>
      </c>
      <c r="AT58" s="203">
        <v>152</v>
      </c>
      <c r="AU58" s="203">
        <v>891</v>
      </c>
      <c r="AV58" s="203">
        <v>89</v>
      </c>
    </row>
    <row r="59" spans="1:48" ht="16.5" customHeight="1" x14ac:dyDescent="0.3">
      <c r="A59" s="205"/>
      <c r="B59" s="178" t="s">
        <v>1929</v>
      </c>
      <c r="C59" s="182" t="s">
        <v>1930</v>
      </c>
      <c r="D59" s="194"/>
      <c r="E59" s="206"/>
      <c r="F59" s="207"/>
      <c r="G59" s="187">
        <f>+SUM(H59:AO59)</f>
        <v>46693</v>
      </c>
      <c r="H59" s="208">
        <f>+SUM(H60:H65)</f>
        <v>635</v>
      </c>
      <c r="I59" s="208">
        <f t="shared" ref="I59:AV59" si="10">+SUM(I60:I65)</f>
        <v>690</v>
      </c>
      <c r="J59" s="208">
        <f t="shared" si="10"/>
        <v>701</v>
      </c>
      <c r="K59" s="208">
        <f t="shared" si="10"/>
        <v>732</v>
      </c>
      <c r="L59" s="208">
        <f t="shared" si="10"/>
        <v>819</v>
      </c>
      <c r="M59" s="208">
        <f t="shared" si="10"/>
        <v>772</v>
      </c>
      <c r="N59" s="208">
        <f t="shared" si="10"/>
        <v>832</v>
      </c>
      <c r="O59" s="208">
        <f t="shared" si="10"/>
        <v>917</v>
      </c>
      <c r="P59" s="208">
        <f t="shared" si="10"/>
        <v>913</v>
      </c>
      <c r="Q59" s="208">
        <f t="shared" si="10"/>
        <v>896</v>
      </c>
      <c r="R59" s="208">
        <f t="shared" si="10"/>
        <v>893</v>
      </c>
      <c r="S59" s="208">
        <f t="shared" si="10"/>
        <v>829</v>
      </c>
      <c r="T59" s="208">
        <f t="shared" si="10"/>
        <v>864</v>
      </c>
      <c r="U59" s="208">
        <f t="shared" si="10"/>
        <v>793</v>
      </c>
      <c r="V59" s="208">
        <f t="shared" si="10"/>
        <v>780</v>
      </c>
      <c r="W59" s="208">
        <f t="shared" si="10"/>
        <v>754</v>
      </c>
      <c r="X59" s="208">
        <f t="shared" si="10"/>
        <v>725</v>
      </c>
      <c r="Y59" s="208">
        <f t="shared" si="10"/>
        <v>792</v>
      </c>
      <c r="Z59" s="208">
        <f t="shared" si="10"/>
        <v>697</v>
      </c>
      <c r="AA59" s="208">
        <f t="shared" si="10"/>
        <v>697</v>
      </c>
      <c r="AB59" s="208">
        <f t="shared" si="10"/>
        <v>3529</v>
      </c>
      <c r="AC59" s="208">
        <f t="shared" si="10"/>
        <v>4327</v>
      </c>
      <c r="AD59" s="208">
        <f t="shared" si="10"/>
        <v>3853</v>
      </c>
      <c r="AE59" s="208">
        <f t="shared" si="10"/>
        <v>3640</v>
      </c>
      <c r="AF59" s="208">
        <f t="shared" si="10"/>
        <v>3290</v>
      </c>
      <c r="AG59" s="208">
        <f t="shared" si="10"/>
        <v>2760</v>
      </c>
      <c r="AH59" s="208">
        <f t="shared" si="10"/>
        <v>2313</v>
      </c>
      <c r="AI59" s="208">
        <f t="shared" si="10"/>
        <v>2035</v>
      </c>
      <c r="AJ59" s="208">
        <f t="shared" si="10"/>
        <v>1631</v>
      </c>
      <c r="AK59" s="208">
        <f t="shared" si="10"/>
        <v>1210</v>
      </c>
      <c r="AL59" s="208">
        <f t="shared" si="10"/>
        <v>928</v>
      </c>
      <c r="AM59" s="208">
        <f t="shared" si="10"/>
        <v>649</v>
      </c>
      <c r="AN59" s="208">
        <f t="shared" si="10"/>
        <v>407</v>
      </c>
      <c r="AO59" s="208">
        <f t="shared" si="10"/>
        <v>390</v>
      </c>
      <c r="AP59" s="208">
        <f t="shared" si="10"/>
        <v>36</v>
      </c>
      <c r="AQ59" s="208">
        <f t="shared" si="10"/>
        <v>831</v>
      </c>
      <c r="AR59" s="208">
        <f t="shared" si="10"/>
        <v>23506</v>
      </c>
      <c r="AS59" s="208">
        <f t="shared" si="10"/>
        <v>2072</v>
      </c>
      <c r="AT59" s="208">
        <f t="shared" si="10"/>
        <v>1830</v>
      </c>
      <c r="AU59" s="208">
        <f t="shared" si="10"/>
        <v>10734</v>
      </c>
      <c r="AV59" s="208">
        <f t="shared" si="10"/>
        <v>1275</v>
      </c>
    </row>
    <row r="60" spans="1:48" ht="13.5" customHeight="1" x14ac:dyDescent="0.3">
      <c r="A60" s="194">
        <v>1</v>
      </c>
      <c r="B60" s="178">
        <v>130107</v>
      </c>
      <c r="C60" s="183" t="s">
        <v>1183</v>
      </c>
      <c r="D60" s="195" t="s">
        <v>1931</v>
      </c>
      <c r="E60" s="196" t="s">
        <v>1829</v>
      </c>
      <c r="F60" s="196" t="s">
        <v>1932</v>
      </c>
      <c r="G60" s="250">
        <f t="shared" si="5"/>
        <v>6641</v>
      </c>
      <c r="H60" s="204">
        <v>90</v>
      </c>
      <c r="I60" s="203">
        <v>98</v>
      </c>
      <c r="J60" s="203">
        <v>100</v>
      </c>
      <c r="K60" s="203">
        <v>104</v>
      </c>
      <c r="L60" s="203">
        <v>116</v>
      </c>
      <c r="M60" s="203">
        <v>110</v>
      </c>
      <c r="N60" s="203">
        <v>118</v>
      </c>
      <c r="O60" s="203">
        <v>130</v>
      </c>
      <c r="P60" s="203">
        <v>130</v>
      </c>
      <c r="Q60" s="203">
        <v>127</v>
      </c>
      <c r="R60" s="203">
        <v>127</v>
      </c>
      <c r="S60" s="203">
        <v>118</v>
      </c>
      <c r="T60" s="203">
        <v>123</v>
      </c>
      <c r="U60" s="203">
        <v>113</v>
      </c>
      <c r="V60" s="203">
        <v>111</v>
      </c>
      <c r="W60" s="203">
        <v>107</v>
      </c>
      <c r="X60" s="203">
        <v>103</v>
      </c>
      <c r="Y60" s="203">
        <v>113</v>
      </c>
      <c r="Z60" s="203">
        <v>99</v>
      </c>
      <c r="AA60" s="203">
        <v>99</v>
      </c>
      <c r="AB60" s="203">
        <v>502</v>
      </c>
      <c r="AC60" s="203">
        <v>616</v>
      </c>
      <c r="AD60" s="203">
        <v>548</v>
      </c>
      <c r="AE60" s="203">
        <v>518</v>
      </c>
      <c r="AF60" s="203">
        <v>468</v>
      </c>
      <c r="AG60" s="203">
        <v>393</v>
      </c>
      <c r="AH60" s="203">
        <v>329</v>
      </c>
      <c r="AI60" s="203">
        <v>290</v>
      </c>
      <c r="AJ60" s="203">
        <v>232</v>
      </c>
      <c r="AK60" s="203">
        <v>172</v>
      </c>
      <c r="AL60" s="203">
        <v>132</v>
      </c>
      <c r="AM60" s="203">
        <v>92</v>
      </c>
      <c r="AN60" s="203">
        <v>58</v>
      </c>
      <c r="AO60" s="203">
        <v>55</v>
      </c>
      <c r="AP60" s="203">
        <v>5</v>
      </c>
      <c r="AQ60" s="203">
        <v>118</v>
      </c>
      <c r="AR60" s="203">
        <v>3344</v>
      </c>
      <c r="AS60" s="203">
        <v>295</v>
      </c>
      <c r="AT60" s="203">
        <v>260</v>
      </c>
      <c r="AU60" s="203">
        <v>1527</v>
      </c>
      <c r="AV60" s="203">
        <v>181</v>
      </c>
    </row>
    <row r="61" spans="1:48" ht="13.5" customHeight="1" x14ac:dyDescent="0.3">
      <c r="A61" s="194">
        <v>2</v>
      </c>
      <c r="B61" s="178">
        <v>130107</v>
      </c>
      <c r="C61" s="183" t="s">
        <v>1183</v>
      </c>
      <c r="D61" s="195" t="s">
        <v>1933</v>
      </c>
      <c r="E61" s="196" t="s">
        <v>2784</v>
      </c>
      <c r="F61" s="196" t="s">
        <v>1934</v>
      </c>
      <c r="G61" s="250">
        <f t="shared" si="5"/>
        <v>16655</v>
      </c>
      <c r="H61" s="204">
        <v>227</v>
      </c>
      <c r="I61" s="203">
        <v>246</v>
      </c>
      <c r="J61" s="203">
        <v>250</v>
      </c>
      <c r="K61" s="203">
        <v>261</v>
      </c>
      <c r="L61" s="203">
        <v>292</v>
      </c>
      <c r="M61" s="203">
        <v>275</v>
      </c>
      <c r="N61" s="203">
        <v>297</v>
      </c>
      <c r="O61" s="203">
        <v>327</v>
      </c>
      <c r="P61" s="203">
        <v>326</v>
      </c>
      <c r="Q61" s="203">
        <v>320</v>
      </c>
      <c r="R61" s="203">
        <v>319</v>
      </c>
      <c r="S61" s="203">
        <v>296</v>
      </c>
      <c r="T61" s="203">
        <v>308</v>
      </c>
      <c r="U61" s="203">
        <v>283</v>
      </c>
      <c r="V61" s="203">
        <v>278</v>
      </c>
      <c r="W61" s="203">
        <v>269</v>
      </c>
      <c r="X61" s="203">
        <v>259</v>
      </c>
      <c r="Y61" s="203">
        <v>282</v>
      </c>
      <c r="Z61" s="203">
        <v>249</v>
      </c>
      <c r="AA61" s="203">
        <v>249</v>
      </c>
      <c r="AB61" s="203">
        <v>1259</v>
      </c>
      <c r="AC61" s="203">
        <v>1543</v>
      </c>
      <c r="AD61" s="203">
        <v>1374</v>
      </c>
      <c r="AE61" s="203">
        <v>1298</v>
      </c>
      <c r="AF61" s="203">
        <v>1174</v>
      </c>
      <c r="AG61" s="203">
        <v>984</v>
      </c>
      <c r="AH61" s="203">
        <v>825</v>
      </c>
      <c r="AI61" s="203">
        <v>726</v>
      </c>
      <c r="AJ61" s="203">
        <v>581</v>
      </c>
      <c r="AK61" s="203">
        <v>432</v>
      </c>
      <c r="AL61" s="203">
        <v>331</v>
      </c>
      <c r="AM61" s="203">
        <v>231</v>
      </c>
      <c r="AN61" s="203">
        <v>145</v>
      </c>
      <c r="AO61" s="203">
        <v>139</v>
      </c>
      <c r="AP61" s="203">
        <v>13</v>
      </c>
      <c r="AQ61" s="203">
        <v>296</v>
      </c>
      <c r="AR61" s="203">
        <v>8385</v>
      </c>
      <c r="AS61" s="203">
        <v>739</v>
      </c>
      <c r="AT61" s="203">
        <v>653</v>
      </c>
      <c r="AU61" s="203">
        <v>3829</v>
      </c>
      <c r="AV61" s="203">
        <v>455</v>
      </c>
    </row>
    <row r="62" spans="1:48" ht="13.5" customHeight="1" x14ac:dyDescent="0.3">
      <c r="A62" s="194">
        <v>3</v>
      </c>
      <c r="B62" s="178">
        <v>130107</v>
      </c>
      <c r="C62" s="183" t="s">
        <v>1183</v>
      </c>
      <c r="D62" s="195" t="s">
        <v>1935</v>
      </c>
      <c r="E62" s="196" t="s">
        <v>1840</v>
      </c>
      <c r="F62" s="196" t="s">
        <v>1936</v>
      </c>
      <c r="G62" s="250">
        <f t="shared" si="5"/>
        <v>7124</v>
      </c>
      <c r="H62" s="204">
        <v>97</v>
      </c>
      <c r="I62" s="203">
        <v>105</v>
      </c>
      <c r="J62" s="203">
        <v>107</v>
      </c>
      <c r="K62" s="203">
        <v>112</v>
      </c>
      <c r="L62" s="203">
        <v>125</v>
      </c>
      <c r="M62" s="203">
        <v>118</v>
      </c>
      <c r="N62" s="203">
        <v>127</v>
      </c>
      <c r="O62" s="203">
        <v>140</v>
      </c>
      <c r="P62" s="203">
        <v>139</v>
      </c>
      <c r="Q62" s="203">
        <v>137</v>
      </c>
      <c r="R62" s="203">
        <v>136</v>
      </c>
      <c r="S62" s="203">
        <v>126</v>
      </c>
      <c r="T62" s="203">
        <v>132</v>
      </c>
      <c r="U62" s="203">
        <v>121</v>
      </c>
      <c r="V62" s="203">
        <v>119</v>
      </c>
      <c r="W62" s="203">
        <v>115</v>
      </c>
      <c r="X62" s="203">
        <v>111</v>
      </c>
      <c r="Y62" s="203">
        <v>121</v>
      </c>
      <c r="Z62" s="203">
        <v>106</v>
      </c>
      <c r="AA62" s="203">
        <v>106</v>
      </c>
      <c r="AB62" s="203">
        <v>538</v>
      </c>
      <c r="AC62" s="203">
        <v>660</v>
      </c>
      <c r="AD62" s="203">
        <v>588</v>
      </c>
      <c r="AE62" s="203">
        <v>555</v>
      </c>
      <c r="AF62" s="203">
        <v>502</v>
      </c>
      <c r="AG62" s="203">
        <v>421</v>
      </c>
      <c r="AH62" s="203">
        <v>353</v>
      </c>
      <c r="AI62" s="203">
        <v>310</v>
      </c>
      <c r="AJ62" s="203">
        <v>249</v>
      </c>
      <c r="AK62" s="203">
        <v>185</v>
      </c>
      <c r="AL62" s="203">
        <v>142</v>
      </c>
      <c r="AM62" s="203">
        <v>99</v>
      </c>
      <c r="AN62" s="203">
        <v>62</v>
      </c>
      <c r="AO62" s="203">
        <v>60</v>
      </c>
      <c r="AP62" s="203">
        <v>5</v>
      </c>
      <c r="AQ62" s="203">
        <v>127</v>
      </c>
      <c r="AR62" s="203">
        <v>3586</v>
      </c>
      <c r="AS62" s="203">
        <v>316</v>
      </c>
      <c r="AT62" s="203">
        <v>279</v>
      </c>
      <c r="AU62" s="203">
        <v>1638</v>
      </c>
      <c r="AV62" s="203">
        <v>195</v>
      </c>
    </row>
    <row r="63" spans="1:48" ht="13.5" customHeight="1" x14ac:dyDescent="0.3">
      <c r="A63" s="194">
        <v>4</v>
      </c>
      <c r="B63" s="178">
        <v>130107</v>
      </c>
      <c r="C63" s="183" t="s">
        <v>1183</v>
      </c>
      <c r="D63" s="195" t="s">
        <v>1937</v>
      </c>
      <c r="E63" s="196" t="s">
        <v>1867</v>
      </c>
      <c r="F63" s="196" t="s">
        <v>1938</v>
      </c>
      <c r="G63" s="250">
        <f t="shared" si="5"/>
        <v>4718</v>
      </c>
      <c r="H63" s="204">
        <v>64</v>
      </c>
      <c r="I63" s="203">
        <v>70</v>
      </c>
      <c r="J63" s="203">
        <v>71</v>
      </c>
      <c r="K63" s="203">
        <v>74</v>
      </c>
      <c r="L63" s="203">
        <v>83</v>
      </c>
      <c r="M63" s="203">
        <v>78</v>
      </c>
      <c r="N63" s="203">
        <v>84</v>
      </c>
      <c r="O63" s="203">
        <v>93</v>
      </c>
      <c r="P63" s="203">
        <v>92</v>
      </c>
      <c r="Q63" s="203">
        <v>91</v>
      </c>
      <c r="R63" s="203">
        <v>90</v>
      </c>
      <c r="S63" s="203">
        <v>84</v>
      </c>
      <c r="T63" s="203">
        <v>87</v>
      </c>
      <c r="U63" s="203">
        <v>80</v>
      </c>
      <c r="V63" s="203">
        <v>79</v>
      </c>
      <c r="W63" s="203">
        <v>76</v>
      </c>
      <c r="X63" s="203">
        <v>73</v>
      </c>
      <c r="Y63" s="203">
        <v>80</v>
      </c>
      <c r="Z63" s="203">
        <v>70</v>
      </c>
      <c r="AA63" s="203">
        <v>70</v>
      </c>
      <c r="AB63" s="203">
        <v>357</v>
      </c>
      <c r="AC63" s="203">
        <v>437</v>
      </c>
      <c r="AD63" s="203">
        <v>389</v>
      </c>
      <c r="AE63" s="203">
        <v>368</v>
      </c>
      <c r="AF63" s="203">
        <v>332</v>
      </c>
      <c r="AG63" s="203">
        <v>279</v>
      </c>
      <c r="AH63" s="203">
        <v>234</v>
      </c>
      <c r="AI63" s="203">
        <v>206</v>
      </c>
      <c r="AJ63" s="203">
        <v>165</v>
      </c>
      <c r="AK63" s="203">
        <v>122</v>
      </c>
      <c r="AL63" s="203">
        <v>94</v>
      </c>
      <c r="AM63" s="203">
        <v>66</v>
      </c>
      <c r="AN63" s="203">
        <v>41</v>
      </c>
      <c r="AO63" s="203">
        <v>39</v>
      </c>
      <c r="AP63" s="203">
        <v>4</v>
      </c>
      <c r="AQ63" s="203">
        <v>84</v>
      </c>
      <c r="AR63" s="203">
        <v>2375</v>
      </c>
      <c r="AS63" s="203">
        <v>209</v>
      </c>
      <c r="AT63" s="203">
        <v>185</v>
      </c>
      <c r="AU63" s="203">
        <v>1084</v>
      </c>
      <c r="AV63" s="203">
        <v>129</v>
      </c>
    </row>
    <row r="64" spans="1:48" ht="13.5" customHeight="1" x14ac:dyDescent="0.3">
      <c r="A64" s="194">
        <v>5</v>
      </c>
      <c r="B64" s="178">
        <v>130107</v>
      </c>
      <c r="C64" s="183" t="s">
        <v>1183</v>
      </c>
      <c r="D64" s="195" t="s">
        <v>1939</v>
      </c>
      <c r="E64" s="196" t="s">
        <v>1867</v>
      </c>
      <c r="F64" s="196" t="s">
        <v>1940</v>
      </c>
      <c r="G64" s="250">
        <f t="shared" si="5"/>
        <v>7415</v>
      </c>
      <c r="H64" s="204">
        <v>101</v>
      </c>
      <c r="I64" s="203">
        <v>110</v>
      </c>
      <c r="J64" s="203">
        <v>111</v>
      </c>
      <c r="K64" s="203">
        <v>116</v>
      </c>
      <c r="L64" s="203">
        <v>130</v>
      </c>
      <c r="M64" s="203">
        <v>123</v>
      </c>
      <c r="N64" s="203">
        <v>132</v>
      </c>
      <c r="O64" s="203">
        <v>146</v>
      </c>
      <c r="P64" s="203">
        <v>145</v>
      </c>
      <c r="Q64" s="203">
        <v>142</v>
      </c>
      <c r="R64" s="203">
        <v>142</v>
      </c>
      <c r="S64" s="203">
        <v>132</v>
      </c>
      <c r="T64" s="203">
        <v>137</v>
      </c>
      <c r="U64" s="203">
        <v>126</v>
      </c>
      <c r="V64" s="203">
        <v>124</v>
      </c>
      <c r="W64" s="203">
        <v>120</v>
      </c>
      <c r="X64" s="203">
        <v>115</v>
      </c>
      <c r="Y64" s="203">
        <v>126</v>
      </c>
      <c r="Z64" s="203">
        <v>111</v>
      </c>
      <c r="AA64" s="203">
        <v>111</v>
      </c>
      <c r="AB64" s="203">
        <v>560</v>
      </c>
      <c r="AC64" s="203">
        <v>687</v>
      </c>
      <c r="AD64" s="203">
        <v>612</v>
      </c>
      <c r="AE64" s="203">
        <v>578</v>
      </c>
      <c r="AF64" s="203">
        <v>522</v>
      </c>
      <c r="AG64" s="203">
        <v>438</v>
      </c>
      <c r="AH64" s="203">
        <v>367</v>
      </c>
      <c r="AI64" s="203">
        <v>323</v>
      </c>
      <c r="AJ64" s="203">
        <v>259</v>
      </c>
      <c r="AK64" s="203">
        <v>192</v>
      </c>
      <c r="AL64" s="203">
        <v>147</v>
      </c>
      <c r="AM64" s="203">
        <v>103</v>
      </c>
      <c r="AN64" s="203">
        <v>65</v>
      </c>
      <c r="AO64" s="203">
        <v>62</v>
      </c>
      <c r="AP64" s="203">
        <v>6</v>
      </c>
      <c r="AQ64" s="203">
        <v>132</v>
      </c>
      <c r="AR64" s="203">
        <v>3732</v>
      </c>
      <c r="AS64" s="203">
        <v>329</v>
      </c>
      <c r="AT64" s="203">
        <v>291</v>
      </c>
      <c r="AU64" s="203">
        <v>1704</v>
      </c>
      <c r="AV64" s="203">
        <v>202</v>
      </c>
    </row>
    <row r="65" spans="1:48" ht="13.5" customHeight="1" x14ac:dyDescent="0.3">
      <c r="A65" s="194">
        <v>6</v>
      </c>
      <c r="B65" s="178">
        <v>130107</v>
      </c>
      <c r="C65" s="183" t="s">
        <v>1183</v>
      </c>
      <c r="D65" s="195" t="s">
        <v>1941</v>
      </c>
      <c r="E65" s="196" t="s">
        <v>1867</v>
      </c>
      <c r="F65" s="196" t="s">
        <v>1942</v>
      </c>
      <c r="G65" s="250">
        <f t="shared" si="5"/>
        <v>4140</v>
      </c>
      <c r="H65" s="204">
        <v>56</v>
      </c>
      <c r="I65" s="203">
        <v>61</v>
      </c>
      <c r="J65" s="203">
        <v>62</v>
      </c>
      <c r="K65" s="203">
        <v>65</v>
      </c>
      <c r="L65" s="203">
        <v>73</v>
      </c>
      <c r="M65" s="203">
        <v>68</v>
      </c>
      <c r="N65" s="203">
        <v>74</v>
      </c>
      <c r="O65" s="203">
        <v>81</v>
      </c>
      <c r="P65" s="203">
        <v>81</v>
      </c>
      <c r="Q65" s="203">
        <v>79</v>
      </c>
      <c r="R65" s="203">
        <v>79</v>
      </c>
      <c r="S65" s="203">
        <v>73</v>
      </c>
      <c r="T65" s="203">
        <v>77</v>
      </c>
      <c r="U65" s="203">
        <v>70</v>
      </c>
      <c r="V65" s="203">
        <v>69</v>
      </c>
      <c r="W65" s="203">
        <v>67</v>
      </c>
      <c r="X65" s="203">
        <v>64</v>
      </c>
      <c r="Y65" s="203">
        <v>70</v>
      </c>
      <c r="Z65" s="203">
        <v>62</v>
      </c>
      <c r="AA65" s="203">
        <v>62</v>
      </c>
      <c r="AB65" s="203">
        <v>313</v>
      </c>
      <c r="AC65" s="203">
        <v>384</v>
      </c>
      <c r="AD65" s="203">
        <v>342</v>
      </c>
      <c r="AE65" s="203">
        <v>323</v>
      </c>
      <c r="AF65" s="203">
        <v>292</v>
      </c>
      <c r="AG65" s="203">
        <v>245</v>
      </c>
      <c r="AH65" s="203">
        <v>205</v>
      </c>
      <c r="AI65" s="203">
        <v>180</v>
      </c>
      <c r="AJ65" s="203">
        <v>145</v>
      </c>
      <c r="AK65" s="203">
        <v>107</v>
      </c>
      <c r="AL65" s="203">
        <v>82</v>
      </c>
      <c r="AM65" s="203">
        <v>58</v>
      </c>
      <c r="AN65" s="203">
        <v>36</v>
      </c>
      <c r="AO65" s="203">
        <v>35</v>
      </c>
      <c r="AP65" s="203">
        <v>3</v>
      </c>
      <c r="AQ65" s="203">
        <v>74</v>
      </c>
      <c r="AR65" s="203">
        <v>2084</v>
      </c>
      <c r="AS65" s="203">
        <v>184</v>
      </c>
      <c r="AT65" s="203">
        <v>162</v>
      </c>
      <c r="AU65" s="203">
        <v>952</v>
      </c>
      <c r="AV65" s="203">
        <v>113</v>
      </c>
    </row>
    <row r="66" spans="1:48" ht="15" customHeight="1" x14ac:dyDescent="0.3">
      <c r="A66" s="205"/>
      <c r="B66" s="178" t="s">
        <v>1943</v>
      </c>
      <c r="C66" s="182" t="s">
        <v>1944</v>
      </c>
      <c r="D66" s="194"/>
      <c r="E66" s="206"/>
      <c r="F66" s="207"/>
      <c r="G66" s="187">
        <f>+SUM(H66:AO66)</f>
        <v>5155</v>
      </c>
      <c r="H66" s="208">
        <f>+H67</f>
        <v>55</v>
      </c>
      <c r="I66" s="208">
        <f t="shared" ref="I66:AV66" si="11">+I67</f>
        <v>50</v>
      </c>
      <c r="J66" s="208">
        <f t="shared" si="11"/>
        <v>51</v>
      </c>
      <c r="K66" s="208">
        <f t="shared" si="11"/>
        <v>61</v>
      </c>
      <c r="L66" s="208">
        <f t="shared" si="11"/>
        <v>66</v>
      </c>
      <c r="M66" s="208">
        <f t="shared" si="11"/>
        <v>82</v>
      </c>
      <c r="N66" s="208">
        <f t="shared" si="11"/>
        <v>93</v>
      </c>
      <c r="O66" s="208">
        <f t="shared" si="11"/>
        <v>79</v>
      </c>
      <c r="P66" s="208">
        <f t="shared" si="11"/>
        <v>89</v>
      </c>
      <c r="Q66" s="208">
        <f t="shared" si="11"/>
        <v>86</v>
      </c>
      <c r="R66" s="208">
        <f t="shared" si="11"/>
        <v>88</v>
      </c>
      <c r="S66" s="208">
        <f t="shared" si="11"/>
        <v>102</v>
      </c>
      <c r="T66" s="208">
        <f t="shared" si="11"/>
        <v>93</v>
      </c>
      <c r="U66" s="208">
        <f t="shared" si="11"/>
        <v>92</v>
      </c>
      <c r="V66" s="208">
        <f t="shared" si="11"/>
        <v>77</v>
      </c>
      <c r="W66" s="208">
        <f t="shared" si="11"/>
        <v>86</v>
      </c>
      <c r="X66" s="208">
        <f t="shared" si="11"/>
        <v>98</v>
      </c>
      <c r="Y66" s="208">
        <f t="shared" si="11"/>
        <v>83</v>
      </c>
      <c r="Z66" s="208">
        <f t="shared" si="11"/>
        <v>81</v>
      </c>
      <c r="AA66" s="208">
        <f t="shared" si="11"/>
        <v>99</v>
      </c>
      <c r="AB66" s="208">
        <f t="shared" si="11"/>
        <v>390</v>
      </c>
      <c r="AC66" s="208">
        <f t="shared" si="11"/>
        <v>423</v>
      </c>
      <c r="AD66" s="208">
        <f t="shared" si="11"/>
        <v>406</v>
      </c>
      <c r="AE66" s="208">
        <f t="shared" si="11"/>
        <v>378</v>
      </c>
      <c r="AF66" s="208">
        <f t="shared" si="11"/>
        <v>367</v>
      </c>
      <c r="AG66" s="208">
        <f t="shared" si="11"/>
        <v>336</v>
      </c>
      <c r="AH66" s="208">
        <f t="shared" si="11"/>
        <v>308</v>
      </c>
      <c r="AI66" s="208">
        <f t="shared" si="11"/>
        <v>235</v>
      </c>
      <c r="AJ66" s="208">
        <f t="shared" si="11"/>
        <v>179</v>
      </c>
      <c r="AK66" s="208">
        <f t="shared" si="11"/>
        <v>180</v>
      </c>
      <c r="AL66" s="208">
        <f t="shared" si="11"/>
        <v>115</v>
      </c>
      <c r="AM66" s="208">
        <f t="shared" si="11"/>
        <v>82</v>
      </c>
      <c r="AN66" s="208">
        <f t="shared" si="11"/>
        <v>74</v>
      </c>
      <c r="AO66" s="208">
        <f t="shared" si="11"/>
        <v>71</v>
      </c>
      <c r="AP66" s="208">
        <f t="shared" si="11"/>
        <v>6</v>
      </c>
      <c r="AQ66" s="208">
        <f t="shared" si="11"/>
        <v>66</v>
      </c>
      <c r="AR66" s="208">
        <f t="shared" si="11"/>
        <v>2580</v>
      </c>
      <c r="AS66" s="208">
        <f t="shared" si="11"/>
        <v>227</v>
      </c>
      <c r="AT66" s="208">
        <f t="shared" si="11"/>
        <v>230</v>
      </c>
      <c r="AU66" s="208">
        <f t="shared" si="11"/>
        <v>1165</v>
      </c>
      <c r="AV66" s="208">
        <f t="shared" si="11"/>
        <v>89</v>
      </c>
    </row>
    <row r="67" spans="1:48" ht="13.5" customHeight="1" x14ac:dyDescent="0.3">
      <c r="A67" s="194">
        <v>1</v>
      </c>
      <c r="B67" s="178">
        <v>130108</v>
      </c>
      <c r="C67" s="183" t="s">
        <v>1184</v>
      </c>
      <c r="D67" s="195" t="s">
        <v>1945</v>
      </c>
      <c r="E67" s="196" t="s">
        <v>1840</v>
      </c>
      <c r="F67" s="196" t="s">
        <v>1184</v>
      </c>
      <c r="G67" s="250">
        <f t="shared" si="5"/>
        <v>5155</v>
      </c>
      <c r="H67" s="204">
        <v>55</v>
      </c>
      <c r="I67" s="203">
        <v>50</v>
      </c>
      <c r="J67" s="203">
        <v>51</v>
      </c>
      <c r="K67" s="203">
        <v>61</v>
      </c>
      <c r="L67" s="203">
        <v>66</v>
      </c>
      <c r="M67" s="203">
        <v>82</v>
      </c>
      <c r="N67" s="203">
        <v>93</v>
      </c>
      <c r="O67" s="203">
        <v>79</v>
      </c>
      <c r="P67" s="203">
        <v>89</v>
      </c>
      <c r="Q67" s="203">
        <v>86</v>
      </c>
      <c r="R67" s="203">
        <v>88</v>
      </c>
      <c r="S67" s="203">
        <v>102</v>
      </c>
      <c r="T67" s="203">
        <v>93</v>
      </c>
      <c r="U67" s="203">
        <v>92</v>
      </c>
      <c r="V67" s="203">
        <v>77</v>
      </c>
      <c r="W67" s="203">
        <v>86</v>
      </c>
      <c r="X67" s="203">
        <v>98</v>
      </c>
      <c r="Y67" s="203">
        <v>83</v>
      </c>
      <c r="Z67" s="203">
        <v>81</v>
      </c>
      <c r="AA67" s="203">
        <v>99</v>
      </c>
      <c r="AB67" s="203">
        <v>390</v>
      </c>
      <c r="AC67" s="203">
        <v>423</v>
      </c>
      <c r="AD67" s="203">
        <v>406</v>
      </c>
      <c r="AE67" s="203">
        <v>378</v>
      </c>
      <c r="AF67" s="203">
        <v>367</v>
      </c>
      <c r="AG67" s="203">
        <v>336</v>
      </c>
      <c r="AH67" s="203">
        <v>308</v>
      </c>
      <c r="AI67" s="203">
        <v>235</v>
      </c>
      <c r="AJ67" s="203">
        <v>179</v>
      </c>
      <c r="AK67" s="203">
        <v>180</v>
      </c>
      <c r="AL67" s="203">
        <v>115</v>
      </c>
      <c r="AM67" s="203">
        <v>82</v>
      </c>
      <c r="AN67" s="203">
        <v>74</v>
      </c>
      <c r="AO67" s="203">
        <v>71</v>
      </c>
      <c r="AP67" s="203">
        <v>6</v>
      </c>
      <c r="AQ67" s="203">
        <v>66</v>
      </c>
      <c r="AR67" s="203">
        <v>2580</v>
      </c>
      <c r="AS67" s="203">
        <v>227</v>
      </c>
      <c r="AT67" s="203">
        <v>230</v>
      </c>
      <c r="AU67" s="203">
        <v>1165</v>
      </c>
      <c r="AV67" s="203">
        <v>89</v>
      </c>
    </row>
    <row r="68" spans="1:48" ht="14.25" customHeight="1" x14ac:dyDescent="0.3">
      <c r="A68" s="205"/>
      <c r="B68" s="178" t="s">
        <v>1946</v>
      </c>
      <c r="C68" s="182" t="s">
        <v>1947</v>
      </c>
      <c r="D68" s="194"/>
      <c r="E68" s="206"/>
      <c r="F68" s="207"/>
      <c r="G68" s="187">
        <f>+SUM(H68:AO68)</f>
        <v>29010</v>
      </c>
      <c r="H68" s="208">
        <f>+SUM(H69:H70)</f>
        <v>380</v>
      </c>
      <c r="I68" s="208">
        <f t="shared" ref="I68:AV68" si="12">+SUM(I69:I70)</f>
        <v>431</v>
      </c>
      <c r="J68" s="208">
        <f t="shared" si="12"/>
        <v>400</v>
      </c>
      <c r="K68" s="208">
        <f t="shared" si="12"/>
        <v>409</v>
      </c>
      <c r="L68" s="208">
        <f t="shared" si="12"/>
        <v>410</v>
      </c>
      <c r="M68" s="208">
        <f t="shared" si="12"/>
        <v>375</v>
      </c>
      <c r="N68" s="208">
        <f t="shared" si="12"/>
        <v>527</v>
      </c>
      <c r="O68" s="208">
        <f t="shared" si="12"/>
        <v>534</v>
      </c>
      <c r="P68" s="208">
        <f t="shared" si="12"/>
        <v>560</v>
      </c>
      <c r="Q68" s="208">
        <f t="shared" si="12"/>
        <v>493</v>
      </c>
      <c r="R68" s="208">
        <f t="shared" si="12"/>
        <v>513</v>
      </c>
      <c r="S68" s="208">
        <f t="shared" si="12"/>
        <v>520</v>
      </c>
      <c r="T68" s="208">
        <f t="shared" si="12"/>
        <v>537</v>
      </c>
      <c r="U68" s="208">
        <f t="shared" si="12"/>
        <v>571</v>
      </c>
      <c r="V68" s="208">
        <f t="shared" si="12"/>
        <v>453</v>
      </c>
      <c r="W68" s="208">
        <f t="shared" si="12"/>
        <v>520</v>
      </c>
      <c r="X68" s="208">
        <f t="shared" si="12"/>
        <v>479</v>
      </c>
      <c r="Y68" s="208">
        <f t="shared" si="12"/>
        <v>513</v>
      </c>
      <c r="Z68" s="208">
        <f t="shared" si="12"/>
        <v>492</v>
      </c>
      <c r="AA68" s="208">
        <f t="shared" si="12"/>
        <v>546</v>
      </c>
      <c r="AB68" s="208">
        <f t="shared" si="12"/>
        <v>2420</v>
      </c>
      <c r="AC68" s="208">
        <f t="shared" si="12"/>
        <v>2841</v>
      </c>
      <c r="AD68" s="208">
        <f t="shared" si="12"/>
        <v>2404</v>
      </c>
      <c r="AE68" s="208">
        <f t="shared" si="12"/>
        <v>2230</v>
      </c>
      <c r="AF68" s="208">
        <f t="shared" si="12"/>
        <v>1950</v>
      </c>
      <c r="AG68" s="208">
        <f t="shared" si="12"/>
        <v>1695</v>
      </c>
      <c r="AH68" s="208">
        <f t="shared" si="12"/>
        <v>1438</v>
      </c>
      <c r="AI68" s="208">
        <f t="shared" si="12"/>
        <v>1166</v>
      </c>
      <c r="AJ68" s="208">
        <f t="shared" si="12"/>
        <v>1001</v>
      </c>
      <c r="AK68" s="208">
        <f t="shared" si="12"/>
        <v>710</v>
      </c>
      <c r="AL68" s="208">
        <f t="shared" si="12"/>
        <v>576</v>
      </c>
      <c r="AM68" s="208">
        <f t="shared" si="12"/>
        <v>431</v>
      </c>
      <c r="AN68" s="208">
        <f t="shared" si="12"/>
        <v>293</v>
      </c>
      <c r="AO68" s="208">
        <f t="shared" si="12"/>
        <v>192</v>
      </c>
      <c r="AP68" s="208">
        <f t="shared" si="12"/>
        <v>32</v>
      </c>
      <c r="AQ68" s="208">
        <f t="shared" si="12"/>
        <v>506</v>
      </c>
      <c r="AR68" s="208">
        <f t="shared" si="12"/>
        <v>14648</v>
      </c>
      <c r="AS68" s="208">
        <f t="shared" si="12"/>
        <v>1246</v>
      </c>
      <c r="AT68" s="208">
        <f t="shared" si="12"/>
        <v>1233</v>
      </c>
      <c r="AU68" s="208">
        <f t="shared" si="12"/>
        <v>6848</v>
      </c>
      <c r="AV68" s="208">
        <f t="shared" si="12"/>
        <v>687</v>
      </c>
    </row>
    <row r="69" spans="1:48" ht="13.5" customHeight="1" x14ac:dyDescent="0.3">
      <c r="A69" s="194">
        <v>1</v>
      </c>
      <c r="B69" s="178">
        <v>130109</v>
      </c>
      <c r="C69" s="183" t="s">
        <v>1185</v>
      </c>
      <c r="D69" s="195" t="s">
        <v>1949</v>
      </c>
      <c r="E69" s="196" t="s">
        <v>2784</v>
      </c>
      <c r="F69" s="196" t="s">
        <v>1185</v>
      </c>
      <c r="G69" s="250">
        <f t="shared" si="5"/>
        <v>18720</v>
      </c>
      <c r="H69" s="204">
        <v>245</v>
      </c>
      <c r="I69" s="203">
        <v>278</v>
      </c>
      <c r="J69" s="203">
        <v>258</v>
      </c>
      <c r="K69" s="203">
        <v>264</v>
      </c>
      <c r="L69" s="203">
        <v>265</v>
      </c>
      <c r="M69" s="203">
        <v>242</v>
      </c>
      <c r="N69" s="203">
        <v>340</v>
      </c>
      <c r="O69" s="203">
        <v>345</v>
      </c>
      <c r="P69" s="203">
        <v>361</v>
      </c>
      <c r="Q69" s="203">
        <v>318</v>
      </c>
      <c r="R69" s="203">
        <v>331</v>
      </c>
      <c r="S69" s="203">
        <v>336</v>
      </c>
      <c r="T69" s="203">
        <v>347</v>
      </c>
      <c r="U69" s="203">
        <v>368</v>
      </c>
      <c r="V69" s="203">
        <v>292</v>
      </c>
      <c r="W69" s="203">
        <v>336</v>
      </c>
      <c r="X69" s="203">
        <v>309</v>
      </c>
      <c r="Y69" s="203">
        <v>331</v>
      </c>
      <c r="Z69" s="203">
        <v>318</v>
      </c>
      <c r="AA69" s="203">
        <v>352</v>
      </c>
      <c r="AB69" s="203">
        <v>1562</v>
      </c>
      <c r="AC69" s="203">
        <v>1833</v>
      </c>
      <c r="AD69" s="203">
        <v>1551</v>
      </c>
      <c r="AE69" s="203">
        <v>1439</v>
      </c>
      <c r="AF69" s="203">
        <v>1258</v>
      </c>
      <c r="AG69" s="203">
        <v>1094</v>
      </c>
      <c r="AH69" s="203">
        <v>928</v>
      </c>
      <c r="AI69" s="203">
        <v>752</v>
      </c>
      <c r="AJ69" s="203">
        <v>646</v>
      </c>
      <c r="AK69" s="203">
        <v>458</v>
      </c>
      <c r="AL69" s="203">
        <v>372</v>
      </c>
      <c r="AM69" s="203">
        <v>278</v>
      </c>
      <c r="AN69" s="203">
        <v>189</v>
      </c>
      <c r="AO69" s="203">
        <v>124</v>
      </c>
      <c r="AP69" s="203">
        <v>21</v>
      </c>
      <c r="AQ69" s="203">
        <v>327</v>
      </c>
      <c r="AR69" s="203">
        <v>9453</v>
      </c>
      <c r="AS69" s="203">
        <v>804</v>
      </c>
      <c r="AT69" s="203">
        <v>796</v>
      </c>
      <c r="AU69" s="203">
        <v>4419</v>
      </c>
      <c r="AV69" s="203">
        <v>443</v>
      </c>
    </row>
    <row r="70" spans="1:48" ht="13.5" customHeight="1" x14ac:dyDescent="0.3">
      <c r="A70" s="194">
        <v>2</v>
      </c>
      <c r="B70" s="178">
        <v>130109</v>
      </c>
      <c r="C70" s="183" t="s">
        <v>1185</v>
      </c>
      <c r="D70" s="195" t="s">
        <v>1951</v>
      </c>
      <c r="E70" s="196" t="s">
        <v>1867</v>
      </c>
      <c r="F70" s="196" t="s">
        <v>1952</v>
      </c>
      <c r="G70" s="250">
        <f t="shared" si="5"/>
        <v>10290</v>
      </c>
      <c r="H70" s="204">
        <v>135</v>
      </c>
      <c r="I70" s="203">
        <v>153</v>
      </c>
      <c r="J70" s="203">
        <v>142</v>
      </c>
      <c r="K70" s="203">
        <v>145</v>
      </c>
      <c r="L70" s="203">
        <v>145</v>
      </c>
      <c r="M70" s="203">
        <v>133</v>
      </c>
      <c r="N70" s="203">
        <v>187</v>
      </c>
      <c r="O70" s="203">
        <v>189</v>
      </c>
      <c r="P70" s="203">
        <v>199</v>
      </c>
      <c r="Q70" s="203">
        <v>175</v>
      </c>
      <c r="R70" s="203">
        <v>182</v>
      </c>
      <c r="S70" s="203">
        <v>184</v>
      </c>
      <c r="T70" s="203">
        <v>190</v>
      </c>
      <c r="U70" s="203">
        <v>203</v>
      </c>
      <c r="V70" s="203">
        <v>161</v>
      </c>
      <c r="W70" s="203">
        <v>184</v>
      </c>
      <c r="X70" s="203">
        <v>170</v>
      </c>
      <c r="Y70" s="203">
        <v>182</v>
      </c>
      <c r="Z70" s="203">
        <v>174</v>
      </c>
      <c r="AA70" s="203">
        <v>194</v>
      </c>
      <c r="AB70" s="203">
        <v>858</v>
      </c>
      <c r="AC70" s="203">
        <v>1008</v>
      </c>
      <c r="AD70" s="203">
        <v>853</v>
      </c>
      <c r="AE70" s="203">
        <v>791</v>
      </c>
      <c r="AF70" s="203">
        <v>692</v>
      </c>
      <c r="AG70" s="203">
        <v>601</v>
      </c>
      <c r="AH70" s="203">
        <v>510</v>
      </c>
      <c r="AI70" s="203">
        <v>414</v>
      </c>
      <c r="AJ70" s="203">
        <v>355</v>
      </c>
      <c r="AK70" s="203">
        <v>252</v>
      </c>
      <c r="AL70" s="203">
        <v>204</v>
      </c>
      <c r="AM70" s="203">
        <v>153</v>
      </c>
      <c r="AN70" s="203">
        <v>104</v>
      </c>
      <c r="AO70" s="203">
        <v>68</v>
      </c>
      <c r="AP70" s="203">
        <v>11</v>
      </c>
      <c r="AQ70" s="203">
        <v>179</v>
      </c>
      <c r="AR70" s="203">
        <v>5195</v>
      </c>
      <c r="AS70" s="203">
        <v>442</v>
      </c>
      <c r="AT70" s="203">
        <v>437</v>
      </c>
      <c r="AU70" s="203">
        <v>2429</v>
      </c>
      <c r="AV70" s="203">
        <v>244</v>
      </c>
    </row>
    <row r="71" spans="1:48" ht="15" customHeight="1" x14ac:dyDescent="0.3">
      <c r="A71" s="205"/>
      <c r="B71" s="178" t="s">
        <v>1953</v>
      </c>
      <c r="C71" s="182" t="s">
        <v>1954</v>
      </c>
      <c r="D71" s="194"/>
      <c r="E71" s="206"/>
      <c r="F71" s="207"/>
      <c r="G71" s="187">
        <f>+SUM(H71:AO71)</f>
        <v>5944</v>
      </c>
      <c r="H71" s="208">
        <v>76</v>
      </c>
      <c r="I71" s="208">
        <v>94</v>
      </c>
      <c r="J71" s="208">
        <v>97</v>
      </c>
      <c r="K71" s="208">
        <v>66</v>
      </c>
      <c r="L71" s="208">
        <v>78</v>
      </c>
      <c r="M71" s="208">
        <v>76</v>
      </c>
      <c r="N71" s="208">
        <v>89</v>
      </c>
      <c r="O71" s="208">
        <v>107</v>
      </c>
      <c r="P71" s="208">
        <v>89</v>
      </c>
      <c r="Q71" s="208">
        <v>99</v>
      </c>
      <c r="R71" s="208">
        <v>101</v>
      </c>
      <c r="S71" s="208">
        <v>103</v>
      </c>
      <c r="T71" s="208">
        <v>90</v>
      </c>
      <c r="U71" s="208">
        <v>75</v>
      </c>
      <c r="V71" s="208">
        <v>116</v>
      </c>
      <c r="W71" s="208">
        <v>77</v>
      </c>
      <c r="X71" s="208">
        <v>101</v>
      </c>
      <c r="Y71" s="208">
        <v>86</v>
      </c>
      <c r="Z71" s="208">
        <v>85</v>
      </c>
      <c r="AA71" s="208">
        <v>83</v>
      </c>
      <c r="AB71" s="208">
        <v>440</v>
      </c>
      <c r="AC71" s="208">
        <v>516</v>
      </c>
      <c r="AD71" s="208">
        <v>441</v>
      </c>
      <c r="AE71" s="208">
        <v>456</v>
      </c>
      <c r="AF71" s="208">
        <v>381</v>
      </c>
      <c r="AG71" s="208">
        <v>354</v>
      </c>
      <c r="AH71" s="208">
        <v>354</v>
      </c>
      <c r="AI71" s="208">
        <v>281</v>
      </c>
      <c r="AJ71" s="208">
        <v>234</v>
      </c>
      <c r="AK71" s="208">
        <v>255</v>
      </c>
      <c r="AL71" s="208">
        <v>143</v>
      </c>
      <c r="AM71" s="208">
        <v>111</v>
      </c>
      <c r="AN71" s="208">
        <v>95</v>
      </c>
      <c r="AO71" s="208">
        <v>95</v>
      </c>
      <c r="AP71" s="208">
        <v>3</v>
      </c>
      <c r="AQ71" s="208">
        <v>121</v>
      </c>
      <c r="AR71" s="208">
        <v>2975</v>
      </c>
      <c r="AS71" s="208">
        <v>253</v>
      </c>
      <c r="AT71" s="208">
        <v>221</v>
      </c>
      <c r="AU71" s="208">
        <v>1300</v>
      </c>
      <c r="AV71" s="208">
        <v>247</v>
      </c>
    </row>
    <row r="72" spans="1:48" ht="13.5" customHeight="1" x14ac:dyDescent="0.3">
      <c r="A72" s="194">
        <v>1</v>
      </c>
      <c r="B72" s="178">
        <v>130110</v>
      </c>
      <c r="C72" s="183" t="s">
        <v>1186</v>
      </c>
      <c r="D72" s="195" t="s">
        <v>1955</v>
      </c>
      <c r="E72" s="196" t="s">
        <v>1867</v>
      </c>
      <c r="F72" s="196" t="s">
        <v>1186</v>
      </c>
      <c r="G72" s="250">
        <f t="shared" si="5"/>
        <v>6106</v>
      </c>
      <c r="H72" s="204">
        <v>78</v>
      </c>
      <c r="I72" s="204">
        <v>97</v>
      </c>
      <c r="J72" s="204">
        <v>100</v>
      </c>
      <c r="K72" s="204">
        <v>68</v>
      </c>
      <c r="L72" s="204">
        <v>80</v>
      </c>
      <c r="M72" s="204">
        <v>78</v>
      </c>
      <c r="N72" s="204">
        <v>91</v>
      </c>
      <c r="O72" s="204">
        <v>110</v>
      </c>
      <c r="P72" s="204">
        <v>91</v>
      </c>
      <c r="Q72" s="204">
        <v>102</v>
      </c>
      <c r="R72" s="204">
        <v>104</v>
      </c>
      <c r="S72" s="204">
        <v>106</v>
      </c>
      <c r="T72" s="204">
        <v>92</v>
      </c>
      <c r="U72" s="204">
        <v>77</v>
      </c>
      <c r="V72" s="204">
        <v>119</v>
      </c>
      <c r="W72" s="204">
        <v>79</v>
      </c>
      <c r="X72" s="204">
        <v>104</v>
      </c>
      <c r="Y72" s="204">
        <v>88</v>
      </c>
      <c r="Z72" s="204">
        <v>87</v>
      </c>
      <c r="AA72" s="204">
        <v>85</v>
      </c>
      <c r="AB72" s="204">
        <v>452</v>
      </c>
      <c r="AC72" s="204">
        <v>530</v>
      </c>
      <c r="AD72" s="204">
        <v>453</v>
      </c>
      <c r="AE72" s="204">
        <v>468</v>
      </c>
      <c r="AF72" s="204">
        <v>391</v>
      </c>
      <c r="AG72" s="204">
        <v>364</v>
      </c>
      <c r="AH72" s="204">
        <v>364</v>
      </c>
      <c r="AI72" s="204">
        <v>289</v>
      </c>
      <c r="AJ72" s="204">
        <v>240</v>
      </c>
      <c r="AK72" s="204">
        <v>262</v>
      </c>
      <c r="AL72" s="204">
        <v>147</v>
      </c>
      <c r="AM72" s="204">
        <v>114</v>
      </c>
      <c r="AN72" s="204">
        <v>98</v>
      </c>
      <c r="AO72" s="204">
        <v>98</v>
      </c>
      <c r="AP72" s="204">
        <v>3</v>
      </c>
      <c r="AQ72" s="204">
        <v>124</v>
      </c>
      <c r="AR72" s="204">
        <v>3056</v>
      </c>
      <c r="AS72" s="204">
        <v>260</v>
      </c>
      <c r="AT72" s="204">
        <v>227</v>
      </c>
      <c r="AU72" s="204">
        <v>1335</v>
      </c>
      <c r="AV72" s="204">
        <v>254</v>
      </c>
    </row>
    <row r="73" spans="1:48" ht="16.5" customHeight="1" x14ac:dyDescent="0.3">
      <c r="A73" s="205"/>
      <c r="B73" s="178" t="s">
        <v>1956</v>
      </c>
      <c r="C73" s="182" t="s">
        <v>1957</v>
      </c>
      <c r="D73" s="194"/>
      <c r="E73" s="206"/>
      <c r="F73" s="207"/>
      <c r="G73" s="187">
        <f>+SUM(H73:AO73)</f>
        <v>89354</v>
      </c>
      <c r="H73" s="208">
        <f>+SUM(H74:H78)</f>
        <v>772</v>
      </c>
      <c r="I73" s="208">
        <f t="shared" ref="I73:AV73" si="13">+SUM(I74:I78)</f>
        <v>840</v>
      </c>
      <c r="J73" s="208">
        <f t="shared" si="13"/>
        <v>939</v>
      </c>
      <c r="K73" s="208">
        <f t="shared" si="13"/>
        <v>1020</v>
      </c>
      <c r="L73" s="208">
        <f t="shared" si="13"/>
        <v>1139</v>
      </c>
      <c r="M73" s="208">
        <f t="shared" si="13"/>
        <v>1104</v>
      </c>
      <c r="N73" s="208">
        <f t="shared" si="13"/>
        <v>1448</v>
      </c>
      <c r="O73" s="208">
        <f t="shared" si="13"/>
        <v>1476</v>
      </c>
      <c r="P73" s="208">
        <f t="shared" si="13"/>
        <v>1545</v>
      </c>
      <c r="Q73" s="208">
        <f t="shared" si="13"/>
        <v>1558</v>
      </c>
      <c r="R73" s="208">
        <f t="shared" si="13"/>
        <v>1500</v>
      </c>
      <c r="S73" s="208">
        <f t="shared" si="13"/>
        <v>1368</v>
      </c>
      <c r="T73" s="208">
        <f t="shared" si="13"/>
        <v>1463</v>
      </c>
      <c r="U73" s="208">
        <f t="shared" si="13"/>
        <v>1424</v>
      </c>
      <c r="V73" s="208">
        <f t="shared" si="13"/>
        <v>1320</v>
      </c>
      <c r="W73" s="208">
        <f t="shared" si="13"/>
        <v>1355</v>
      </c>
      <c r="X73" s="208">
        <f t="shared" si="13"/>
        <v>1384</v>
      </c>
      <c r="Y73" s="208">
        <f t="shared" si="13"/>
        <v>1392</v>
      </c>
      <c r="Z73" s="208">
        <f t="shared" si="13"/>
        <v>1395</v>
      </c>
      <c r="AA73" s="208">
        <f t="shared" si="13"/>
        <v>1391</v>
      </c>
      <c r="AB73" s="208">
        <f t="shared" si="13"/>
        <v>6624</v>
      </c>
      <c r="AC73" s="208">
        <f t="shared" si="13"/>
        <v>7631</v>
      </c>
      <c r="AD73" s="208">
        <f t="shared" si="13"/>
        <v>7274</v>
      </c>
      <c r="AE73" s="208">
        <f t="shared" si="13"/>
        <v>6595</v>
      </c>
      <c r="AF73" s="208">
        <f t="shared" si="13"/>
        <v>6602</v>
      </c>
      <c r="AG73" s="208">
        <f t="shared" si="13"/>
        <v>6067</v>
      </c>
      <c r="AH73" s="208">
        <f t="shared" si="13"/>
        <v>5195</v>
      </c>
      <c r="AI73" s="208">
        <f t="shared" si="13"/>
        <v>4375</v>
      </c>
      <c r="AJ73" s="208">
        <f t="shared" si="13"/>
        <v>3788</v>
      </c>
      <c r="AK73" s="208">
        <f t="shared" si="13"/>
        <v>3191</v>
      </c>
      <c r="AL73" s="208">
        <f t="shared" si="13"/>
        <v>2432</v>
      </c>
      <c r="AM73" s="208">
        <f t="shared" si="13"/>
        <v>1764</v>
      </c>
      <c r="AN73" s="208">
        <f t="shared" si="13"/>
        <v>1080</v>
      </c>
      <c r="AO73" s="208">
        <f t="shared" si="13"/>
        <v>903</v>
      </c>
      <c r="AP73" s="208">
        <f t="shared" si="13"/>
        <v>45</v>
      </c>
      <c r="AQ73" s="208">
        <f t="shared" si="13"/>
        <v>1074</v>
      </c>
      <c r="AR73" s="208">
        <f t="shared" si="13"/>
        <v>45147</v>
      </c>
      <c r="AS73" s="208">
        <f t="shared" si="13"/>
        <v>3344</v>
      </c>
      <c r="AT73" s="208">
        <f t="shared" si="13"/>
        <v>3357</v>
      </c>
      <c r="AU73" s="208">
        <f t="shared" si="13"/>
        <v>20532</v>
      </c>
      <c r="AV73" s="208">
        <f t="shared" si="13"/>
        <v>1732</v>
      </c>
    </row>
    <row r="74" spans="1:48" ht="13.5" customHeight="1" x14ac:dyDescent="0.3">
      <c r="A74" s="194">
        <v>1</v>
      </c>
      <c r="B74" s="178">
        <v>130111</v>
      </c>
      <c r="C74" s="183" t="s">
        <v>1187</v>
      </c>
      <c r="D74" s="195" t="s">
        <v>1958</v>
      </c>
      <c r="E74" s="196" t="s">
        <v>1829</v>
      </c>
      <c r="F74" s="196" t="s">
        <v>84</v>
      </c>
      <c r="G74" s="250">
        <f t="shared" si="5"/>
        <v>28166</v>
      </c>
      <c r="H74" s="204">
        <v>244</v>
      </c>
      <c r="I74" s="203">
        <v>265</v>
      </c>
      <c r="J74" s="203">
        <v>296</v>
      </c>
      <c r="K74" s="203">
        <v>322</v>
      </c>
      <c r="L74" s="203">
        <v>359</v>
      </c>
      <c r="M74" s="203">
        <v>348</v>
      </c>
      <c r="N74" s="203">
        <v>456</v>
      </c>
      <c r="O74" s="203">
        <v>465</v>
      </c>
      <c r="P74" s="203">
        <v>487</v>
      </c>
      <c r="Q74" s="203">
        <v>491</v>
      </c>
      <c r="R74" s="203">
        <v>473</v>
      </c>
      <c r="S74" s="203">
        <v>431</v>
      </c>
      <c r="T74" s="203">
        <v>461</v>
      </c>
      <c r="U74" s="203">
        <v>449</v>
      </c>
      <c r="V74" s="203">
        <v>416</v>
      </c>
      <c r="W74" s="203">
        <v>427</v>
      </c>
      <c r="X74" s="203">
        <v>436</v>
      </c>
      <c r="Y74" s="203">
        <v>439</v>
      </c>
      <c r="Z74" s="203">
        <v>440</v>
      </c>
      <c r="AA74" s="203">
        <v>438</v>
      </c>
      <c r="AB74" s="203">
        <v>2088</v>
      </c>
      <c r="AC74" s="203">
        <v>2405</v>
      </c>
      <c r="AD74" s="203">
        <v>2293</v>
      </c>
      <c r="AE74" s="203">
        <v>2079</v>
      </c>
      <c r="AF74" s="203">
        <v>2081</v>
      </c>
      <c r="AG74" s="203">
        <v>1913</v>
      </c>
      <c r="AH74" s="203">
        <v>1638</v>
      </c>
      <c r="AI74" s="203">
        <v>1379</v>
      </c>
      <c r="AJ74" s="203">
        <v>1194</v>
      </c>
      <c r="AK74" s="203">
        <v>1006</v>
      </c>
      <c r="AL74" s="203">
        <v>766</v>
      </c>
      <c r="AM74" s="203">
        <v>556</v>
      </c>
      <c r="AN74" s="203">
        <v>340</v>
      </c>
      <c r="AO74" s="203">
        <v>285</v>
      </c>
      <c r="AP74" s="203">
        <v>14</v>
      </c>
      <c r="AQ74" s="203">
        <v>339</v>
      </c>
      <c r="AR74" s="203">
        <v>14231</v>
      </c>
      <c r="AS74" s="203">
        <v>1054</v>
      </c>
      <c r="AT74" s="203">
        <v>1058</v>
      </c>
      <c r="AU74" s="203">
        <v>6472</v>
      </c>
      <c r="AV74" s="203">
        <v>546</v>
      </c>
    </row>
    <row r="75" spans="1:48" ht="13.5" customHeight="1" x14ac:dyDescent="0.3">
      <c r="A75" s="194">
        <v>2</v>
      </c>
      <c r="B75" s="178">
        <v>130111</v>
      </c>
      <c r="C75" s="183" t="s">
        <v>1187</v>
      </c>
      <c r="D75" s="195" t="s">
        <v>1959</v>
      </c>
      <c r="E75" s="196" t="s">
        <v>1840</v>
      </c>
      <c r="F75" s="196" t="s">
        <v>1187</v>
      </c>
      <c r="G75" s="250">
        <f t="shared" si="5"/>
        <v>13921</v>
      </c>
      <c r="H75" s="204">
        <v>120</v>
      </c>
      <c r="I75" s="203">
        <v>131</v>
      </c>
      <c r="J75" s="203">
        <v>146</v>
      </c>
      <c r="K75" s="203">
        <v>159</v>
      </c>
      <c r="L75" s="203">
        <v>177</v>
      </c>
      <c r="M75" s="203">
        <v>172</v>
      </c>
      <c r="N75" s="203">
        <v>226</v>
      </c>
      <c r="O75" s="203">
        <v>230</v>
      </c>
      <c r="P75" s="203">
        <v>241</v>
      </c>
      <c r="Q75" s="203">
        <v>243</v>
      </c>
      <c r="R75" s="203">
        <v>234</v>
      </c>
      <c r="S75" s="203">
        <v>213</v>
      </c>
      <c r="T75" s="203">
        <v>228</v>
      </c>
      <c r="U75" s="203">
        <v>222</v>
      </c>
      <c r="V75" s="203">
        <v>206</v>
      </c>
      <c r="W75" s="203">
        <v>211</v>
      </c>
      <c r="X75" s="203">
        <v>216</v>
      </c>
      <c r="Y75" s="203">
        <v>217</v>
      </c>
      <c r="Z75" s="203">
        <v>217</v>
      </c>
      <c r="AA75" s="203">
        <v>217</v>
      </c>
      <c r="AB75" s="203">
        <v>1032</v>
      </c>
      <c r="AC75" s="203">
        <v>1189</v>
      </c>
      <c r="AD75" s="203">
        <v>1133</v>
      </c>
      <c r="AE75" s="203">
        <v>1027</v>
      </c>
      <c r="AF75" s="203">
        <v>1029</v>
      </c>
      <c r="AG75" s="203">
        <v>945</v>
      </c>
      <c r="AH75" s="203">
        <v>809</v>
      </c>
      <c r="AI75" s="203">
        <v>681</v>
      </c>
      <c r="AJ75" s="203">
        <v>590</v>
      </c>
      <c r="AK75" s="203">
        <v>497</v>
      </c>
      <c r="AL75" s="203">
        <v>379</v>
      </c>
      <c r="AM75" s="203">
        <v>275</v>
      </c>
      <c r="AN75" s="203">
        <v>168</v>
      </c>
      <c r="AO75" s="203">
        <v>141</v>
      </c>
      <c r="AP75" s="203">
        <v>7</v>
      </c>
      <c r="AQ75" s="203">
        <v>167</v>
      </c>
      <c r="AR75" s="203">
        <v>7034</v>
      </c>
      <c r="AS75" s="203">
        <v>521</v>
      </c>
      <c r="AT75" s="203">
        <v>523</v>
      </c>
      <c r="AU75" s="203">
        <v>3199</v>
      </c>
      <c r="AV75" s="203">
        <v>270</v>
      </c>
    </row>
    <row r="76" spans="1:48" ht="13.5" customHeight="1" x14ac:dyDescent="0.3">
      <c r="A76" s="194">
        <v>3</v>
      </c>
      <c r="B76" s="178">
        <v>130111</v>
      </c>
      <c r="C76" s="183" t="s">
        <v>1187</v>
      </c>
      <c r="D76" s="195" t="s">
        <v>1960</v>
      </c>
      <c r="E76" s="196" t="s">
        <v>1840</v>
      </c>
      <c r="F76" s="196" t="s">
        <v>1961</v>
      </c>
      <c r="G76" s="250">
        <f t="shared" si="5"/>
        <v>19910</v>
      </c>
      <c r="H76" s="204">
        <v>172</v>
      </c>
      <c r="I76" s="203">
        <v>187</v>
      </c>
      <c r="J76" s="203">
        <v>209</v>
      </c>
      <c r="K76" s="203">
        <v>227</v>
      </c>
      <c r="L76" s="203">
        <v>254</v>
      </c>
      <c r="M76" s="203">
        <v>246</v>
      </c>
      <c r="N76" s="203">
        <v>323</v>
      </c>
      <c r="O76" s="203">
        <v>329</v>
      </c>
      <c r="P76" s="203">
        <v>344</v>
      </c>
      <c r="Q76" s="203">
        <v>347</v>
      </c>
      <c r="R76" s="203">
        <v>334</v>
      </c>
      <c r="S76" s="203">
        <v>305</v>
      </c>
      <c r="T76" s="203">
        <v>326</v>
      </c>
      <c r="U76" s="203">
        <v>317</v>
      </c>
      <c r="V76" s="203">
        <v>294</v>
      </c>
      <c r="W76" s="203">
        <v>302</v>
      </c>
      <c r="X76" s="203">
        <v>308</v>
      </c>
      <c r="Y76" s="203">
        <v>310</v>
      </c>
      <c r="Z76" s="203">
        <v>311</v>
      </c>
      <c r="AA76" s="203">
        <v>310</v>
      </c>
      <c r="AB76" s="203">
        <v>1476</v>
      </c>
      <c r="AC76" s="203">
        <v>1700</v>
      </c>
      <c r="AD76" s="203">
        <v>1621</v>
      </c>
      <c r="AE76" s="203">
        <v>1470</v>
      </c>
      <c r="AF76" s="203">
        <v>1471</v>
      </c>
      <c r="AG76" s="203">
        <v>1352</v>
      </c>
      <c r="AH76" s="203">
        <v>1158</v>
      </c>
      <c r="AI76" s="203">
        <v>975</v>
      </c>
      <c r="AJ76" s="203">
        <v>844</v>
      </c>
      <c r="AK76" s="203">
        <v>711</v>
      </c>
      <c r="AL76" s="203">
        <v>542</v>
      </c>
      <c r="AM76" s="203">
        <v>393</v>
      </c>
      <c r="AN76" s="203">
        <v>241</v>
      </c>
      <c r="AO76" s="203">
        <v>201</v>
      </c>
      <c r="AP76" s="203">
        <v>10</v>
      </c>
      <c r="AQ76" s="203">
        <v>239</v>
      </c>
      <c r="AR76" s="203">
        <v>10060</v>
      </c>
      <c r="AS76" s="203">
        <v>745</v>
      </c>
      <c r="AT76" s="203">
        <v>748</v>
      </c>
      <c r="AU76" s="203">
        <v>4575</v>
      </c>
      <c r="AV76" s="203">
        <v>386</v>
      </c>
    </row>
    <row r="77" spans="1:48" ht="13.5" customHeight="1" x14ac:dyDescent="0.3">
      <c r="A77" s="194">
        <v>4</v>
      </c>
      <c r="B77" s="178">
        <v>130111</v>
      </c>
      <c r="C77" s="183" t="s">
        <v>1187</v>
      </c>
      <c r="D77" s="195" t="s">
        <v>1962</v>
      </c>
      <c r="E77" s="196" t="s">
        <v>1867</v>
      </c>
      <c r="F77" s="196" t="s">
        <v>1963</v>
      </c>
      <c r="G77" s="250">
        <f t="shared" si="5"/>
        <v>15865</v>
      </c>
      <c r="H77" s="204">
        <v>137</v>
      </c>
      <c r="I77" s="203">
        <v>149</v>
      </c>
      <c r="J77" s="203">
        <v>167</v>
      </c>
      <c r="K77" s="203">
        <v>181</v>
      </c>
      <c r="L77" s="203">
        <v>202</v>
      </c>
      <c r="M77" s="203">
        <v>196</v>
      </c>
      <c r="N77" s="203">
        <v>257</v>
      </c>
      <c r="O77" s="203">
        <v>262</v>
      </c>
      <c r="P77" s="203">
        <v>274</v>
      </c>
      <c r="Q77" s="203">
        <v>277</v>
      </c>
      <c r="R77" s="203">
        <v>266</v>
      </c>
      <c r="S77" s="203">
        <v>243</v>
      </c>
      <c r="T77" s="203">
        <v>260</v>
      </c>
      <c r="U77" s="203">
        <v>253</v>
      </c>
      <c r="V77" s="203">
        <v>234</v>
      </c>
      <c r="W77" s="203">
        <v>241</v>
      </c>
      <c r="X77" s="203">
        <v>246</v>
      </c>
      <c r="Y77" s="203">
        <v>247</v>
      </c>
      <c r="Z77" s="203">
        <v>248</v>
      </c>
      <c r="AA77" s="203">
        <v>247</v>
      </c>
      <c r="AB77" s="203">
        <v>1176</v>
      </c>
      <c r="AC77" s="203">
        <v>1355</v>
      </c>
      <c r="AD77" s="203">
        <v>1291</v>
      </c>
      <c r="AE77" s="203">
        <v>1171</v>
      </c>
      <c r="AF77" s="203">
        <v>1172</v>
      </c>
      <c r="AG77" s="203">
        <v>1077</v>
      </c>
      <c r="AH77" s="203">
        <v>922</v>
      </c>
      <c r="AI77" s="203">
        <v>777</v>
      </c>
      <c r="AJ77" s="203">
        <v>673</v>
      </c>
      <c r="AK77" s="203">
        <v>567</v>
      </c>
      <c r="AL77" s="203">
        <v>432</v>
      </c>
      <c r="AM77" s="203">
        <v>313</v>
      </c>
      <c r="AN77" s="203">
        <v>192</v>
      </c>
      <c r="AO77" s="203">
        <v>160</v>
      </c>
      <c r="AP77" s="203">
        <v>8</v>
      </c>
      <c r="AQ77" s="203">
        <v>191</v>
      </c>
      <c r="AR77" s="203">
        <v>8015</v>
      </c>
      <c r="AS77" s="203">
        <v>594</v>
      </c>
      <c r="AT77" s="203">
        <v>596</v>
      </c>
      <c r="AU77" s="203">
        <v>3645</v>
      </c>
      <c r="AV77" s="203">
        <v>307</v>
      </c>
    </row>
    <row r="78" spans="1:48" ht="13.5" customHeight="1" x14ac:dyDescent="0.3">
      <c r="A78" s="194">
        <v>5</v>
      </c>
      <c r="B78" s="178">
        <v>130111</v>
      </c>
      <c r="C78" s="183" t="s">
        <v>1187</v>
      </c>
      <c r="D78" s="195" t="s">
        <v>1964</v>
      </c>
      <c r="E78" s="196" t="s">
        <v>1867</v>
      </c>
      <c r="F78" s="196" t="s">
        <v>1965</v>
      </c>
      <c r="G78" s="250">
        <f t="shared" si="5"/>
        <v>11492</v>
      </c>
      <c r="H78" s="204">
        <v>99</v>
      </c>
      <c r="I78" s="203">
        <v>108</v>
      </c>
      <c r="J78" s="203">
        <v>121</v>
      </c>
      <c r="K78" s="203">
        <v>131</v>
      </c>
      <c r="L78" s="203">
        <v>147</v>
      </c>
      <c r="M78" s="203">
        <v>142</v>
      </c>
      <c r="N78" s="203">
        <v>186</v>
      </c>
      <c r="O78" s="203">
        <v>190</v>
      </c>
      <c r="P78" s="203">
        <v>199</v>
      </c>
      <c r="Q78" s="203">
        <v>200</v>
      </c>
      <c r="R78" s="203">
        <v>193</v>
      </c>
      <c r="S78" s="203">
        <v>176</v>
      </c>
      <c r="T78" s="203">
        <v>188</v>
      </c>
      <c r="U78" s="203">
        <v>183</v>
      </c>
      <c r="V78" s="203">
        <v>170</v>
      </c>
      <c r="W78" s="203">
        <v>174</v>
      </c>
      <c r="X78" s="203">
        <v>178</v>
      </c>
      <c r="Y78" s="203">
        <v>179</v>
      </c>
      <c r="Z78" s="203">
        <v>179</v>
      </c>
      <c r="AA78" s="203">
        <v>179</v>
      </c>
      <c r="AB78" s="203">
        <v>852</v>
      </c>
      <c r="AC78" s="203">
        <v>982</v>
      </c>
      <c r="AD78" s="203">
        <v>936</v>
      </c>
      <c r="AE78" s="203">
        <v>848</v>
      </c>
      <c r="AF78" s="203">
        <v>849</v>
      </c>
      <c r="AG78" s="203">
        <v>780</v>
      </c>
      <c r="AH78" s="203">
        <v>668</v>
      </c>
      <c r="AI78" s="203">
        <v>563</v>
      </c>
      <c r="AJ78" s="203">
        <v>487</v>
      </c>
      <c r="AK78" s="203">
        <v>410</v>
      </c>
      <c r="AL78" s="203">
        <v>313</v>
      </c>
      <c r="AM78" s="203">
        <v>227</v>
      </c>
      <c r="AN78" s="203">
        <v>139</v>
      </c>
      <c r="AO78" s="203">
        <v>116</v>
      </c>
      <c r="AP78" s="203">
        <v>6</v>
      </c>
      <c r="AQ78" s="203">
        <v>138</v>
      </c>
      <c r="AR78" s="203">
        <v>5807</v>
      </c>
      <c r="AS78" s="203">
        <v>430</v>
      </c>
      <c r="AT78" s="203">
        <v>432</v>
      </c>
      <c r="AU78" s="203">
        <v>2641</v>
      </c>
      <c r="AV78" s="203">
        <v>223</v>
      </c>
    </row>
    <row r="79" spans="1:48" ht="13.5" customHeight="1" x14ac:dyDescent="0.3">
      <c r="A79" s="194"/>
      <c r="B79" s="178">
        <v>13012</v>
      </c>
      <c r="C79" s="182" t="s">
        <v>2780</v>
      </c>
      <c r="D79" s="195"/>
      <c r="E79" s="196"/>
      <c r="F79" s="196"/>
      <c r="G79" s="187">
        <f>+SUM(H79:AO79)</f>
        <v>0</v>
      </c>
      <c r="H79" s="208">
        <v>0</v>
      </c>
      <c r="I79" s="208">
        <v>0</v>
      </c>
      <c r="J79" s="208">
        <v>0</v>
      </c>
      <c r="K79" s="208">
        <v>0</v>
      </c>
      <c r="L79" s="208">
        <v>0</v>
      </c>
      <c r="M79" s="208">
        <v>0</v>
      </c>
      <c r="N79" s="208">
        <v>0</v>
      </c>
      <c r="O79" s="208">
        <v>0</v>
      </c>
      <c r="P79" s="208">
        <v>0</v>
      </c>
      <c r="Q79" s="208">
        <v>0</v>
      </c>
      <c r="R79" s="208">
        <v>0</v>
      </c>
      <c r="S79" s="208">
        <v>0</v>
      </c>
      <c r="T79" s="208">
        <v>0</v>
      </c>
      <c r="U79" s="208">
        <v>0</v>
      </c>
      <c r="V79" s="208">
        <v>0</v>
      </c>
      <c r="W79" s="208">
        <v>0</v>
      </c>
      <c r="X79" s="208">
        <v>0</v>
      </c>
      <c r="Y79" s="208">
        <v>0</v>
      </c>
      <c r="Z79" s="208">
        <v>0</v>
      </c>
      <c r="AA79" s="208">
        <v>0</v>
      </c>
      <c r="AB79" s="208">
        <v>0</v>
      </c>
      <c r="AC79" s="208">
        <v>0</v>
      </c>
      <c r="AD79" s="208">
        <v>0</v>
      </c>
      <c r="AE79" s="208">
        <v>0</v>
      </c>
      <c r="AF79" s="208">
        <v>0</v>
      </c>
      <c r="AG79" s="208">
        <v>0</v>
      </c>
      <c r="AH79" s="208">
        <v>0</v>
      </c>
      <c r="AI79" s="208">
        <v>0</v>
      </c>
      <c r="AJ79" s="208">
        <v>0</v>
      </c>
      <c r="AK79" s="208">
        <v>0</v>
      </c>
      <c r="AL79" s="208">
        <v>0</v>
      </c>
      <c r="AM79" s="208">
        <v>0</v>
      </c>
      <c r="AN79" s="208">
        <v>0</v>
      </c>
      <c r="AO79" s="208">
        <v>0</v>
      </c>
      <c r="AP79" s="208">
        <v>0</v>
      </c>
      <c r="AQ79" s="208">
        <v>0</v>
      </c>
      <c r="AR79" s="208">
        <v>0</v>
      </c>
      <c r="AS79" s="208">
        <v>0</v>
      </c>
      <c r="AT79" s="208">
        <v>0</v>
      </c>
      <c r="AU79" s="208">
        <v>0</v>
      </c>
      <c r="AV79" s="208">
        <v>0</v>
      </c>
    </row>
    <row r="80" spans="1:48" ht="13.5" customHeight="1" x14ac:dyDescent="0.3">
      <c r="A80" s="194">
        <v>1</v>
      </c>
      <c r="B80" s="178">
        <v>130121</v>
      </c>
      <c r="C80" s="183" t="s">
        <v>1865</v>
      </c>
      <c r="D80" s="195" t="s">
        <v>2782</v>
      </c>
      <c r="E80" s="196" t="s">
        <v>2781</v>
      </c>
      <c r="F80" s="196" t="s">
        <v>2781</v>
      </c>
      <c r="G80" s="250">
        <f t="shared" si="5"/>
        <v>0</v>
      </c>
      <c r="H80" s="204">
        <v>0</v>
      </c>
      <c r="I80" s="203">
        <v>0</v>
      </c>
      <c r="J80" s="203">
        <v>0</v>
      </c>
      <c r="K80" s="203">
        <v>0</v>
      </c>
      <c r="L80" s="203">
        <v>0</v>
      </c>
      <c r="M80" s="203">
        <v>0</v>
      </c>
      <c r="N80" s="203">
        <v>0</v>
      </c>
      <c r="O80" s="203">
        <v>0</v>
      </c>
      <c r="P80" s="203">
        <v>0</v>
      </c>
      <c r="Q80" s="203">
        <v>0</v>
      </c>
      <c r="R80" s="203">
        <v>0</v>
      </c>
      <c r="S80" s="203">
        <v>0</v>
      </c>
      <c r="T80" s="203">
        <v>0</v>
      </c>
      <c r="U80" s="203">
        <v>0</v>
      </c>
      <c r="V80" s="203">
        <v>0</v>
      </c>
      <c r="W80" s="203">
        <v>0</v>
      </c>
      <c r="X80" s="203">
        <v>0</v>
      </c>
      <c r="Y80" s="203">
        <v>0</v>
      </c>
      <c r="Z80" s="203">
        <v>0</v>
      </c>
      <c r="AA80" s="203">
        <v>0</v>
      </c>
      <c r="AB80" s="203">
        <v>0</v>
      </c>
      <c r="AC80" s="203">
        <v>0</v>
      </c>
      <c r="AD80" s="203">
        <v>0</v>
      </c>
      <c r="AE80" s="203">
        <v>0</v>
      </c>
      <c r="AF80" s="203">
        <v>0</v>
      </c>
      <c r="AG80" s="203">
        <v>0</v>
      </c>
      <c r="AH80" s="203">
        <v>0</v>
      </c>
      <c r="AI80" s="203">
        <v>0</v>
      </c>
      <c r="AJ80" s="203">
        <v>0</v>
      </c>
      <c r="AK80" s="203">
        <v>0</v>
      </c>
      <c r="AL80" s="203">
        <v>0</v>
      </c>
      <c r="AM80" s="203">
        <v>0</v>
      </c>
      <c r="AN80" s="203">
        <v>0</v>
      </c>
      <c r="AO80" s="203">
        <v>0</v>
      </c>
      <c r="AP80" s="203">
        <v>0</v>
      </c>
      <c r="AQ80" s="203">
        <v>0</v>
      </c>
      <c r="AR80" s="203">
        <v>0</v>
      </c>
      <c r="AS80" s="203">
        <v>0</v>
      </c>
      <c r="AT80" s="203">
        <v>0</v>
      </c>
      <c r="AU80" s="203">
        <v>0</v>
      </c>
      <c r="AV80" s="203">
        <v>0</v>
      </c>
    </row>
    <row r="81" spans="1:48" ht="19.5" customHeight="1" x14ac:dyDescent="0.3">
      <c r="A81" s="211"/>
      <c r="B81" s="179" t="s">
        <v>1966</v>
      </c>
      <c r="C81" s="184" t="s">
        <v>1967</v>
      </c>
      <c r="D81" s="212"/>
      <c r="E81" s="212"/>
      <c r="F81" s="213"/>
      <c r="G81" s="214">
        <f t="shared" si="5"/>
        <v>127873</v>
      </c>
      <c r="H81" s="215">
        <f t="shared" ref="H81:AV81" si="14">+H82+H84+H87+H90+H92+H95+H97+H100</f>
        <v>1513</v>
      </c>
      <c r="I81" s="215">
        <f t="shared" si="14"/>
        <v>1682</v>
      </c>
      <c r="J81" s="215">
        <f t="shared" si="14"/>
        <v>1731</v>
      </c>
      <c r="K81" s="215">
        <f t="shared" si="14"/>
        <v>1722</v>
      </c>
      <c r="L81" s="215">
        <f t="shared" si="14"/>
        <v>1788</v>
      </c>
      <c r="M81" s="215">
        <f t="shared" si="14"/>
        <v>1891</v>
      </c>
      <c r="N81" s="215">
        <f t="shared" si="14"/>
        <v>2026</v>
      </c>
      <c r="O81" s="215">
        <f t="shared" si="14"/>
        <v>2064</v>
      </c>
      <c r="P81" s="215">
        <f t="shared" si="14"/>
        <v>2142</v>
      </c>
      <c r="Q81" s="215">
        <f t="shared" si="14"/>
        <v>2059</v>
      </c>
      <c r="R81" s="215">
        <f t="shared" si="14"/>
        <v>2069</v>
      </c>
      <c r="S81" s="215">
        <f t="shared" si="14"/>
        <v>2050</v>
      </c>
      <c r="T81" s="215">
        <f t="shared" si="14"/>
        <v>2138</v>
      </c>
      <c r="U81" s="215">
        <f t="shared" si="14"/>
        <v>2191</v>
      </c>
      <c r="V81" s="215">
        <f t="shared" si="14"/>
        <v>2003</v>
      </c>
      <c r="W81" s="215">
        <f t="shared" si="14"/>
        <v>2070</v>
      </c>
      <c r="X81" s="215">
        <f t="shared" si="14"/>
        <v>2079</v>
      </c>
      <c r="Y81" s="215">
        <f t="shared" si="14"/>
        <v>2030</v>
      </c>
      <c r="Z81" s="215">
        <f t="shared" si="14"/>
        <v>1880</v>
      </c>
      <c r="AA81" s="215">
        <f t="shared" si="14"/>
        <v>1872</v>
      </c>
      <c r="AB81" s="215">
        <f t="shared" si="14"/>
        <v>9324</v>
      </c>
      <c r="AC81" s="215">
        <f t="shared" si="14"/>
        <v>9831</v>
      </c>
      <c r="AD81" s="215">
        <f t="shared" si="14"/>
        <v>8722</v>
      </c>
      <c r="AE81" s="215">
        <f t="shared" si="14"/>
        <v>8723</v>
      </c>
      <c r="AF81" s="215">
        <f t="shared" si="14"/>
        <v>8367</v>
      </c>
      <c r="AG81" s="215">
        <f t="shared" si="14"/>
        <v>7909</v>
      </c>
      <c r="AH81" s="215">
        <f t="shared" si="14"/>
        <v>7456</v>
      </c>
      <c r="AI81" s="215">
        <f t="shared" si="14"/>
        <v>7425</v>
      </c>
      <c r="AJ81" s="215">
        <f t="shared" si="14"/>
        <v>6348</v>
      </c>
      <c r="AK81" s="215">
        <f t="shared" si="14"/>
        <v>4885</v>
      </c>
      <c r="AL81" s="215">
        <f t="shared" si="14"/>
        <v>3561</v>
      </c>
      <c r="AM81" s="215">
        <f t="shared" si="14"/>
        <v>2632</v>
      </c>
      <c r="AN81" s="215">
        <f t="shared" si="14"/>
        <v>1901</v>
      </c>
      <c r="AO81" s="215">
        <f t="shared" si="14"/>
        <v>1789</v>
      </c>
      <c r="AP81" s="215">
        <f t="shared" si="14"/>
        <v>67</v>
      </c>
      <c r="AQ81" s="215">
        <f t="shared" si="14"/>
        <v>2107</v>
      </c>
      <c r="AR81" s="215">
        <f t="shared" si="14"/>
        <v>64355</v>
      </c>
      <c r="AS81" s="215">
        <f t="shared" si="14"/>
        <v>5161</v>
      </c>
      <c r="AT81" s="215">
        <f t="shared" si="14"/>
        <v>4911</v>
      </c>
      <c r="AU81" s="215">
        <f t="shared" si="14"/>
        <v>26615</v>
      </c>
      <c r="AV81" s="215">
        <f t="shared" si="14"/>
        <v>3134</v>
      </c>
    </row>
    <row r="82" spans="1:48" ht="16.5" customHeight="1" x14ac:dyDescent="0.25">
      <c r="A82" s="205"/>
      <c r="B82" s="178" t="s">
        <v>1969</v>
      </c>
      <c r="C82" s="182" t="s">
        <v>1970</v>
      </c>
      <c r="D82" s="194"/>
      <c r="E82" s="206"/>
      <c r="F82" s="198"/>
      <c r="G82" s="187">
        <f t="shared" si="5"/>
        <v>7174</v>
      </c>
      <c r="H82" s="208">
        <f>+H83</f>
        <v>91</v>
      </c>
      <c r="I82" s="208">
        <f t="shared" ref="I82:AV82" si="15">+I83</f>
        <v>97</v>
      </c>
      <c r="J82" s="208">
        <f t="shared" si="15"/>
        <v>91</v>
      </c>
      <c r="K82" s="208">
        <f t="shared" si="15"/>
        <v>119</v>
      </c>
      <c r="L82" s="208">
        <f t="shared" si="15"/>
        <v>93</v>
      </c>
      <c r="M82" s="208">
        <f t="shared" si="15"/>
        <v>121</v>
      </c>
      <c r="N82" s="208">
        <f t="shared" si="15"/>
        <v>109</v>
      </c>
      <c r="O82" s="208">
        <f t="shared" si="15"/>
        <v>100</v>
      </c>
      <c r="P82" s="208">
        <f t="shared" si="15"/>
        <v>107</v>
      </c>
      <c r="Q82" s="208">
        <f t="shared" si="15"/>
        <v>125</v>
      </c>
      <c r="R82" s="208">
        <f t="shared" si="15"/>
        <v>108</v>
      </c>
      <c r="S82" s="208">
        <f t="shared" si="15"/>
        <v>118</v>
      </c>
      <c r="T82" s="208">
        <f t="shared" si="15"/>
        <v>114</v>
      </c>
      <c r="U82" s="208">
        <f t="shared" si="15"/>
        <v>115</v>
      </c>
      <c r="V82" s="208">
        <f t="shared" si="15"/>
        <v>100</v>
      </c>
      <c r="W82" s="208">
        <f t="shared" si="15"/>
        <v>112</v>
      </c>
      <c r="X82" s="208">
        <f t="shared" si="15"/>
        <v>108</v>
      </c>
      <c r="Y82" s="208">
        <f t="shared" si="15"/>
        <v>92</v>
      </c>
      <c r="Z82" s="208">
        <f t="shared" si="15"/>
        <v>112</v>
      </c>
      <c r="AA82" s="208">
        <f t="shared" si="15"/>
        <v>111</v>
      </c>
      <c r="AB82" s="208">
        <f t="shared" si="15"/>
        <v>440</v>
      </c>
      <c r="AC82" s="208">
        <f t="shared" si="15"/>
        <v>492</v>
      </c>
      <c r="AD82" s="208">
        <f t="shared" si="15"/>
        <v>478</v>
      </c>
      <c r="AE82" s="208">
        <f t="shared" si="15"/>
        <v>485</v>
      </c>
      <c r="AF82" s="208">
        <f t="shared" si="15"/>
        <v>489</v>
      </c>
      <c r="AG82" s="208">
        <f t="shared" si="15"/>
        <v>474</v>
      </c>
      <c r="AH82" s="208">
        <f t="shared" si="15"/>
        <v>405</v>
      </c>
      <c r="AI82" s="208">
        <f t="shared" si="15"/>
        <v>440</v>
      </c>
      <c r="AJ82" s="208">
        <f t="shared" si="15"/>
        <v>386</v>
      </c>
      <c r="AK82" s="208">
        <f t="shared" si="15"/>
        <v>320</v>
      </c>
      <c r="AL82" s="208">
        <f t="shared" si="15"/>
        <v>254</v>
      </c>
      <c r="AM82" s="208">
        <f t="shared" si="15"/>
        <v>165</v>
      </c>
      <c r="AN82" s="208">
        <f t="shared" si="15"/>
        <v>94</v>
      </c>
      <c r="AO82" s="208">
        <f t="shared" si="15"/>
        <v>109</v>
      </c>
      <c r="AP82" s="208">
        <f t="shared" si="15"/>
        <v>5</v>
      </c>
      <c r="AQ82" s="208">
        <f t="shared" si="15"/>
        <v>135</v>
      </c>
      <c r="AR82" s="208">
        <f t="shared" si="15"/>
        <v>3608</v>
      </c>
      <c r="AS82" s="208">
        <f t="shared" si="15"/>
        <v>279</v>
      </c>
      <c r="AT82" s="208">
        <f t="shared" si="15"/>
        <v>266</v>
      </c>
      <c r="AU82" s="208">
        <f t="shared" si="15"/>
        <v>1425</v>
      </c>
      <c r="AV82" s="208">
        <f t="shared" si="15"/>
        <v>179</v>
      </c>
    </row>
    <row r="83" spans="1:48" ht="13.5" customHeight="1" x14ac:dyDescent="0.3">
      <c r="A83" s="216">
        <v>1</v>
      </c>
      <c r="B83" s="178">
        <v>130201</v>
      </c>
      <c r="C83" s="181" t="s">
        <v>2778</v>
      </c>
      <c r="D83" s="195" t="s">
        <v>1971</v>
      </c>
      <c r="E83" s="196" t="s">
        <v>1829</v>
      </c>
      <c r="F83" s="196" t="s">
        <v>1972</v>
      </c>
      <c r="G83" s="250">
        <f t="shared" si="5"/>
        <v>7174</v>
      </c>
      <c r="H83" s="203">
        <v>91</v>
      </c>
      <c r="I83" s="203">
        <v>97</v>
      </c>
      <c r="J83" s="203">
        <v>91</v>
      </c>
      <c r="K83" s="203">
        <v>119</v>
      </c>
      <c r="L83" s="203">
        <v>93</v>
      </c>
      <c r="M83" s="203">
        <v>121</v>
      </c>
      <c r="N83" s="203">
        <v>109</v>
      </c>
      <c r="O83" s="203">
        <v>100</v>
      </c>
      <c r="P83" s="203">
        <v>107</v>
      </c>
      <c r="Q83" s="203">
        <v>125</v>
      </c>
      <c r="R83" s="203">
        <v>108</v>
      </c>
      <c r="S83" s="203">
        <v>118</v>
      </c>
      <c r="T83" s="203">
        <v>114</v>
      </c>
      <c r="U83" s="203">
        <v>115</v>
      </c>
      <c r="V83" s="203">
        <v>100</v>
      </c>
      <c r="W83" s="203">
        <v>112</v>
      </c>
      <c r="X83" s="203">
        <v>108</v>
      </c>
      <c r="Y83" s="203">
        <v>92</v>
      </c>
      <c r="Z83" s="203">
        <v>112</v>
      </c>
      <c r="AA83" s="203">
        <v>111</v>
      </c>
      <c r="AB83" s="203">
        <v>440</v>
      </c>
      <c r="AC83" s="203">
        <v>492</v>
      </c>
      <c r="AD83" s="203">
        <v>478</v>
      </c>
      <c r="AE83" s="203">
        <v>485</v>
      </c>
      <c r="AF83" s="203">
        <v>489</v>
      </c>
      <c r="AG83" s="203">
        <v>474</v>
      </c>
      <c r="AH83" s="203">
        <v>405</v>
      </c>
      <c r="AI83" s="203">
        <v>440</v>
      </c>
      <c r="AJ83" s="203">
        <v>386</v>
      </c>
      <c r="AK83" s="203">
        <v>320</v>
      </c>
      <c r="AL83" s="203">
        <v>254</v>
      </c>
      <c r="AM83" s="203">
        <v>165</v>
      </c>
      <c r="AN83" s="203">
        <v>94</v>
      </c>
      <c r="AO83" s="203">
        <v>109</v>
      </c>
      <c r="AP83" s="203">
        <v>5</v>
      </c>
      <c r="AQ83" s="203">
        <v>135</v>
      </c>
      <c r="AR83" s="203">
        <v>3608</v>
      </c>
      <c r="AS83" s="203">
        <v>279</v>
      </c>
      <c r="AT83" s="203">
        <v>266</v>
      </c>
      <c r="AU83" s="203">
        <v>1425</v>
      </c>
      <c r="AV83" s="203">
        <v>179</v>
      </c>
    </row>
    <row r="84" spans="1:48" ht="13.5" customHeight="1" x14ac:dyDescent="0.25">
      <c r="A84" s="216"/>
      <c r="B84" s="178" t="s">
        <v>1973</v>
      </c>
      <c r="C84" s="182" t="s">
        <v>1974</v>
      </c>
      <c r="D84" s="194"/>
      <c r="E84" s="206"/>
      <c r="F84" s="198"/>
      <c r="G84" s="187">
        <f t="shared" si="5"/>
        <v>16527</v>
      </c>
      <c r="H84" s="208">
        <f>+SUM(H85:H86)</f>
        <v>214</v>
      </c>
      <c r="I84" s="208">
        <f t="shared" ref="I84:AV84" si="16">+SUM(I85:I86)</f>
        <v>236</v>
      </c>
      <c r="J84" s="208">
        <f t="shared" si="16"/>
        <v>256</v>
      </c>
      <c r="K84" s="208">
        <f t="shared" si="16"/>
        <v>283</v>
      </c>
      <c r="L84" s="208">
        <f t="shared" si="16"/>
        <v>219</v>
      </c>
      <c r="M84" s="208">
        <f t="shared" si="16"/>
        <v>261</v>
      </c>
      <c r="N84" s="208">
        <f t="shared" si="16"/>
        <v>256</v>
      </c>
      <c r="O84" s="208">
        <f t="shared" si="16"/>
        <v>264</v>
      </c>
      <c r="P84" s="208">
        <f t="shared" si="16"/>
        <v>280</v>
      </c>
      <c r="Q84" s="208">
        <f t="shared" si="16"/>
        <v>276</v>
      </c>
      <c r="R84" s="208">
        <f t="shared" si="16"/>
        <v>251</v>
      </c>
      <c r="S84" s="208">
        <f t="shared" si="16"/>
        <v>237</v>
      </c>
      <c r="T84" s="208">
        <f t="shared" si="16"/>
        <v>273</v>
      </c>
      <c r="U84" s="208">
        <f t="shared" si="16"/>
        <v>233</v>
      </c>
      <c r="V84" s="208">
        <f t="shared" si="16"/>
        <v>265</v>
      </c>
      <c r="W84" s="208">
        <f t="shared" si="16"/>
        <v>274</v>
      </c>
      <c r="X84" s="208">
        <f t="shared" si="16"/>
        <v>271</v>
      </c>
      <c r="Y84" s="208">
        <f t="shared" si="16"/>
        <v>257</v>
      </c>
      <c r="Z84" s="208">
        <f t="shared" si="16"/>
        <v>247</v>
      </c>
      <c r="AA84" s="208">
        <f t="shared" si="16"/>
        <v>242</v>
      </c>
      <c r="AB84" s="208">
        <f t="shared" si="16"/>
        <v>1270</v>
      </c>
      <c r="AC84" s="208">
        <f t="shared" si="16"/>
        <v>1306</v>
      </c>
      <c r="AD84" s="208">
        <f t="shared" si="16"/>
        <v>1144</v>
      </c>
      <c r="AE84" s="208">
        <f t="shared" si="16"/>
        <v>1104</v>
      </c>
      <c r="AF84" s="208">
        <f t="shared" si="16"/>
        <v>1046</v>
      </c>
      <c r="AG84" s="208">
        <f t="shared" si="16"/>
        <v>971</v>
      </c>
      <c r="AH84" s="208">
        <f t="shared" si="16"/>
        <v>990</v>
      </c>
      <c r="AI84" s="208">
        <f t="shared" si="16"/>
        <v>966</v>
      </c>
      <c r="AJ84" s="208">
        <f t="shared" si="16"/>
        <v>829</v>
      </c>
      <c r="AK84" s="208">
        <f t="shared" si="16"/>
        <v>620</v>
      </c>
      <c r="AL84" s="208">
        <f t="shared" si="16"/>
        <v>410</v>
      </c>
      <c r="AM84" s="208">
        <f t="shared" si="16"/>
        <v>326</v>
      </c>
      <c r="AN84" s="208">
        <f t="shared" si="16"/>
        <v>235</v>
      </c>
      <c r="AO84" s="208">
        <f t="shared" si="16"/>
        <v>215</v>
      </c>
      <c r="AP84" s="208">
        <f t="shared" si="16"/>
        <v>10</v>
      </c>
      <c r="AQ84" s="208">
        <f t="shared" si="16"/>
        <v>289</v>
      </c>
      <c r="AR84" s="208">
        <f t="shared" si="16"/>
        <v>8310</v>
      </c>
      <c r="AS84" s="208">
        <f t="shared" si="16"/>
        <v>620</v>
      </c>
      <c r="AT84" s="208">
        <f t="shared" si="16"/>
        <v>661</v>
      </c>
      <c r="AU84" s="208">
        <f t="shared" si="16"/>
        <v>3422</v>
      </c>
      <c r="AV84" s="208">
        <f t="shared" si="16"/>
        <v>415</v>
      </c>
    </row>
    <row r="85" spans="1:48" ht="13.5" customHeight="1" x14ac:dyDescent="0.3">
      <c r="A85" s="194">
        <v>1</v>
      </c>
      <c r="B85" s="178">
        <v>130202</v>
      </c>
      <c r="C85" s="181" t="s">
        <v>1116</v>
      </c>
      <c r="D85" s="195" t="s">
        <v>1975</v>
      </c>
      <c r="E85" s="196" t="s">
        <v>2784</v>
      </c>
      <c r="F85" s="196" t="s">
        <v>1976</v>
      </c>
      <c r="G85" s="250">
        <f t="shared" si="5"/>
        <v>10439</v>
      </c>
      <c r="H85" s="203">
        <v>135</v>
      </c>
      <c r="I85" s="203">
        <v>149</v>
      </c>
      <c r="J85" s="203">
        <v>162</v>
      </c>
      <c r="K85" s="203">
        <v>179</v>
      </c>
      <c r="L85" s="203">
        <v>138</v>
      </c>
      <c r="M85" s="203">
        <v>165</v>
      </c>
      <c r="N85" s="203">
        <v>162</v>
      </c>
      <c r="O85" s="203">
        <v>167</v>
      </c>
      <c r="P85" s="203">
        <v>177</v>
      </c>
      <c r="Q85" s="203">
        <v>174</v>
      </c>
      <c r="R85" s="203">
        <v>159</v>
      </c>
      <c r="S85" s="203">
        <v>150</v>
      </c>
      <c r="T85" s="203">
        <v>172</v>
      </c>
      <c r="U85" s="203">
        <v>147</v>
      </c>
      <c r="V85" s="203">
        <v>167</v>
      </c>
      <c r="W85" s="203">
        <v>173</v>
      </c>
      <c r="X85" s="203">
        <v>171</v>
      </c>
      <c r="Y85" s="203">
        <v>162</v>
      </c>
      <c r="Z85" s="203">
        <v>156</v>
      </c>
      <c r="AA85" s="203">
        <v>153</v>
      </c>
      <c r="AB85" s="203">
        <v>802</v>
      </c>
      <c r="AC85" s="203">
        <v>825</v>
      </c>
      <c r="AD85" s="203">
        <v>723</v>
      </c>
      <c r="AE85" s="203">
        <v>697</v>
      </c>
      <c r="AF85" s="203">
        <v>661</v>
      </c>
      <c r="AG85" s="203">
        <v>613</v>
      </c>
      <c r="AH85" s="203">
        <v>625</v>
      </c>
      <c r="AI85" s="203">
        <v>610</v>
      </c>
      <c r="AJ85" s="203">
        <v>524</v>
      </c>
      <c r="AK85" s="203">
        <v>392</v>
      </c>
      <c r="AL85" s="203">
        <v>259</v>
      </c>
      <c r="AM85" s="203">
        <v>206</v>
      </c>
      <c r="AN85" s="203">
        <v>148</v>
      </c>
      <c r="AO85" s="203">
        <v>136</v>
      </c>
      <c r="AP85" s="203">
        <v>6</v>
      </c>
      <c r="AQ85" s="203">
        <v>183</v>
      </c>
      <c r="AR85" s="203">
        <v>5248</v>
      </c>
      <c r="AS85" s="203">
        <v>392</v>
      </c>
      <c r="AT85" s="203">
        <v>417</v>
      </c>
      <c r="AU85" s="203">
        <v>2161</v>
      </c>
      <c r="AV85" s="203">
        <v>262</v>
      </c>
    </row>
    <row r="86" spans="1:48" ht="13.5" customHeight="1" x14ac:dyDescent="0.3">
      <c r="A86" s="194">
        <v>2</v>
      </c>
      <c r="B86" s="178">
        <v>130202</v>
      </c>
      <c r="C86" s="181" t="s">
        <v>1116</v>
      </c>
      <c r="D86" s="195" t="s">
        <v>1977</v>
      </c>
      <c r="E86" s="196" t="s">
        <v>1840</v>
      </c>
      <c r="F86" s="196" t="s">
        <v>1978</v>
      </c>
      <c r="G86" s="250">
        <f t="shared" si="5"/>
        <v>6088</v>
      </c>
      <c r="H86" s="203">
        <v>79</v>
      </c>
      <c r="I86" s="203">
        <v>87</v>
      </c>
      <c r="J86" s="203">
        <v>94</v>
      </c>
      <c r="K86" s="203">
        <v>104</v>
      </c>
      <c r="L86" s="203">
        <v>81</v>
      </c>
      <c r="M86" s="203">
        <v>96</v>
      </c>
      <c r="N86" s="203">
        <v>94</v>
      </c>
      <c r="O86" s="203">
        <v>97</v>
      </c>
      <c r="P86" s="203">
        <v>103</v>
      </c>
      <c r="Q86" s="203">
        <v>102</v>
      </c>
      <c r="R86" s="203">
        <v>92</v>
      </c>
      <c r="S86" s="203">
        <v>87</v>
      </c>
      <c r="T86" s="203">
        <v>101</v>
      </c>
      <c r="U86" s="203">
        <v>86</v>
      </c>
      <c r="V86" s="203">
        <v>98</v>
      </c>
      <c r="W86" s="203">
        <v>101</v>
      </c>
      <c r="X86" s="203">
        <v>100</v>
      </c>
      <c r="Y86" s="203">
        <v>95</v>
      </c>
      <c r="Z86" s="203">
        <v>91</v>
      </c>
      <c r="AA86" s="203">
        <v>89</v>
      </c>
      <c r="AB86" s="203">
        <v>468</v>
      </c>
      <c r="AC86" s="203">
        <v>481</v>
      </c>
      <c r="AD86" s="203">
        <v>421</v>
      </c>
      <c r="AE86" s="203">
        <v>407</v>
      </c>
      <c r="AF86" s="203">
        <v>385</v>
      </c>
      <c r="AG86" s="203">
        <v>358</v>
      </c>
      <c r="AH86" s="203">
        <v>365</v>
      </c>
      <c r="AI86" s="203">
        <v>356</v>
      </c>
      <c r="AJ86" s="203">
        <v>305</v>
      </c>
      <c r="AK86" s="203">
        <v>228</v>
      </c>
      <c r="AL86" s="203">
        <v>151</v>
      </c>
      <c r="AM86" s="203">
        <v>120</v>
      </c>
      <c r="AN86" s="203">
        <v>87</v>
      </c>
      <c r="AO86" s="203">
        <v>79</v>
      </c>
      <c r="AP86" s="203">
        <v>4</v>
      </c>
      <c r="AQ86" s="203">
        <v>106</v>
      </c>
      <c r="AR86" s="203">
        <v>3062</v>
      </c>
      <c r="AS86" s="203">
        <v>228</v>
      </c>
      <c r="AT86" s="203">
        <v>244</v>
      </c>
      <c r="AU86" s="203">
        <v>1261</v>
      </c>
      <c r="AV86" s="203">
        <v>153</v>
      </c>
    </row>
    <row r="87" spans="1:48" ht="15" customHeight="1" x14ac:dyDescent="0.25">
      <c r="A87" s="216"/>
      <c r="B87" s="178" t="s">
        <v>1979</v>
      </c>
      <c r="C87" s="182" t="s">
        <v>1980</v>
      </c>
      <c r="D87" s="194"/>
      <c r="E87" s="206"/>
      <c r="F87" s="198"/>
      <c r="G87" s="187">
        <f t="shared" ref="G87:G150" si="17">+SUM(H87:AO87)</f>
        <v>9939</v>
      </c>
      <c r="H87" s="208">
        <f>+SUM(H88:H89)</f>
        <v>110</v>
      </c>
      <c r="I87" s="208">
        <f>+SUM(I88:I89)</f>
        <v>117</v>
      </c>
      <c r="J87" s="208">
        <f t="shared" ref="J87:AV87" si="18">+SUM(J88:J89)</f>
        <v>113</v>
      </c>
      <c r="K87" s="208">
        <f t="shared" si="18"/>
        <v>112</v>
      </c>
      <c r="L87" s="208">
        <f t="shared" si="18"/>
        <v>164</v>
      </c>
      <c r="M87" s="208">
        <f t="shared" si="18"/>
        <v>136</v>
      </c>
      <c r="N87" s="208">
        <f t="shared" si="18"/>
        <v>155</v>
      </c>
      <c r="O87" s="208">
        <f t="shared" si="18"/>
        <v>166</v>
      </c>
      <c r="P87" s="208">
        <f t="shared" si="18"/>
        <v>163</v>
      </c>
      <c r="Q87" s="208">
        <f t="shared" si="18"/>
        <v>171</v>
      </c>
      <c r="R87" s="208">
        <f t="shared" si="18"/>
        <v>157</v>
      </c>
      <c r="S87" s="208">
        <f t="shared" si="18"/>
        <v>142</v>
      </c>
      <c r="T87" s="208">
        <f t="shared" si="18"/>
        <v>136</v>
      </c>
      <c r="U87" s="208">
        <f t="shared" si="18"/>
        <v>155</v>
      </c>
      <c r="V87" s="208">
        <f t="shared" si="18"/>
        <v>156</v>
      </c>
      <c r="W87" s="208">
        <f t="shared" si="18"/>
        <v>146</v>
      </c>
      <c r="X87" s="208">
        <f t="shared" si="18"/>
        <v>140</v>
      </c>
      <c r="Y87" s="208">
        <f t="shared" si="18"/>
        <v>137</v>
      </c>
      <c r="Z87" s="208">
        <f t="shared" si="18"/>
        <v>142</v>
      </c>
      <c r="AA87" s="208">
        <f t="shared" si="18"/>
        <v>136</v>
      </c>
      <c r="AB87" s="208">
        <f t="shared" si="18"/>
        <v>631</v>
      </c>
      <c r="AC87" s="208">
        <f t="shared" si="18"/>
        <v>718</v>
      </c>
      <c r="AD87" s="208">
        <f t="shared" si="18"/>
        <v>648</v>
      </c>
      <c r="AE87" s="208">
        <f t="shared" si="18"/>
        <v>670</v>
      </c>
      <c r="AF87" s="208">
        <f t="shared" si="18"/>
        <v>678</v>
      </c>
      <c r="AG87" s="208">
        <f t="shared" si="18"/>
        <v>663</v>
      </c>
      <c r="AH87" s="208">
        <f t="shared" si="18"/>
        <v>664</v>
      </c>
      <c r="AI87" s="208">
        <f t="shared" si="18"/>
        <v>646</v>
      </c>
      <c r="AJ87" s="208">
        <f t="shared" si="18"/>
        <v>539</v>
      </c>
      <c r="AK87" s="208">
        <f t="shared" si="18"/>
        <v>417</v>
      </c>
      <c r="AL87" s="208">
        <f t="shared" si="18"/>
        <v>306</v>
      </c>
      <c r="AM87" s="208">
        <f t="shared" si="18"/>
        <v>222</v>
      </c>
      <c r="AN87" s="208">
        <f t="shared" si="18"/>
        <v>140</v>
      </c>
      <c r="AO87" s="208">
        <f t="shared" si="18"/>
        <v>143</v>
      </c>
      <c r="AP87" s="208">
        <f t="shared" si="18"/>
        <v>5</v>
      </c>
      <c r="AQ87" s="208">
        <f t="shared" si="18"/>
        <v>154</v>
      </c>
      <c r="AR87" s="208">
        <f t="shared" si="18"/>
        <v>4991</v>
      </c>
      <c r="AS87" s="208">
        <f t="shared" si="18"/>
        <v>369</v>
      </c>
      <c r="AT87" s="208">
        <f t="shared" si="18"/>
        <v>330</v>
      </c>
      <c r="AU87" s="208">
        <f t="shared" si="18"/>
        <v>2041</v>
      </c>
      <c r="AV87" s="208">
        <f t="shared" si="18"/>
        <v>172</v>
      </c>
    </row>
    <row r="88" spans="1:48" ht="13.5" customHeight="1" x14ac:dyDescent="0.3">
      <c r="A88" s="194">
        <v>1</v>
      </c>
      <c r="B88" s="178">
        <v>130203</v>
      </c>
      <c r="C88" s="181" t="s">
        <v>1117</v>
      </c>
      <c r="D88" s="195" t="s">
        <v>1981</v>
      </c>
      <c r="E88" s="196" t="s">
        <v>1840</v>
      </c>
      <c r="F88" s="196" t="s">
        <v>1117</v>
      </c>
      <c r="G88" s="250">
        <f t="shared" si="17"/>
        <v>8322</v>
      </c>
      <c r="H88" s="203">
        <v>92</v>
      </c>
      <c r="I88" s="203">
        <v>98</v>
      </c>
      <c r="J88" s="203">
        <v>95</v>
      </c>
      <c r="K88" s="203">
        <v>94</v>
      </c>
      <c r="L88" s="203">
        <v>137</v>
      </c>
      <c r="M88" s="203">
        <v>114</v>
      </c>
      <c r="N88" s="203">
        <v>130</v>
      </c>
      <c r="O88" s="203">
        <v>139</v>
      </c>
      <c r="P88" s="203">
        <v>136</v>
      </c>
      <c r="Q88" s="203">
        <v>143</v>
      </c>
      <c r="R88" s="203">
        <v>131</v>
      </c>
      <c r="S88" s="203">
        <v>119</v>
      </c>
      <c r="T88" s="203">
        <v>114</v>
      </c>
      <c r="U88" s="203">
        <v>130</v>
      </c>
      <c r="V88" s="203">
        <v>131</v>
      </c>
      <c r="W88" s="203">
        <v>122</v>
      </c>
      <c r="X88" s="203">
        <v>117</v>
      </c>
      <c r="Y88" s="203">
        <v>115</v>
      </c>
      <c r="Z88" s="203">
        <v>119</v>
      </c>
      <c r="AA88" s="203">
        <v>114</v>
      </c>
      <c r="AB88" s="203">
        <v>528</v>
      </c>
      <c r="AC88" s="203">
        <v>601</v>
      </c>
      <c r="AD88" s="203">
        <v>543</v>
      </c>
      <c r="AE88" s="203">
        <v>561</v>
      </c>
      <c r="AF88" s="203">
        <v>568</v>
      </c>
      <c r="AG88" s="203">
        <v>555</v>
      </c>
      <c r="AH88" s="203">
        <v>556</v>
      </c>
      <c r="AI88" s="203">
        <v>541</v>
      </c>
      <c r="AJ88" s="203">
        <v>451</v>
      </c>
      <c r="AK88" s="203">
        <v>349</v>
      </c>
      <c r="AL88" s="203">
        <v>256</v>
      </c>
      <c r="AM88" s="203">
        <v>186</v>
      </c>
      <c r="AN88" s="203">
        <v>117</v>
      </c>
      <c r="AO88" s="203">
        <v>120</v>
      </c>
      <c r="AP88" s="203">
        <v>4</v>
      </c>
      <c r="AQ88" s="203">
        <v>129</v>
      </c>
      <c r="AR88" s="203">
        <v>4179</v>
      </c>
      <c r="AS88" s="203">
        <v>309</v>
      </c>
      <c r="AT88" s="203">
        <v>276</v>
      </c>
      <c r="AU88" s="203">
        <v>1709</v>
      </c>
      <c r="AV88" s="203">
        <v>144</v>
      </c>
    </row>
    <row r="89" spans="1:48" ht="13.5" customHeight="1" x14ac:dyDescent="0.3">
      <c r="A89" s="194">
        <v>2</v>
      </c>
      <c r="B89" s="178">
        <v>130203</v>
      </c>
      <c r="C89" s="181" t="s">
        <v>1117</v>
      </c>
      <c r="D89" s="195" t="s">
        <v>1982</v>
      </c>
      <c r="E89" s="196" t="s">
        <v>1867</v>
      </c>
      <c r="F89" s="196" t="s">
        <v>1983</v>
      </c>
      <c r="G89" s="250">
        <f t="shared" si="17"/>
        <v>1617</v>
      </c>
      <c r="H89" s="203">
        <v>18</v>
      </c>
      <c r="I89" s="203">
        <v>19</v>
      </c>
      <c r="J89" s="203">
        <v>18</v>
      </c>
      <c r="K89" s="203">
        <v>18</v>
      </c>
      <c r="L89" s="203">
        <v>27</v>
      </c>
      <c r="M89" s="203">
        <v>22</v>
      </c>
      <c r="N89" s="203">
        <v>25</v>
      </c>
      <c r="O89" s="203">
        <v>27</v>
      </c>
      <c r="P89" s="203">
        <v>27</v>
      </c>
      <c r="Q89" s="203">
        <v>28</v>
      </c>
      <c r="R89" s="203">
        <v>26</v>
      </c>
      <c r="S89" s="203">
        <v>23</v>
      </c>
      <c r="T89" s="203">
        <v>22</v>
      </c>
      <c r="U89" s="203">
        <v>25</v>
      </c>
      <c r="V89" s="203">
        <v>25</v>
      </c>
      <c r="W89" s="203">
        <v>24</v>
      </c>
      <c r="X89" s="203">
        <v>23</v>
      </c>
      <c r="Y89" s="203">
        <v>22</v>
      </c>
      <c r="Z89" s="203">
        <v>23</v>
      </c>
      <c r="AA89" s="203">
        <v>22</v>
      </c>
      <c r="AB89" s="203">
        <v>103</v>
      </c>
      <c r="AC89" s="203">
        <v>117</v>
      </c>
      <c r="AD89" s="203">
        <v>105</v>
      </c>
      <c r="AE89" s="203">
        <v>109</v>
      </c>
      <c r="AF89" s="203">
        <v>110</v>
      </c>
      <c r="AG89" s="203">
        <v>108</v>
      </c>
      <c r="AH89" s="203">
        <v>108</v>
      </c>
      <c r="AI89" s="203">
        <v>105</v>
      </c>
      <c r="AJ89" s="203">
        <v>88</v>
      </c>
      <c r="AK89" s="203">
        <v>68</v>
      </c>
      <c r="AL89" s="203">
        <v>50</v>
      </c>
      <c r="AM89" s="203">
        <v>36</v>
      </c>
      <c r="AN89" s="203">
        <v>23</v>
      </c>
      <c r="AO89" s="203">
        <v>23</v>
      </c>
      <c r="AP89" s="203">
        <v>1</v>
      </c>
      <c r="AQ89" s="203">
        <v>25</v>
      </c>
      <c r="AR89" s="203">
        <v>812</v>
      </c>
      <c r="AS89" s="203">
        <v>60</v>
      </c>
      <c r="AT89" s="203">
        <v>54</v>
      </c>
      <c r="AU89" s="203">
        <v>332</v>
      </c>
      <c r="AV89" s="203">
        <v>28</v>
      </c>
    </row>
    <row r="90" spans="1:48" ht="13.5" customHeight="1" x14ac:dyDescent="0.25">
      <c r="A90" s="216"/>
      <c r="B90" s="178" t="s">
        <v>1984</v>
      </c>
      <c r="C90" s="182" t="s">
        <v>1985</v>
      </c>
      <c r="D90" s="194"/>
      <c r="E90" s="206"/>
      <c r="F90" s="198"/>
      <c r="G90" s="187">
        <f t="shared" si="17"/>
        <v>2681</v>
      </c>
      <c r="H90" s="208">
        <f>+H91</f>
        <v>30</v>
      </c>
      <c r="I90" s="208">
        <f t="shared" ref="I90:AV90" si="19">+I91</f>
        <v>21</v>
      </c>
      <c r="J90" s="208">
        <f t="shared" si="19"/>
        <v>33</v>
      </c>
      <c r="K90" s="208">
        <f t="shared" si="19"/>
        <v>24</v>
      </c>
      <c r="L90" s="208">
        <f t="shared" si="19"/>
        <v>38</v>
      </c>
      <c r="M90" s="208">
        <f t="shared" si="19"/>
        <v>30</v>
      </c>
      <c r="N90" s="208">
        <f t="shared" si="19"/>
        <v>33</v>
      </c>
      <c r="O90" s="208">
        <f t="shared" si="19"/>
        <v>52</v>
      </c>
      <c r="P90" s="208">
        <f t="shared" si="19"/>
        <v>43</v>
      </c>
      <c r="Q90" s="208">
        <f t="shared" si="19"/>
        <v>37</v>
      </c>
      <c r="R90" s="208">
        <f t="shared" si="19"/>
        <v>45</v>
      </c>
      <c r="S90" s="208">
        <f t="shared" si="19"/>
        <v>48</v>
      </c>
      <c r="T90" s="208">
        <f t="shared" si="19"/>
        <v>47</v>
      </c>
      <c r="U90" s="208">
        <f t="shared" si="19"/>
        <v>36</v>
      </c>
      <c r="V90" s="208">
        <f t="shared" si="19"/>
        <v>38</v>
      </c>
      <c r="W90" s="208">
        <f t="shared" si="19"/>
        <v>32</v>
      </c>
      <c r="X90" s="208">
        <f t="shared" si="19"/>
        <v>37</v>
      </c>
      <c r="Y90" s="208">
        <f t="shared" si="19"/>
        <v>45</v>
      </c>
      <c r="Z90" s="208">
        <f t="shared" si="19"/>
        <v>43</v>
      </c>
      <c r="AA90" s="208">
        <f t="shared" si="19"/>
        <v>42</v>
      </c>
      <c r="AB90" s="208">
        <f t="shared" si="19"/>
        <v>173</v>
      </c>
      <c r="AC90" s="208">
        <f t="shared" si="19"/>
        <v>200</v>
      </c>
      <c r="AD90" s="208">
        <f t="shared" si="19"/>
        <v>185</v>
      </c>
      <c r="AE90" s="208">
        <f t="shared" si="19"/>
        <v>191</v>
      </c>
      <c r="AF90" s="208">
        <f t="shared" si="19"/>
        <v>186</v>
      </c>
      <c r="AG90" s="208">
        <f t="shared" si="19"/>
        <v>161</v>
      </c>
      <c r="AH90" s="208">
        <f t="shared" si="19"/>
        <v>161</v>
      </c>
      <c r="AI90" s="208">
        <f t="shared" si="19"/>
        <v>159</v>
      </c>
      <c r="AJ90" s="208">
        <f t="shared" si="19"/>
        <v>157</v>
      </c>
      <c r="AK90" s="208">
        <f t="shared" si="19"/>
        <v>127</v>
      </c>
      <c r="AL90" s="208">
        <f t="shared" si="19"/>
        <v>94</v>
      </c>
      <c r="AM90" s="208">
        <f t="shared" si="19"/>
        <v>54</v>
      </c>
      <c r="AN90" s="208">
        <f t="shared" si="19"/>
        <v>46</v>
      </c>
      <c r="AO90" s="208">
        <f t="shared" si="19"/>
        <v>33</v>
      </c>
      <c r="AP90" s="208">
        <f t="shared" si="19"/>
        <v>1</v>
      </c>
      <c r="AQ90" s="208">
        <f t="shared" si="19"/>
        <v>66</v>
      </c>
      <c r="AR90" s="208">
        <f t="shared" si="19"/>
        <v>1348</v>
      </c>
      <c r="AS90" s="208">
        <f t="shared" si="19"/>
        <v>107</v>
      </c>
      <c r="AT90" s="208">
        <f t="shared" si="19"/>
        <v>96</v>
      </c>
      <c r="AU90" s="208">
        <f t="shared" si="19"/>
        <v>561</v>
      </c>
      <c r="AV90" s="208">
        <f t="shared" si="19"/>
        <v>59</v>
      </c>
    </row>
    <row r="91" spans="1:48" ht="13.5" customHeight="1" x14ac:dyDescent="0.3">
      <c r="A91" s="216">
        <v>1</v>
      </c>
      <c r="B91" s="178">
        <v>130204</v>
      </c>
      <c r="C91" s="183" t="s">
        <v>1118</v>
      </c>
      <c r="D91" s="195" t="s">
        <v>1986</v>
      </c>
      <c r="E91" s="196" t="s">
        <v>1840</v>
      </c>
      <c r="F91" s="196" t="s">
        <v>1118</v>
      </c>
      <c r="G91" s="250">
        <f t="shared" si="17"/>
        <v>2681</v>
      </c>
      <c r="H91" s="203">
        <v>30</v>
      </c>
      <c r="I91" s="203">
        <v>21</v>
      </c>
      <c r="J91" s="203">
        <v>33</v>
      </c>
      <c r="K91" s="203">
        <v>24</v>
      </c>
      <c r="L91" s="203">
        <v>38</v>
      </c>
      <c r="M91" s="203">
        <v>30</v>
      </c>
      <c r="N91" s="203">
        <v>33</v>
      </c>
      <c r="O91" s="203">
        <v>52</v>
      </c>
      <c r="P91" s="203">
        <v>43</v>
      </c>
      <c r="Q91" s="203">
        <v>37</v>
      </c>
      <c r="R91" s="203">
        <v>45</v>
      </c>
      <c r="S91" s="203">
        <v>48</v>
      </c>
      <c r="T91" s="203">
        <v>47</v>
      </c>
      <c r="U91" s="203">
        <v>36</v>
      </c>
      <c r="V91" s="203">
        <v>38</v>
      </c>
      <c r="W91" s="203">
        <v>32</v>
      </c>
      <c r="X91" s="203">
        <v>37</v>
      </c>
      <c r="Y91" s="203">
        <v>45</v>
      </c>
      <c r="Z91" s="203">
        <v>43</v>
      </c>
      <c r="AA91" s="203">
        <v>42</v>
      </c>
      <c r="AB91" s="203">
        <v>173</v>
      </c>
      <c r="AC91" s="203">
        <v>200</v>
      </c>
      <c r="AD91" s="203">
        <v>185</v>
      </c>
      <c r="AE91" s="203">
        <v>191</v>
      </c>
      <c r="AF91" s="203">
        <v>186</v>
      </c>
      <c r="AG91" s="203">
        <v>161</v>
      </c>
      <c r="AH91" s="203">
        <v>161</v>
      </c>
      <c r="AI91" s="203">
        <v>159</v>
      </c>
      <c r="AJ91" s="203">
        <v>157</v>
      </c>
      <c r="AK91" s="203">
        <v>127</v>
      </c>
      <c r="AL91" s="203">
        <v>94</v>
      </c>
      <c r="AM91" s="203">
        <v>54</v>
      </c>
      <c r="AN91" s="203">
        <v>46</v>
      </c>
      <c r="AO91" s="203">
        <v>33</v>
      </c>
      <c r="AP91" s="203">
        <v>1</v>
      </c>
      <c r="AQ91" s="203">
        <v>66</v>
      </c>
      <c r="AR91" s="203">
        <v>1348</v>
      </c>
      <c r="AS91" s="203">
        <v>107</v>
      </c>
      <c r="AT91" s="203">
        <v>96</v>
      </c>
      <c r="AU91" s="203">
        <v>561</v>
      </c>
      <c r="AV91" s="203">
        <v>59</v>
      </c>
    </row>
    <row r="92" spans="1:48" ht="13.5" customHeight="1" x14ac:dyDescent="0.25">
      <c r="A92" s="216"/>
      <c r="B92" s="178" t="s">
        <v>1987</v>
      </c>
      <c r="C92" s="182" t="s">
        <v>1988</v>
      </c>
      <c r="D92" s="194"/>
      <c r="E92" s="206"/>
      <c r="F92" s="198"/>
      <c r="G92" s="187">
        <f t="shared" si="17"/>
        <v>30776</v>
      </c>
      <c r="H92" s="208">
        <f t="shared" ref="H92:AV92" si="20">+SUM(H93:H94)</f>
        <v>429</v>
      </c>
      <c r="I92" s="208">
        <f t="shared" si="20"/>
        <v>468</v>
      </c>
      <c r="J92" s="208">
        <f t="shared" si="20"/>
        <v>493</v>
      </c>
      <c r="K92" s="208">
        <f t="shared" si="20"/>
        <v>512</v>
      </c>
      <c r="L92" s="208">
        <f t="shared" si="20"/>
        <v>485</v>
      </c>
      <c r="M92" s="208">
        <f t="shared" si="20"/>
        <v>514</v>
      </c>
      <c r="N92" s="208">
        <f t="shared" si="20"/>
        <v>539</v>
      </c>
      <c r="O92" s="208">
        <f t="shared" si="20"/>
        <v>541</v>
      </c>
      <c r="P92" s="208">
        <f t="shared" si="20"/>
        <v>554</v>
      </c>
      <c r="Q92" s="208">
        <f t="shared" si="20"/>
        <v>503</v>
      </c>
      <c r="R92" s="208">
        <f t="shared" si="20"/>
        <v>582</v>
      </c>
      <c r="S92" s="208">
        <f t="shared" si="20"/>
        <v>565</v>
      </c>
      <c r="T92" s="208">
        <f t="shared" si="20"/>
        <v>576</v>
      </c>
      <c r="U92" s="208">
        <f t="shared" si="20"/>
        <v>653</v>
      </c>
      <c r="V92" s="208">
        <f t="shared" si="20"/>
        <v>551</v>
      </c>
      <c r="W92" s="208">
        <f t="shared" si="20"/>
        <v>556</v>
      </c>
      <c r="X92" s="208">
        <f t="shared" si="20"/>
        <v>592</v>
      </c>
      <c r="Y92" s="208">
        <f t="shared" si="20"/>
        <v>577</v>
      </c>
      <c r="Z92" s="208">
        <f t="shared" si="20"/>
        <v>465</v>
      </c>
      <c r="AA92" s="208">
        <f t="shared" si="20"/>
        <v>495</v>
      </c>
      <c r="AB92" s="208">
        <f t="shared" si="20"/>
        <v>2377</v>
      </c>
      <c r="AC92" s="208">
        <f t="shared" si="20"/>
        <v>2449</v>
      </c>
      <c r="AD92" s="208">
        <f t="shared" si="20"/>
        <v>2194</v>
      </c>
      <c r="AE92" s="208">
        <f t="shared" si="20"/>
        <v>2224</v>
      </c>
      <c r="AF92" s="208">
        <f t="shared" si="20"/>
        <v>2017</v>
      </c>
      <c r="AG92" s="208">
        <f t="shared" si="20"/>
        <v>1845</v>
      </c>
      <c r="AH92" s="208">
        <f t="shared" si="20"/>
        <v>1459</v>
      </c>
      <c r="AI92" s="208">
        <f t="shared" si="20"/>
        <v>1400</v>
      </c>
      <c r="AJ92" s="208">
        <f t="shared" si="20"/>
        <v>1218</v>
      </c>
      <c r="AK92" s="208">
        <f t="shared" si="20"/>
        <v>935</v>
      </c>
      <c r="AL92" s="208">
        <f t="shared" si="20"/>
        <v>743</v>
      </c>
      <c r="AM92" s="208">
        <f t="shared" si="20"/>
        <v>527</v>
      </c>
      <c r="AN92" s="208">
        <f t="shared" si="20"/>
        <v>375</v>
      </c>
      <c r="AO92" s="208">
        <f t="shared" si="20"/>
        <v>363</v>
      </c>
      <c r="AP92" s="208">
        <f t="shared" si="20"/>
        <v>14</v>
      </c>
      <c r="AQ92" s="208">
        <f t="shared" si="20"/>
        <v>584</v>
      </c>
      <c r="AR92" s="208">
        <f t="shared" si="20"/>
        <v>15509</v>
      </c>
      <c r="AS92" s="208">
        <f t="shared" si="20"/>
        <v>1446</v>
      </c>
      <c r="AT92" s="208">
        <f t="shared" si="20"/>
        <v>1355</v>
      </c>
      <c r="AU92" s="208">
        <f t="shared" si="20"/>
        <v>6609</v>
      </c>
      <c r="AV92" s="208">
        <f t="shared" si="20"/>
        <v>812</v>
      </c>
    </row>
    <row r="93" spans="1:48" ht="13.5" customHeight="1" x14ac:dyDescent="0.3">
      <c r="A93" s="194">
        <v>1</v>
      </c>
      <c r="B93" s="178">
        <v>130205</v>
      </c>
      <c r="C93" s="183" t="s">
        <v>1119</v>
      </c>
      <c r="D93" s="195" t="s">
        <v>1989</v>
      </c>
      <c r="E93" s="196" t="s">
        <v>2784</v>
      </c>
      <c r="F93" s="196" t="s">
        <v>1119</v>
      </c>
      <c r="G93" s="250">
        <f t="shared" si="17"/>
        <v>28583</v>
      </c>
      <c r="H93" s="203">
        <v>398</v>
      </c>
      <c r="I93" s="203">
        <v>435</v>
      </c>
      <c r="J93" s="203">
        <v>458</v>
      </c>
      <c r="K93" s="203">
        <v>476</v>
      </c>
      <c r="L93" s="203">
        <v>450</v>
      </c>
      <c r="M93" s="203">
        <v>477</v>
      </c>
      <c r="N93" s="203">
        <v>501</v>
      </c>
      <c r="O93" s="203">
        <v>502</v>
      </c>
      <c r="P93" s="203">
        <v>515</v>
      </c>
      <c r="Q93" s="203">
        <v>467</v>
      </c>
      <c r="R93" s="203">
        <v>541</v>
      </c>
      <c r="S93" s="203">
        <v>525</v>
      </c>
      <c r="T93" s="203">
        <v>535</v>
      </c>
      <c r="U93" s="203">
        <v>606</v>
      </c>
      <c r="V93" s="203">
        <v>512</v>
      </c>
      <c r="W93" s="203">
        <v>516</v>
      </c>
      <c r="X93" s="203">
        <v>550</v>
      </c>
      <c r="Y93" s="203">
        <v>536</v>
      </c>
      <c r="Z93" s="203">
        <v>432</v>
      </c>
      <c r="AA93" s="203">
        <v>460</v>
      </c>
      <c r="AB93" s="203">
        <v>2208</v>
      </c>
      <c r="AC93" s="203">
        <v>2274</v>
      </c>
      <c r="AD93" s="203">
        <v>2038</v>
      </c>
      <c r="AE93" s="203">
        <v>2066</v>
      </c>
      <c r="AF93" s="203">
        <v>1873</v>
      </c>
      <c r="AG93" s="203">
        <v>1714</v>
      </c>
      <c r="AH93" s="203">
        <v>1355</v>
      </c>
      <c r="AI93" s="203">
        <v>1300</v>
      </c>
      <c r="AJ93" s="203">
        <v>1131</v>
      </c>
      <c r="AK93" s="203">
        <v>868</v>
      </c>
      <c r="AL93" s="203">
        <v>690</v>
      </c>
      <c r="AM93" s="203">
        <v>489</v>
      </c>
      <c r="AN93" s="203">
        <v>348</v>
      </c>
      <c r="AO93" s="203">
        <v>337</v>
      </c>
      <c r="AP93" s="203">
        <v>13</v>
      </c>
      <c r="AQ93" s="203">
        <v>542</v>
      </c>
      <c r="AR93" s="203">
        <v>14404</v>
      </c>
      <c r="AS93" s="203">
        <v>1343</v>
      </c>
      <c r="AT93" s="203">
        <v>1258</v>
      </c>
      <c r="AU93" s="203">
        <v>6138</v>
      </c>
      <c r="AV93" s="203">
        <v>754</v>
      </c>
    </row>
    <row r="94" spans="1:48" ht="13.5" customHeight="1" x14ac:dyDescent="0.3">
      <c r="A94" s="194">
        <v>2</v>
      </c>
      <c r="B94" s="178">
        <v>130205</v>
      </c>
      <c r="C94" s="183" t="s">
        <v>1119</v>
      </c>
      <c r="D94" s="195" t="s">
        <v>1990</v>
      </c>
      <c r="E94" s="196" t="s">
        <v>1867</v>
      </c>
      <c r="F94" s="196" t="s">
        <v>1991</v>
      </c>
      <c r="G94" s="250">
        <f t="shared" si="17"/>
        <v>2193</v>
      </c>
      <c r="H94" s="203">
        <v>31</v>
      </c>
      <c r="I94" s="203">
        <v>33</v>
      </c>
      <c r="J94" s="203">
        <v>35</v>
      </c>
      <c r="K94" s="203">
        <v>36</v>
      </c>
      <c r="L94" s="203">
        <v>35</v>
      </c>
      <c r="M94" s="203">
        <v>37</v>
      </c>
      <c r="N94" s="203">
        <v>38</v>
      </c>
      <c r="O94" s="203">
        <v>39</v>
      </c>
      <c r="P94" s="203">
        <v>39</v>
      </c>
      <c r="Q94" s="203">
        <v>36</v>
      </c>
      <c r="R94" s="203">
        <v>41</v>
      </c>
      <c r="S94" s="203">
        <v>40</v>
      </c>
      <c r="T94" s="203">
        <v>41</v>
      </c>
      <c r="U94" s="203">
        <v>47</v>
      </c>
      <c r="V94" s="203">
        <v>39</v>
      </c>
      <c r="W94" s="203">
        <v>40</v>
      </c>
      <c r="X94" s="203">
        <v>42</v>
      </c>
      <c r="Y94" s="203">
        <v>41</v>
      </c>
      <c r="Z94" s="203">
        <v>33</v>
      </c>
      <c r="AA94" s="203">
        <v>35</v>
      </c>
      <c r="AB94" s="203">
        <v>169</v>
      </c>
      <c r="AC94" s="203">
        <v>175</v>
      </c>
      <c r="AD94" s="203">
        <v>156</v>
      </c>
      <c r="AE94" s="203">
        <v>158</v>
      </c>
      <c r="AF94" s="203">
        <v>144</v>
      </c>
      <c r="AG94" s="203">
        <v>131</v>
      </c>
      <c r="AH94" s="203">
        <v>104</v>
      </c>
      <c r="AI94" s="203">
        <v>100</v>
      </c>
      <c r="AJ94" s="203">
        <v>87</v>
      </c>
      <c r="AK94" s="203">
        <v>67</v>
      </c>
      <c r="AL94" s="203">
        <v>53</v>
      </c>
      <c r="AM94" s="203">
        <v>38</v>
      </c>
      <c r="AN94" s="203">
        <v>27</v>
      </c>
      <c r="AO94" s="203">
        <v>26</v>
      </c>
      <c r="AP94" s="203">
        <v>1</v>
      </c>
      <c r="AQ94" s="203">
        <v>42</v>
      </c>
      <c r="AR94" s="203">
        <v>1105</v>
      </c>
      <c r="AS94" s="203">
        <v>103</v>
      </c>
      <c r="AT94" s="203">
        <v>97</v>
      </c>
      <c r="AU94" s="203">
        <v>471</v>
      </c>
      <c r="AV94" s="203">
        <v>58</v>
      </c>
    </row>
    <row r="95" spans="1:48" ht="13.5" customHeight="1" x14ac:dyDescent="0.25">
      <c r="A95" s="216"/>
      <c r="B95" s="178" t="s">
        <v>1992</v>
      </c>
      <c r="C95" s="182" t="s">
        <v>1993</v>
      </c>
      <c r="D95" s="194"/>
      <c r="E95" s="206"/>
      <c r="F95" s="198"/>
      <c r="G95" s="187">
        <f t="shared" si="17"/>
        <v>9736</v>
      </c>
      <c r="H95" s="208">
        <f>+H96</f>
        <v>115</v>
      </c>
      <c r="I95" s="208">
        <f t="shared" ref="I95:AV95" si="21">+I96</f>
        <v>135</v>
      </c>
      <c r="J95" s="208">
        <f t="shared" si="21"/>
        <v>130</v>
      </c>
      <c r="K95" s="208">
        <f t="shared" si="21"/>
        <v>143</v>
      </c>
      <c r="L95" s="208">
        <f t="shared" si="21"/>
        <v>134</v>
      </c>
      <c r="M95" s="208">
        <f t="shared" si="21"/>
        <v>160</v>
      </c>
      <c r="N95" s="208">
        <f t="shared" si="21"/>
        <v>178</v>
      </c>
      <c r="O95" s="208">
        <f t="shared" si="21"/>
        <v>157</v>
      </c>
      <c r="P95" s="208">
        <f t="shared" si="21"/>
        <v>188</v>
      </c>
      <c r="Q95" s="208">
        <f t="shared" si="21"/>
        <v>179</v>
      </c>
      <c r="R95" s="208">
        <f t="shared" si="21"/>
        <v>155</v>
      </c>
      <c r="S95" s="208">
        <f t="shared" si="21"/>
        <v>181</v>
      </c>
      <c r="T95" s="208">
        <f t="shared" si="21"/>
        <v>209</v>
      </c>
      <c r="U95" s="208">
        <f t="shared" si="21"/>
        <v>186</v>
      </c>
      <c r="V95" s="208">
        <f t="shared" si="21"/>
        <v>160</v>
      </c>
      <c r="W95" s="208">
        <f t="shared" si="21"/>
        <v>164</v>
      </c>
      <c r="X95" s="208">
        <f t="shared" si="21"/>
        <v>202</v>
      </c>
      <c r="Y95" s="208">
        <f t="shared" si="21"/>
        <v>155</v>
      </c>
      <c r="Z95" s="208">
        <f t="shared" si="21"/>
        <v>150</v>
      </c>
      <c r="AA95" s="208">
        <f t="shared" si="21"/>
        <v>137</v>
      </c>
      <c r="AB95" s="208">
        <f t="shared" si="21"/>
        <v>759</v>
      </c>
      <c r="AC95" s="208">
        <f t="shared" si="21"/>
        <v>799</v>
      </c>
      <c r="AD95" s="208">
        <f t="shared" si="21"/>
        <v>683</v>
      </c>
      <c r="AE95" s="208">
        <f t="shared" si="21"/>
        <v>675</v>
      </c>
      <c r="AF95" s="208">
        <f t="shared" si="21"/>
        <v>709</v>
      </c>
      <c r="AG95" s="208">
        <f t="shared" si="21"/>
        <v>604</v>
      </c>
      <c r="AH95" s="208">
        <f t="shared" si="21"/>
        <v>540</v>
      </c>
      <c r="AI95" s="208">
        <f t="shared" si="21"/>
        <v>462</v>
      </c>
      <c r="AJ95" s="208">
        <f t="shared" si="21"/>
        <v>325</v>
      </c>
      <c r="AK95" s="208">
        <f t="shared" si="21"/>
        <v>294</v>
      </c>
      <c r="AL95" s="208">
        <f t="shared" si="21"/>
        <v>247</v>
      </c>
      <c r="AM95" s="208">
        <f t="shared" si="21"/>
        <v>192</v>
      </c>
      <c r="AN95" s="208">
        <f t="shared" si="21"/>
        <v>123</v>
      </c>
      <c r="AO95" s="208">
        <f t="shared" si="21"/>
        <v>106</v>
      </c>
      <c r="AP95" s="208">
        <f t="shared" si="21"/>
        <v>4</v>
      </c>
      <c r="AQ95" s="208">
        <f t="shared" si="21"/>
        <v>144</v>
      </c>
      <c r="AR95" s="208">
        <f t="shared" si="21"/>
        <v>4883</v>
      </c>
      <c r="AS95" s="208">
        <f t="shared" si="21"/>
        <v>445</v>
      </c>
      <c r="AT95" s="208">
        <f t="shared" si="21"/>
        <v>368</v>
      </c>
      <c r="AU95" s="208">
        <f t="shared" si="21"/>
        <v>2151</v>
      </c>
      <c r="AV95" s="208">
        <f t="shared" si="21"/>
        <v>183</v>
      </c>
    </row>
    <row r="96" spans="1:48" ht="13.5" customHeight="1" x14ac:dyDescent="0.3">
      <c r="A96" s="216">
        <v>1</v>
      </c>
      <c r="B96" s="178">
        <v>130206</v>
      </c>
      <c r="C96" s="183" t="s">
        <v>1120</v>
      </c>
      <c r="D96" s="195" t="s">
        <v>1994</v>
      </c>
      <c r="E96" s="196" t="s">
        <v>2784</v>
      </c>
      <c r="F96" s="196" t="s">
        <v>1120</v>
      </c>
      <c r="G96" s="250">
        <f t="shared" si="17"/>
        <v>9736</v>
      </c>
      <c r="H96" s="203">
        <v>115</v>
      </c>
      <c r="I96" s="203">
        <v>135</v>
      </c>
      <c r="J96" s="203">
        <v>130</v>
      </c>
      <c r="K96" s="203">
        <v>143</v>
      </c>
      <c r="L96" s="203">
        <v>134</v>
      </c>
      <c r="M96" s="203">
        <v>160</v>
      </c>
      <c r="N96" s="203">
        <v>178</v>
      </c>
      <c r="O96" s="203">
        <v>157</v>
      </c>
      <c r="P96" s="203">
        <v>188</v>
      </c>
      <c r="Q96" s="203">
        <v>179</v>
      </c>
      <c r="R96" s="203">
        <v>155</v>
      </c>
      <c r="S96" s="203">
        <v>181</v>
      </c>
      <c r="T96" s="203">
        <v>209</v>
      </c>
      <c r="U96" s="203">
        <v>186</v>
      </c>
      <c r="V96" s="203">
        <v>160</v>
      </c>
      <c r="W96" s="203">
        <v>164</v>
      </c>
      <c r="X96" s="203">
        <v>202</v>
      </c>
      <c r="Y96" s="203">
        <v>155</v>
      </c>
      <c r="Z96" s="203">
        <v>150</v>
      </c>
      <c r="AA96" s="203">
        <v>137</v>
      </c>
      <c r="AB96" s="203">
        <v>759</v>
      </c>
      <c r="AC96" s="203">
        <v>799</v>
      </c>
      <c r="AD96" s="203">
        <v>683</v>
      </c>
      <c r="AE96" s="203">
        <v>675</v>
      </c>
      <c r="AF96" s="203">
        <v>709</v>
      </c>
      <c r="AG96" s="203">
        <v>604</v>
      </c>
      <c r="AH96" s="203">
        <v>540</v>
      </c>
      <c r="AI96" s="203">
        <v>462</v>
      </c>
      <c r="AJ96" s="203">
        <v>325</v>
      </c>
      <c r="AK96" s="203">
        <v>294</v>
      </c>
      <c r="AL96" s="203">
        <v>247</v>
      </c>
      <c r="AM96" s="203">
        <v>192</v>
      </c>
      <c r="AN96" s="203">
        <v>123</v>
      </c>
      <c r="AO96" s="203">
        <v>106</v>
      </c>
      <c r="AP96" s="203">
        <v>4</v>
      </c>
      <c r="AQ96" s="203">
        <v>144</v>
      </c>
      <c r="AR96" s="203">
        <v>4883</v>
      </c>
      <c r="AS96" s="203">
        <v>445</v>
      </c>
      <c r="AT96" s="203">
        <v>368</v>
      </c>
      <c r="AU96" s="203">
        <v>2151</v>
      </c>
      <c r="AV96" s="203">
        <v>183</v>
      </c>
    </row>
    <row r="97" spans="1:48" ht="13.5" customHeight="1" x14ac:dyDescent="0.25">
      <c r="A97" s="216"/>
      <c r="B97" s="178" t="s">
        <v>1995</v>
      </c>
      <c r="C97" s="182" t="s">
        <v>1996</v>
      </c>
      <c r="D97" s="195"/>
      <c r="E97" s="206"/>
      <c r="F97" s="198"/>
      <c r="G97" s="187">
        <f t="shared" si="17"/>
        <v>20448</v>
      </c>
      <c r="H97" s="208">
        <f>+SUM(H98:H99)</f>
        <v>168</v>
      </c>
      <c r="I97" s="208">
        <f>+SUM(I98:I99)</f>
        <v>198</v>
      </c>
      <c r="J97" s="208">
        <f t="shared" ref="J97:AV97" si="22">+SUM(J98:J99)</f>
        <v>224</v>
      </c>
      <c r="K97" s="208">
        <f t="shared" si="22"/>
        <v>197</v>
      </c>
      <c r="L97" s="208">
        <f t="shared" si="22"/>
        <v>274</v>
      </c>
      <c r="M97" s="208">
        <f t="shared" si="22"/>
        <v>290</v>
      </c>
      <c r="N97" s="208">
        <f t="shared" si="22"/>
        <v>275</v>
      </c>
      <c r="O97" s="208">
        <f t="shared" si="22"/>
        <v>310</v>
      </c>
      <c r="P97" s="208">
        <f t="shared" si="22"/>
        <v>325</v>
      </c>
      <c r="Q97" s="208">
        <f t="shared" si="22"/>
        <v>316</v>
      </c>
      <c r="R97" s="208">
        <f t="shared" si="22"/>
        <v>312</v>
      </c>
      <c r="S97" s="208">
        <f t="shared" si="22"/>
        <v>295</v>
      </c>
      <c r="T97" s="208">
        <f t="shared" si="22"/>
        <v>311</v>
      </c>
      <c r="U97" s="208">
        <f t="shared" si="22"/>
        <v>315</v>
      </c>
      <c r="V97" s="208">
        <f t="shared" si="22"/>
        <v>280</v>
      </c>
      <c r="W97" s="208">
        <f t="shared" si="22"/>
        <v>297</v>
      </c>
      <c r="X97" s="208">
        <f t="shared" si="22"/>
        <v>291</v>
      </c>
      <c r="Y97" s="208">
        <f t="shared" si="22"/>
        <v>280</v>
      </c>
      <c r="Z97" s="208">
        <f t="shared" si="22"/>
        <v>291</v>
      </c>
      <c r="AA97" s="208">
        <f t="shared" si="22"/>
        <v>277</v>
      </c>
      <c r="AB97" s="208">
        <f t="shared" si="22"/>
        <v>1470</v>
      </c>
      <c r="AC97" s="208">
        <f t="shared" si="22"/>
        <v>1568</v>
      </c>
      <c r="AD97" s="208">
        <f t="shared" si="22"/>
        <v>1390</v>
      </c>
      <c r="AE97" s="208">
        <f t="shared" si="22"/>
        <v>1347</v>
      </c>
      <c r="AF97" s="208">
        <f t="shared" si="22"/>
        <v>1323</v>
      </c>
      <c r="AG97" s="208">
        <f t="shared" si="22"/>
        <v>1262</v>
      </c>
      <c r="AH97" s="208">
        <f t="shared" si="22"/>
        <v>1324</v>
      </c>
      <c r="AI97" s="208">
        <f t="shared" si="22"/>
        <v>1339</v>
      </c>
      <c r="AJ97" s="208">
        <f t="shared" si="22"/>
        <v>1221</v>
      </c>
      <c r="AK97" s="208">
        <f t="shared" si="22"/>
        <v>950</v>
      </c>
      <c r="AL97" s="208">
        <f t="shared" si="22"/>
        <v>598</v>
      </c>
      <c r="AM97" s="208">
        <f t="shared" si="22"/>
        <v>451</v>
      </c>
      <c r="AN97" s="208">
        <f t="shared" si="22"/>
        <v>323</v>
      </c>
      <c r="AO97" s="208">
        <f t="shared" si="22"/>
        <v>356</v>
      </c>
      <c r="AP97" s="208">
        <f t="shared" si="22"/>
        <v>7</v>
      </c>
      <c r="AQ97" s="208">
        <f t="shared" si="22"/>
        <v>280</v>
      </c>
      <c r="AR97" s="208">
        <f t="shared" si="22"/>
        <v>10296</v>
      </c>
      <c r="AS97" s="208">
        <f t="shared" si="22"/>
        <v>750</v>
      </c>
      <c r="AT97" s="208">
        <f t="shared" si="22"/>
        <v>722</v>
      </c>
      <c r="AU97" s="208">
        <f t="shared" si="22"/>
        <v>4215</v>
      </c>
      <c r="AV97" s="208">
        <f t="shared" si="22"/>
        <v>495</v>
      </c>
    </row>
    <row r="98" spans="1:48" ht="13.5" customHeight="1" x14ac:dyDescent="0.3">
      <c r="A98" s="194">
        <v>1</v>
      </c>
      <c r="B98" s="178">
        <v>130207</v>
      </c>
      <c r="C98" s="183" t="s">
        <v>1121</v>
      </c>
      <c r="D98" s="195" t="s">
        <v>1997</v>
      </c>
      <c r="E98" s="196" t="s">
        <v>1840</v>
      </c>
      <c r="F98" s="196" t="s">
        <v>1121</v>
      </c>
      <c r="G98" s="250">
        <f t="shared" si="17"/>
        <v>17108</v>
      </c>
      <c r="H98" s="203">
        <v>141</v>
      </c>
      <c r="I98" s="203">
        <v>166</v>
      </c>
      <c r="J98" s="203">
        <v>187</v>
      </c>
      <c r="K98" s="203">
        <v>165</v>
      </c>
      <c r="L98" s="203">
        <v>229</v>
      </c>
      <c r="M98" s="203">
        <v>243</v>
      </c>
      <c r="N98" s="203">
        <v>230</v>
      </c>
      <c r="O98" s="203">
        <v>259</v>
      </c>
      <c r="P98" s="203">
        <v>272</v>
      </c>
      <c r="Q98" s="203">
        <v>264</v>
      </c>
      <c r="R98" s="203">
        <v>261</v>
      </c>
      <c r="S98" s="203">
        <v>247</v>
      </c>
      <c r="T98" s="203">
        <v>260</v>
      </c>
      <c r="U98" s="203">
        <v>264</v>
      </c>
      <c r="V98" s="203">
        <v>234</v>
      </c>
      <c r="W98" s="203">
        <v>249</v>
      </c>
      <c r="X98" s="203">
        <v>243</v>
      </c>
      <c r="Y98" s="203">
        <v>234</v>
      </c>
      <c r="Z98" s="203">
        <v>243</v>
      </c>
      <c r="AA98" s="203">
        <v>232</v>
      </c>
      <c r="AB98" s="203">
        <v>1230</v>
      </c>
      <c r="AC98" s="203">
        <v>1312</v>
      </c>
      <c r="AD98" s="203">
        <v>1163</v>
      </c>
      <c r="AE98" s="203">
        <v>1127</v>
      </c>
      <c r="AF98" s="203">
        <v>1107</v>
      </c>
      <c r="AG98" s="203">
        <v>1056</v>
      </c>
      <c r="AH98" s="203">
        <v>1108</v>
      </c>
      <c r="AI98" s="203">
        <v>1120</v>
      </c>
      <c r="AJ98" s="203">
        <v>1022</v>
      </c>
      <c r="AK98" s="203">
        <v>795</v>
      </c>
      <c r="AL98" s="203">
        <v>500</v>
      </c>
      <c r="AM98" s="203">
        <v>377</v>
      </c>
      <c r="AN98" s="203">
        <v>270</v>
      </c>
      <c r="AO98" s="203">
        <v>298</v>
      </c>
      <c r="AP98" s="203">
        <v>6</v>
      </c>
      <c r="AQ98" s="203">
        <v>234</v>
      </c>
      <c r="AR98" s="203">
        <v>8615</v>
      </c>
      <c r="AS98" s="203">
        <v>628</v>
      </c>
      <c r="AT98" s="203">
        <v>604</v>
      </c>
      <c r="AU98" s="203">
        <v>3527</v>
      </c>
      <c r="AV98" s="203">
        <v>414</v>
      </c>
    </row>
    <row r="99" spans="1:48" ht="13.5" customHeight="1" x14ac:dyDescent="0.3">
      <c r="A99" s="194">
        <v>2</v>
      </c>
      <c r="B99" s="178">
        <v>130207</v>
      </c>
      <c r="C99" s="183" t="s">
        <v>1121</v>
      </c>
      <c r="D99" s="195" t="s">
        <v>2730</v>
      </c>
      <c r="E99" s="196" t="s">
        <v>1867</v>
      </c>
      <c r="F99" s="196" t="s">
        <v>1999</v>
      </c>
      <c r="G99" s="250">
        <f t="shared" si="17"/>
        <v>3340</v>
      </c>
      <c r="H99" s="203">
        <v>27</v>
      </c>
      <c r="I99" s="203">
        <v>32</v>
      </c>
      <c r="J99" s="203">
        <v>37</v>
      </c>
      <c r="K99" s="203">
        <v>32</v>
      </c>
      <c r="L99" s="203">
        <v>45</v>
      </c>
      <c r="M99" s="203">
        <v>47</v>
      </c>
      <c r="N99" s="203">
        <v>45</v>
      </c>
      <c r="O99" s="203">
        <v>51</v>
      </c>
      <c r="P99" s="203">
        <v>53</v>
      </c>
      <c r="Q99" s="203">
        <v>52</v>
      </c>
      <c r="R99" s="203">
        <v>51</v>
      </c>
      <c r="S99" s="203">
        <v>48</v>
      </c>
      <c r="T99" s="203">
        <v>51</v>
      </c>
      <c r="U99" s="203">
        <v>51</v>
      </c>
      <c r="V99" s="203">
        <v>46</v>
      </c>
      <c r="W99" s="203">
        <v>48</v>
      </c>
      <c r="X99" s="203">
        <v>48</v>
      </c>
      <c r="Y99" s="203">
        <v>46</v>
      </c>
      <c r="Z99" s="203">
        <v>48</v>
      </c>
      <c r="AA99" s="203">
        <v>45</v>
      </c>
      <c r="AB99" s="203">
        <v>240</v>
      </c>
      <c r="AC99" s="203">
        <v>256</v>
      </c>
      <c r="AD99" s="203">
        <v>227</v>
      </c>
      <c r="AE99" s="203">
        <v>220</v>
      </c>
      <c r="AF99" s="203">
        <v>216</v>
      </c>
      <c r="AG99" s="203">
        <v>206</v>
      </c>
      <c r="AH99" s="203">
        <v>216</v>
      </c>
      <c r="AI99" s="203">
        <v>219</v>
      </c>
      <c r="AJ99" s="203">
        <v>199</v>
      </c>
      <c r="AK99" s="203">
        <v>155</v>
      </c>
      <c r="AL99" s="203">
        <v>98</v>
      </c>
      <c r="AM99" s="203">
        <v>74</v>
      </c>
      <c r="AN99" s="203">
        <v>53</v>
      </c>
      <c r="AO99" s="203">
        <v>58</v>
      </c>
      <c r="AP99" s="203">
        <v>1</v>
      </c>
      <c r="AQ99" s="203">
        <v>46</v>
      </c>
      <c r="AR99" s="203">
        <v>1681</v>
      </c>
      <c r="AS99" s="203">
        <v>122</v>
      </c>
      <c r="AT99" s="203">
        <v>118</v>
      </c>
      <c r="AU99" s="203">
        <v>688</v>
      </c>
      <c r="AV99" s="203">
        <v>81</v>
      </c>
    </row>
    <row r="100" spans="1:48" ht="13.5" customHeight="1" x14ac:dyDescent="0.25">
      <c r="A100" s="216"/>
      <c r="B100" s="178" t="s">
        <v>2000</v>
      </c>
      <c r="C100" s="182" t="s">
        <v>2001</v>
      </c>
      <c r="D100" s="195"/>
      <c r="E100" s="206"/>
      <c r="F100" s="198"/>
      <c r="G100" s="187">
        <f t="shared" si="17"/>
        <v>30592</v>
      </c>
      <c r="H100" s="208">
        <f>+SUM(H101:H103)</f>
        <v>356</v>
      </c>
      <c r="I100" s="208">
        <f t="shared" ref="I100:AV100" si="23">+SUM(I101:I103)</f>
        <v>410</v>
      </c>
      <c r="J100" s="208">
        <f t="shared" si="23"/>
        <v>391</v>
      </c>
      <c r="K100" s="208">
        <f t="shared" si="23"/>
        <v>332</v>
      </c>
      <c r="L100" s="208">
        <f t="shared" si="23"/>
        <v>381</v>
      </c>
      <c r="M100" s="208">
        <f t="shared" si="23"/>
        <v>379</v>
      </c>
      <c r="N100" s="208">
        <f t="shared" si="23"/>
        <v>481</v>
      </c>
      <c r="O100" s="208">
        <f t="shared" si="23"/>
        <v>474</v>
      </c>
      <c r="P100" s="208">
        <f t="shared" si="23"/>
        <v>482</v>
      </c>
      <c r="Q100" s="208">
        <f t="shared" si="23"/>
        <v>452</v>
      </c>
      <c r="R100" s="208">
        <f t="shared" si="23"/>
        <v>459</v>
      </c>
      <c r="S100" s="208">
        <f t="shared" si="23"/>
        <v>464</v>
      </c>
      <c r="T100" s="208">
        <f t="shared" si="23"/>
        <v>472</v>
      </c>
      <c r="U100" s="208">
        <f t="shared" si="23"/>
        <v>498</v>
      </c>
      <c r="V100" s="208">
        <f t="shared" si="23"/>
        <v>453</v>
      </c>
      <c r="W100" s="208">
        <f t="shared" si="23"/>
        <v>489</v>
      </c>
      <c r="X100" s="208">
        <f t="shared" si="23"/>
        <v>438</v>
      </c>
      <c r="Y100" s="208">
        <f t="shared" si="23"/>
        <v>487</v>
      </c>
      <c r="Z100" s="208">
        <f t="shared" si="23"/>
        <v>430</v>
      </c>
      <c r="AA100" s="208">
        <f t="shared" si="23"/>
        <v>432</v>
      </c>
      <c r="AB100" s="208">
        <f t="shared" si="23"/>
        <v>2204</v>
      </c>
      <c r="AC100" s="208">
        <f t="shared" si="23"/>
        <v>2299</v>
      </c>
      <c r="AD100" s="208">
        <f t="shared" si="23"/>
        <v>2000</v>
      </c>
      <c r="AE100" s="208">
        <f t="shared" si="23"/>
        <v>2027</v>
      </c>
      <c r="AF100" s="208">
        <f t="shared" si="23"/>
        <v>1919</v>
      </c>
      <c r="AG100" s="208">
        <f t="shared" si="23"/>
        <v>1929</v>
      </c>
      <c r="AH100" s="208">
        <f t="shared" si="23"/>
        <v>1913</v>
      </c>
      <c r="AI100" s="208">
        <f t="shared" si="23"/>
        <v>2013</v>
      </c>
      <c r="AJ100" s="208">
        <f t="shared" si="23"/>
        <v>1673</v>
      </c>
      <c r="AK100" s="208">
        <f t="shared" si="23"/>
        <v>1222</v>
      </c>
      <c r="AL100" s="208">
        <f t="shared" si="23"/>
        <v>909</v>
      </c>
      <c r="AM100" s="208">
        <f t="shared" si="23"/>
        <v>695</v>
      </c>
      <c r="AN100" s="208">
        <f t="shared" si="23"/>
        <v>565</v>
      </c>
      <c r="AO100" s="208">
        <f t="shared" si="23"/>
        <v>464</v>
      </c>
      <c r="AP100" s="208">
        <f t="shared" si="23"/>
        <v>21</v>
      </c>
      <c r="AQ100" s="208">
        <f t="shared" si="23"/>
        <v>455</v>
      </c>
      <c r="AR100" s="208">
        <f t="shared" si="23"/>
        <v>15410</v>
      </c>
      <c r="AS100" s="208">
        <f t="shared" si="23"/>
        <v>1145</v>
      </c>
      <c r="AT100" s="208">
        <f t="shared" si="23"/>
        <v>1113</v>
      </c>
      <c r="AU100" s="208">
        <f t="shared" si="23"/>
        <v>6191</v>
      </c>
      <c r="AV100" s="208">
        <f t="shared" si="23"/>
        <v>819</v>
      </c>
    </row>
    <row r="101" spans="1:48" ht="13.5" customHeight="1" x14ac:dyDescent="0.3">
      <c r="A101" s="194">
        <v>1</v>
      </c>
      <c r="B101" s="178">
        <v>130208</v>
      </c>
      <c r="C101" s="181" t="s">
        <v>1115</v>
      </c>
      <c r="D101" s="195" t="s">
        <v>2002</v>
      </c>
      <c r="E101" s="196" t="s">
        <v>1840</v>
      </c>
      <c r="F101" s="196" t="s">
        <v>1115</v>
      </c>
      <c r="G101" s="250">
        <f t="shared" si="17"/>
        <v>20505</v>
      </c>
      <c r="H101" s="203">
        <v>239</v>
      </c>
      <c r="I101" s="203">
        <v>275</v>
      </c>
      <c r="J101" s="203">
        <v>262</v>
      </c>
      <c r="K101" s="203">
        <v>223</v>
      </c>
      <c r="L101" s="203">
        <v>255</v>
      </c>
      <c r="M101" s="203">
        <v>254</v>
      </c>
      <c r="N101" s="203">
        <v>322</v>
      </c>
      <c r="O101" s="203">
        <v>318</v>
      </c>
      <c r="P101" s="203">
        <v>323</v>
      </c>
      <c r="Q101" s="203">
        <v>303</v>
      </c>
      <c r="R101" s="203">
        <v>308</v>
      </c>
      <c r="S101" s="203">
        <v>311</v>
      </c>
      <c r="T101" s="203">
        <v>316</v>
      </c>
      <c r="U101" s="203">
        <v>334</v>
      </c>
      <c r="V101" s="203">
        <v>304</v>
      </c>
      <c r="W101" s="203">
        <v>328</v>
      </c>
      <c r="X101" s="203">
        <v>294</v>
      </c>
      <c r="Y101" s="203">
        <v>326</v>
      </c>
      <c r="Z101" s="203">
        <v>288</v>
      </c>
      <c r="AA101" s="203">
        <v>290</v>
      </c>
      <c r="AB101" s="203">
        <v>1477</v>
      </c>
      <c r="AC101" s="203">
        <v>1541</v>
      </c>
      <c r="AD101" s="203">
        <v>1340</v>
      </c>
      <c r="AE101" s="203">
        <v>1359</v>
      </c>
      <c r="AF101" s="203">
        <v>1286</v>
      </c>
      <c r="AG101" s="203">
        <v>1293</v>
      </c>
      <c r="AH101" s="203">
        <v>1282</v>
      </c>
      <c r="AI101" s="203">
        <v>1349</v>
      </c>
      <c r="AJ101" s="203">
        <v>1121</v>
      </c>
      <c r="AK101" s="203">
        <v>819</v>
      </c>
      <c r="AL101" s="203">
        <v>609</v>
      </c>
      <c r="AM101" s="203">
        <v>466</v>
      </c>
      <c r="AN101" s="203">
        <v>379</v>
      </c>
      <c r="AO101" s="203">
        <v>311</v>
      </c>
      <c r="AP101" s="203">
        <v>14</v>
      </c>
      <c r="AQ101" s="203">
        <v>305</v>
      </c>
      <c r="AR101" s="203">
        <v>10328</v>
      </c>
      <c r="AS101" s="203">
        <v>767</v>
      </c>
      <c r="AT101" s="203">
        <v>746</v>
      </c>
      <c r="AU101" s="203">
        <v>4149</v>
      </c>
      <c r="AV101" s="203">
        <v>549</v>
      </c>
    </row>
    <row r="102" spans="1:48" ht="13.5" customHeight="1" x14ac:dyDescent="0.3">
      <c r="A102" s="194">
        <v>2</v>
      </c>
      <c r="B102" s="178">
        <v>130208</v>
      </c>
      <c r="C102" s="181" t="s">
        <v>1115</v>
      </c>
      <c r="D102" s="195" t="s">
        <v>2003</v>
      </c>
      <c r="E102" s="196" t="s">
        <v>1840</v>
      </c>
      <c r="F102" s="196" t="s">
        <v>2004</v>
      </c>
      <c r="G102" s="250">
        <f t="shared" si="17"/>
        <v>6025</v>
      </c>
      <c r="H102" s="203">
        <v>70</v>
      </c>
      <c r="I102" s="203">
        <v>81</v>
      </c>
      <c r="J102" s="203">
        <v>77</v>
      </c>
      <c r="K102" s="203">
        <v>65</v>
      </c>
      <c r="L102" s="203">
        <v>75</v>
      </c>
      <c r="M102" s="203">
        <v>75</v>
      </c>
      <c r="N102" s="203">
        <v>95</v>
      </c>
      <c r="O102" s="203">
        <v>93</v>
      </c>
      <c r="P102" s="203">
        <v>95</v>
      </c>
      <c r="Q102" s="203">
        <v>89</v>
      </c>
      <c r="R102" s="203">
        <v>90</v>
      </c>
      <c r="S102" s="203">
        <v>91</v>
      </c>
      <c r="T102" s="203">
        <v>93</v>
      </c>
      <c r="U102" s="203">
        <v>98</v>
      </c>
      <c r="V102" s="203">
        <v>89</v>
      </c>
      <c r="W102" s="203">
        <v>96</v>
      </c>
      <c r="X102" s="203">
        <v>86</v>
      </c>
      <c r="Y102" s="203">
        <v>96</v>
      </c>
      <c r="Z102" s="203">
        <v>85</v>
      </c>
      <c r="AA102" s="203">
        <v>85</v>
      </c>
      <c r="AB102" s="203">
        <v>434</v>
      </c>
      <c r="AC102" s="203">
        <v>453</v>
      </c>
      <c r="AD102" s="203">
        <v>394</v>
      </c>
      <c r="AE102" s="203">
        <v>399</v>
      </c>
      <c r="AF102" s="203">
        <v>378</v>
      </c>
      <c r="AG102" s="203">
        <v>380</v>
      </c>
      <c r="AH102" s="203">
        <v>377</v>
      </c>
      <c r="AI102" s="203">
        <v>397</v>
      </c>
      <c r="AJ102" s="203">
        <v>330</v>
      </c>
      <c r="AK102" s="203">
        <v>241</v>
      </c>
      <c r="AL102" s="203">
        <v>179</v>
      </c>
      <c r="AM102" s="203">
        <v>137</v>
      </c>
      <c r="AN102" s="203">
        <v>111</v>
      </c>
      <c r="AO102" s="203">
        <v>91</v>
      </c>
      <c r="AP102" s="203">
        <v>4</v>
      </c>
      <c r="AQ102" s="203">
        <v>90</v>
      </c>
      <c r="AR102" s="203">
        <v>3036</v>
      </c>
      <c r="AS102" s="203">
        <v>226</v>
      </c>
      <c r="AT102" s="203">
        <v>219</v>
      </c>
      <c r="AU102" s="203">
        <v>1220</v>
      </c>
      <c r="AV102" s="203">
        <v>161</v>
      </c>
    </row>
    <row r="103" spans="1:48" ht="13.5" customHeight="1" x14ac:dyDescent="0.3">
      <c r="A103" s="194">
        <v>3</v>
      </c>
      <c r="B103" s="178">
        <v>130208</v>
      </c>
      <c r="C103" s="181" t="s">
        <v>1115</v>
      </c>
      <c r="D103" s="195" t="s">
        <v>2005</v>
      </c>
      <c r="E103" s="196" t="s">
        <v>1867</v>
      </c>
      <c r="F103" s="196" t="s">
        <v>2006</v>
      </c>
      <c r="G103" s="250">
        <f t="shared" si="17"/>
        <v>4062</v>
      </c>
      <c r="H103" s="203">
        <v>47</v>
      </c>
      <c r="I103" s="203">
        <v>54</v>
      </c>
      <c r="J103" s="203">
        <v>52</v>
      </c>
      <c r="K103" s="203">
        <v>44</v>
      </c>
      <c r="L103" s="203">
        <v>51</v>
      </c>
      <c r="M103" s="203">
        <v>50</v>
      </c>
      <c r="N103" s="203">
        <v>64</v>
      </c>
      <c r="O103" s="203">
        <v>63</v>
      </c>
      <c r="P103" s="203">
        <v>64</v>
      </c>
      <c r="Q103" s="203">
        <v>60</v>
      </c>
      <c r="R103" s="203">
        <v>61</v>
      </c>
      <c r="S103" s="203">
        <v>62</v>
      </c>
      <c r="T103" s="203">
        <v>63</v>
      </c>
      <c r="U103" s="203">
        <v>66</v>
      </c>
      <c r="V103" s="203">
        <v>60</v>
      </c>
      <c r="W103" s="203">
        <v>65</v>
      </c>
      <c r="X103" s="203">
        <v>58</v>
      </c>
      <c r="Y103" s="203">
        <v>65</v>
      </c>
      <c r="Z103" s="203">
        <v>57</v>
      </c>
      <c r="AA103" s="203">
        <v>57</v>
      </c>
      <c r="AB103" s="203">
        <v>293</v>
      </c>
      <c r="AC103" s="203">
        <v>305</v>
      </c>
      <c r="AD103" s="203">
        <v>266</v>
      </c>
      <c r="AE103" s="203">
        <v>269</v>
      </c>
      <c r="AF103" s="203">
        <v>255</v>
      </c>
      <c r="AG103" s="203">
        <v>256</v>
      </c>
      <c r="AH103" s="203">
        <v>254</v>
      </c>
      <c r="AI103" s="203">
        <v>267</v>
      </c>
      <c r="AJ103" s="203">
        <v>222</v>
      </c>
      <c r="AK103" s="203">
        <v>162</v>
      </c>
      <c r="AL103" s="203">
        <v>121</v>
      </c>
      <c r="AM103" s="203">
        <v>92</v>
      </c>
      <c r="AN103" s="203">
        <v>75</v>
      </c>
      <c r="AO103" s="203">
        <v>62</v>
      </c>
      <c r="AP103" s="203">
        <v>3</v>
      </c>
      <c r="AQ103" s="203">
        <v>60</v>
      </c>
      <c r="AR103" s="203">
        <v>2046</v>
      </c>
      <c r="AS103" s="203">
        <v>152</v>
      </c>
      <c r="AT103" s="203">
        <v>148</v>
      </c>
      <c r="AU103" s="203">
        <v>822</v>
      </c>
      <c r="AV103" s="203">
        <v>109</v>
      </c>
    </row>
    <row r="104" spans="1:48" ht="21" customHeight="1" x14ac:dyDescent="0.25">
      <c r="A104" s="217"/>
      <c r="B104" s="179">
        <v>130300</v>
      </c>
      <c r="C104" s="184" t="s">
        <v>2007</v>
      </c>
      <c r="D104" s="212"/>
      <c r="E104" s="212"/>
      <c r="F104" s="218"/>
      <c r="G104" s="214">
        <f t="shared" si="17"/>
        <v>16432</v>
      </c>
      <c r="H104" s="215">
        <f t="shared" ref="H104:AV104" si="24">+H105+H107+H110+H112+H115+H117</f>
        <v>379</v>
      </c>
      <c r="I104" s="215">
        <f t="shared" si="24"/>
        <v>370</v>
      </c>
      <c r="J104" s="215">
        <f t="shared" si="24"/>
        <v>400</v>
      </c>
      <c r="K104" s="215">
        <f t="shared" si="24"/>
        <v>374</v>
      </c>
      <c r="L104" s="215">
        <f t="shared" si="24"/>
        <v>400</v>
      </c>
      <c r="M104" s="215">
        <f t="shared" si="24"/>
        <v>416</v>
      </c>
      <c r="N104" s="215">
        <f t="shared" si="24"/>
        <v>278</v>
      </c>
      <c r="O104" s="215">
        <f t="shared" si="24"/>
        <v>300</v>
      </c>
      <c r="P104" s="215">
        <f t="shared" si="24"/>
        <v>282</v>
      </c>
      <c r="Q104" s="215">
        <f t="shared" si="24"/>
        <v>326</v>
      </c>
      <c r="R104" s="215">
        <f t="shared" si="24"/>
        <v>319</v>
      </c>
      <c r="S104" s="215">
        <f t="shared" si="24"/>
        <v>358</v>
      </c>
      <c r="T104" s="215">
        <f t="shared" si="24"/>
        <v>362</v>
      </c>
      <c r="U104" s="215">
        <f t="shared" si="24"/>
        <v>356</v>
      </c>
      <c r="V104" s="215">
        <f t="shared" si="24"/>
        <v>337</v>
      </c>
      <c r="W104" s="215">
        <f t="shared" si="24"/>
        <v>353</v>
      </c>
      <c r="X104" s="215">
        <f t="shared" si="24"/>
        <v>369</v>
      </c>
      <c r="Y104" s="215">
        <f t="shared" si="24"/>
        <v>433</v>
      </c>
      <c r="Z104" s="215">
        <f t="shared" si="24"/>
        <v>371</v>
      </c>
      <c r="AA104" s="215">
        <f t="shared" si="24"/>
        <v>306</v>
      </c>
      <c r="AB104" s="215">
        <f t="shared" si="24"/>
        <v>1385</v>
      </c>
      <c r="AC104" s="215">
        <f t="shared" si="24"/>
        <v>1169</v>
      </c>
      <c r="AD104" s="215">
        <f t="shared" si="24"/>
        <v>899</v>
      </c>
      <c r="AE104" s="215">
        <f t="shared" si="24"/>
        <v>933</v>
      </c>
      <c r="AF104" s="215">
        <f t="shared" si="24"/>
        <v>813</v>
      </c>
      <c r="AG104" s="215">
        <f t="shared" si="24"/>
        <v>775</v>
      </c>
      <c r="AH104" s="215">
        <f t="shared" si="24"/>
        <v>767</v>
      </c>
      <c r="AI104" s="215">
        <f t="shared" si="24"/>
        <v>689</v>
      </c>
      <c r="AJ104" s="215">
        <f t="shared" si="24"/>
        <v>572</v>
      </c>
      <c r="AK104" s="215">
        <f t="shared" si="24"/>
        <v>403</v>
      </c>
      <c r="AL104" s="215">
        <f t="shared" si="24"/>
        <v>338</v>
      </c>
      <c r="AM104" s="215">
        <f t="shared" si="24"/>
        <v>267</v>
      </c>
      <c r="AN104" s="215">
        <f t="shared" si="24"/>
        <v>176</v>
      </c>
      <c r="AO104" s="215">
        <f t="shared" si="24"/>
        <v>157</v>
      </c>
      <c r="AP104" s="215">
        <f t="shared" si="24"/>
        <v>14</v>
      </c>
      <c r="AQ104" s="215">
        <f t="shared" si="24"/>
        <v>520</v>
      </c>
      <c r="AR104" s="215">
        <f t="shared" si="24"/>
        <v>8199</v>
      </c>
      <c r="AS104" s="215">
        <f t="shared" si="24"/>
        <v>891</v>
      </c>
      <c r="AT104" s="215">
        <f t="shared" si="24"/>
        <v>939</v>
      </c>
      <c r="AU104" s="215">
        <f t="shared" si="24"/>
        <v>2953</v>
      </c>
      <c r="AV104" s="215">
        <f t="shared" si="24"/>
        <v>683</v>
      </c>
    </row>
    <row r="105" spans="1:48" ht="13.5" customHeight="1" x14ac:dyDescent="0.25">
      <c r="A105" s="216"/>
      <c r="B105" s="178">
        <v>130301</v>
      </c>
      <c r="C105" s="182" t="s">
        <v>2009</v>
      </c>
      <c r="D105" s="194"/>
      <c r="E105" s="206"/>
      <c r="F105" s="198"/>
      <c r="G105" s="187">
        <f t="shared" si="17"/>
        <v>5091</v>
      </c>
      <c r="H105" s="208">
        <f>+H106</f>
        <v>99</v>
      </c>
      <c r="I105" s="208">
        <f t="shared" ref="I105:AV105" si="25">+I106</f>
        <v>101</v>
      </c>
      <c r="J105" s="208">
        <f t="shared" si="25"/>
        <v>127</v>
      </c>
      <c r="K105" s="208">
        <f t="shared" si="25"/>
        <v>104</v>
      </c>
      <c r="L105" s="208">
        <f t="shared" si="25"/>
        <v>116</v>
      </c>
      <c r="M105" s="208">
        <f t="shared" si="25"/>
        <v>136</v>
      </c>
      <c r="N105" s="208">
        <f t="shared" si="25"/>
        <v>90</v>
      </c>
      <c r="O105" s="208">
        <f t="shared" si="25"/>
        <v>81</v>
      </c>
      <c r="P105" s="208">
        <f t="shared" si="25"/>
        <v>77</v>
      </c>
      <c r="Q105" s="208">
        <f t="shared" si="25"/>
        <v>105</v>
      </c>
      <c r="R105" s="208">
        <f t="shared" si="25"/>
        <v>112</v>
      </c>
      <c r="S105" s="208">
        <f t="shared" si="25"/>
        <v>122</v>
      </c>
      <c r="T105" s="208">
        <f t="shared" si="25"/>
        <v>122</v>
      </c>
      <c r="U105" s="208">
        <f t="shared" si="25"/>
        <v>127</v>
      </c>
      <c r="V105" s="208">
        <f t="shared" si="25"/>
        <v>113</v>
      </c>
      <c r="W105" s="208">
        <f t="shared" si="25"/>
        <v>112</v>
      </c>
      <c r="X105" s="208">
        <f t="shared" si="25"/>
        <v>113</v>
      </c>
      <c r="Y105" s="208">
        <f t="shared" si="25"/>
        <v>140</v>
      </c>
      <c r="Z105" s="208">
        <f t="shared" si="25"/>
        <v>116</v>
      </c>
      <c r="AA105" s="208">
        <f t="shared" si="25"/>
        <v>108</v>
      </c>
      <c r="AB105" s="208">
        <f t="shared" si="25"/>
        <v>466</v>
      </c>
      <c r="AC105" s="208">
        <f t="shared" si="25"/>
        <v>358</v>
      </c>
      <c r="AD105" s="208">
        <f t="shared" si="25"/>
        <v>259</v>
      </c>
      <c r="AE105" s="208">
        <f t="shared" si="25"/>
        <v>285</v>
      </c>
      <c r="AF105" s="208">
        <f t="shared" si="25"/>
        <v>239</v>
      </c>
      <c r="AG105" s="208">
        <f t="shared" si="25"/>
        <v>211</v>
      </c>
      <c r="AH105" s="208">
        <f t="shared" si="25"/>
        <v>242</v>
      </c>
      <c r="AI105" s="208">
        <f t="shared" si="25"/>
        <v>213</v>
      </c>
      <c r="AJ105" s="208">
        <f t="shared" si="25"/>
        <v>179</v>
      </c>
      <c r="AK105" s="208">
        <f t="shared" si="25"/>
        <v>111</v>
      </c>
      <c r="AL105" s="208">
        <f t="shared" si="25"/>
        <v>116</v>
      </c>
      <c r="AM105" s="208">
        <f t="shared" si="25"/>
        <v>78</v>
      </c>
      <c r="AN105" s="208">
        <f t="shared" si="25"/>
        <v>54</v>
      </c>
      <c r="AO105" s="208">
        <f t="shared" si="25"/>
        <v>59</v>
      </c>
      <c r="AP105" s="208">
        <f t="shared" si="25"/>
        <v>2</v>
      </c>
      <c r="AQ105" s="208">
        <f t="shared" si="25"/>
        <v>138</v>
      </c>
      <c r="AR105" s="208">
        <f t="shared" si="25"/>
        <v>2545</v>
      </c>
      <c r="AS105" s="208">
        <f t="shared" si="25"/>
        <v>308</v>
      </c>
      <c r="AT105" s="208">
        <f t="shared" si="25"/>
        <v>303</v>
      </c>
      <c r="AU105" s="208">
        <f t="shared" si="25"/>
        <v>879</v>
      </c>
      <c r="AV105" s="208">
        <f t="shared" si="25"/>
        <v>160</v>
      </c>
    </row>
    <row r="106" spans="1:48" ht="13.5" customHeight="1" x14ac:dyDescent="0.3">
      <c r="A106" s="216">
        <v>1</v>
      </c>
      <c r="B106" s="178">
        <v>130301</v>
      </c>
      <c r="C106" s="183" t="s">
        <v>659</v>
      </c>
      <c r="D106" s="195" t="s">
        <v>2010</v>
      </c>
      <c r="E106" s="196" t="s">
        <v>1829</v>
      </c>
      <c r="F106" s="196" t="s">
        <v>659</v>
      </c>
      <c r="G106" s="250">
        <f t="shared" si="17"/>
        <v>5091</v>
      </c>
      <c r="H106" s="203">
        <v>99</v>
      </c>
      <c r="I106" s="203">
        <v>101</v>
      </c>
      <c r="J106" s="203">
        <v>127</v>
      </c>
      <c r="K106" s="203">
        <v>104</v>
      </c>
      <c r="L106" s="203">
        <v>116</v>
      </c>
      <c r="M106" s="203">
        <v>136</v>
      </c>
      <c r="N106" s="203">
        <v>90</v>
      </c>
      <c r="O106" s="203">
        <v>81</v>
      </c>
      <c r="P106" s="203">
        <v>77</v>
      </c>
      <c r="Q106" s="203">
        <v>105</v>
      </c>
      <c r="R106" s="203">
        <v>112</v>
      </c>
      <c r="S106" s="203">
        <v>122</v>
      </c>
      <c r="T106" s="203">
        <v>122</v>
      </c>
      <c r="U106" s="203">
        <v>127</v>
      </c>
      <c r="V106" s="203">
        <v>113</v>
      </c>
      <c r="W106" s="203">
        <v>112</v>
      </c>
      <c r="X106" s="203">
        <v>113</v>
      </c>
      <c r="Y106" s="203">
        <v>140</v>
      </c>
      <c r="Z106" s="203">
        <v>116</v>
      </c>
      <c r="AA106" s="203">
        <v>108</v>
      </c>
      <c r="AB106" s="203">
        <v>466</v>
      </c>
      <c r="AC106" s="203">
        <v>358</v>
      </c>
      <c r="AD106" s="203">
        <v>259</v>
      </c>
      <c r="AE106" s="203">
        <v>285</v>
      </c>
      <c r="AF106" s="203">
        <v>239</v>
      </c>
      <c r="AG106" s="203">
        <v>211</v>
      </c>
      <c r="AH106" s="203">
        <v>242</v>
      </c>
      <c r="AI106" s="203">
        <v>213</v>
      </c>
      <c r="AJ106" s="203">
        <v>179</v>
      </c>
      <c r="AK106" s="203">
        <v>111</v>
      </c>
      <c r="AL106" s="203">
        <v>116</v>
      </c>
      <c r="AM106" s="203">
        <v>78</v>
      </c>
      <c r="AN106" s="203">
        <v>54</v>
      </c>
      <c r="AO106" s="203">
        <v>59</v>
      </c>
      <c r="AP106" s="203">
        <v>2</v>
      </c>
      <c r="AQ106" s="203">
        <v>138</v>
      </c>
      <c r="AR106" s="203">
        <v>2545</v>
      </c>
      <c r="AS106" s="203">
        <v>308</v>
      </c>
      <c r="AT106" s="203">
        <v>303</v>
      </c>
      <c r="AU106" s="203">
        <v>879</v>
      </c>
      <c r="AV106" s="203">
        <v>160</v>
      </c>
    </row>
    <row r="107" spans="1:48" ht="13.5" customHeight="1" x14ac:dyDescent="0.25">
      <c r="A107" s="216"/>
      <c r="B107" s="178">
        <v>130302</v>
      </c>
      <c r="C107" s="182" t="s">
        <v>2011</v>
      </c>
      <c r="D107" s="194"/>
      <c r="E107" s="206"/>
      <c r="F107" s="198"/>
      <c r="G107" s="187">
        <f t="shared" si="17"/>
        <v>3712</v>
      </c>
      <c r="H107" s="208">
        <f>+SUM(H108:H109)</f>
        <v>103</v>
      </c>
      <c r="I107" s="208">
        <f t="shared" ref="I107:AV107" si="26">+SUM(I108:I109)</f>
        <v>109</v>
      </c>
      <c r="J107" s="208">
        <f t="shared" si="26"/>
        <v>113</v>
      </c>
      <c r="K107" s="208">
        <f t="shared" si="26"/>
        <v>120</v>
      </c>
      <c r="L107" s="208">
        <f t="shared" si="26"/>
        <v>114</v>
      </c>
      <c r="M107" s="208">
        <f t="shared" si="26"/>
        <v>108</v>
      </c>
      <c r="N107" s="208">
        <f t="shared" si="26"/>
        <v>73</v>
      </c>
      <c r="O107" s="208">
        <f t="shared" si="26"/>
        <v>78</v>
      </c>
      <c r="P107" s="208">
        <f t="shared" si="26"/>
        <v>80</v>
      </c>
      <c r="Q107" s="208">
        <f t="shared" si="26"/>
        <v>81</v>
      </c>
      <c r="R107" s="208">
        <f t="shared" si="26"/>
        <v>73</v>
      </c>
      <c r="S107" s="208">
        <f t="shared" si="26"/>
        <v>65</v>
      </c>
      <c r="T107" s="208">
        <f t="shared" si="26"/>
        <v>79</v>
      </c>
      <c r="U107" s="208">
        <f t="shared" si="26"/>
        <v>85</v>
      </c>
      <c r="V107" s="208">
        <f t="shared" si="26"/>
        <v>77</v>
      </c>
      <c r="W107" s="208">
        <f t="shared" si="26"/>
        <v>86</v>
      </c>
      <c r="X107" s="208">
        <f t="shared" si="26"/>
        <v>91</v>
      </c>
      <c r="Y107" s="208">
        <f t="shared" si="26"/>
        <v>96</v>
      </c>
      <c r="Z107" s="208">
        <f t="shared" si="26"/>
        <v>83</v>
      </c>
      <c r="AA107" s="208">
        <f t="shared" si="26"/>
        <v>66</v>
      </c>
      <c r="AB107" s="208">
        <f t="shared" si="26"/>
        <v>356</v>
      </c>
      <c r="AC107" s="208">
        <f t="shared" si="26"/>
        <v>303</v>
      </c>
      <c r="AD107" s="208">
        <f t="shared" si="26"/>
        <v>197</v>
      </c>
      <c r="AE107" s="208">
        <f t="shared" si="26"/>
        <v>194</v>
      </c>
      <c r="AF107" s="208">
        <f t="shared" si="26"/>
        <v>156</v>
      </c>
      <c r="AG107" s="208">
        <f t="shared" si="26"/>
        <v>156</v>
      </c>
      <c r="AH107" s="208">
        <f t="shared" si="26"/>
        <v>142</v>
      </c>
      <c r="AI107" s="208">
        <f t="shared" si="26"/>
        <v>121</v>
      </c>
      <c r="AJ107" s="208">
        <f t="shared" si="26"/>
        <v>91</v>
      </c>
      <c r="AK107" s="208">
        <f t="shared" si="26"/>
        <v>71</v>
      </c>
      <c r="AL107" s="208">
        <f t="shared" si="26"/>
        <v>53</v>
      </c>
      <c r="AM107" s="208">
        <f t="shared" si="26"/>
        <v>37</v>
      </c>
      <c r="AN107" s="208">
        <f t="shared" si="26"/>
        <v>29</v>
      </c>
      <c r="AO107" s="208">
        <f t="shared" si="26"/>
        <v>26</v>
      </c>
      <c r="AP107" s="208">
        <f t="shared" si="26"/>
        <v>2</v>
      </c>
      <c r="AQ107" s="208">
        <f t="shared" si="26"/>
        <v>144</v>
      </c>
      <c r="AR107" s="208">
        <f t="shared" si="26"/>
        <v>1839</v>
      </c>
      <c r="AS107" s="208">
        <f t="shared" si="26"/>
        <v>198</v>
      </c>
      <c r="AT107" s="208">
        <f t="shared" si="26"/>
        <v>211</v>
      </c>
      <c r="AU107" s="208">
        <f t="shared" si="26"/>
        <v>672</v>
      </c>
      <c r="AV107" s="208">
        <f t="shared" si="26"/>
        <v>203</v>
      </c>
    </row>
    <row r="108" spans="1:48" ht="13.5" customHeight="1" x14ac:dyDescent="0.3">
      <c r="A108" s="194">
        <v>1</v>
      </c>
      <c r="B108" s="178">
        <v>130302</v>
      </c>
      <c r="C108" s="183" t="s">
        <v>632</v>
      </c>
      <c r="D108" s="195" t="s">
        <v>2012</v>
      </c>
      <c r="E108" s="196" t="s">
        <v>1840</v>
      </c>
      <c r="F108" s="286" t="s">
        <v>2013</v>
      </c>
      <c r="G108" s="250">
        <f t="shared" si="17"/>
        <v>1166</v>
      </c>
      <c r="H108" s="203">
        <v>32</v>
      </c>
      <c r="I108" s="203">
        <v>34</v>
      </c>
      <c r="J108" s="203">
        <v>35</v>
      </c>
      <c r="K108" s="203">
        <v>38</v>
      </c>
      <c r="L108" s="203">
        <v>36</v>
      </c>
      <c r="M108" s="203">
        <v>34</v>
      </c>
      <c r="N108" s="203">
        <v>23</v>
      </c>
      <c r="O108" s="203">
        <v>24</v>
      </c>
      <c r="P108" s="203">
        <v>25</v>
      </c>
      <c r="Q108" s="203">
        <v>25</v>
      </c>
      <c r="R108" s="203">
        <v>23</v>
      </c>
      <c r="S108" s="203">
        <v>20</v>
      </c>
      <c r="T108" s="203">
        <v>25</v>
      </c>
      <c r="U108" s="203">
        <v>27</v>
      </c>
      <c r="V108" s="203">
        <v>24</v>
      </c>
      <c r="W108" s="203">
        <v>27</v>
      </c>
      <c r="X108" s="203">
        <v>29</v>
      </c>
      <c r="Y108" s="203">
        <v>30</v>
      </c>
      <c r="Z108" s="203">
        <v>26</v>
      </c>
      <c r="AA108" s="203">
        <v>21</v>
      </c>
      <c r="AB108" s="203">
        <v>112</v>
      </c>
      <c r="AC108" s="203">
        <v>95</v>
      </c>
      <c r="AD108" s="203">
        <v>62</v>
      </c>
      <c r="AE108" s="203">
        <v>61</v>
      </c>
      <c r="AF108" s="203">
        <v>49</v>
      </c>
      <c r="AG108" s="203">
        <v>49</v>
      </c>
      <c r="AH108" s="203">
        <v>45</v>
      </c>
      <c r="AI108" s="203">
        <v>38</v>
      </c>
      <c r="AJ108" s="203">
        <v>29</v>
      </c>
      <c r="AK108" s="203">
        <v>22</v>
      </c>
      <c r="AL108" s="203">
        <v>17</v>
      </c>
      <c r="AM108" s="203">
        <v>12</v>
      </c>
      <c r="AN108" s="203">
        <v>9</v>
      </c>
      <c r="AO108" s="203">
        <v>8</v>
      </c>
      <c r="AP108" s="203">
        <v>1</v>
      </c>
      <c r="AQ108" s="203">
        <v>45</v>
      </c>
      <c r="AR108" s="203">
        <v>577</v>
      </c>
      <c r="AS108" s="203">
        <v>62</v>
      </c>
      <c r="AT108" s="203">
        <v>66</v>
      </c>
      <c r="AU108" s="203">
        <v>211</v>
      </c>
      <c r="AV108" s="203">
        <v>64</v>
      </c>
    </row>
    <row r="109" spans="1:48" ht="13.5" customHeight="1" x14ac:dyDescent="0.3">
      <c r="A109" s="194">
        <v>2</v>
      </c>
      <c r="B109" s="178">
        <v>130302</v>
      </c>
      <c r="C109" s="183" t="s">
        <v>632</v>
      </c>
      <c r="D109" s="195" t="s">
        <v>2014</v>
      </c>
      <c r="E109" s="196" t="s">
        <v>1867</v>
      </c>
      <c r="F109" s="286" t="s">
        <v>632</v>
      </c>
      <c r="G109" s="250">
        <f t="shared" si="17"/>
        <v>2546</v>
      </c>
      <c r="H109" s="203">
        <v>71</v>
      </c>
      <c r="I109" s="203">
        <v>75</v>
      </c>
      <c r="J109" s="203">
        <v>78</v>
      </c>
      <c r="K109" s="203">
        <v>82</v>
      </c>
      <c r="L109" s="203">
        <v>78</v>
      </c>
      <c r="M109" s="203">
        <v>74</v>
      </c>
      <c r="N109" s="203">
        <v>50</v>
      </c>
      <c r="O109" s="203">
        <v>54</v>
      </c>
      <c r="P109" s="203">
        <v>55</v>
      </c>
      <c r="Q109" s="203">
        <v>56</v>
      </c>
      <c r="R109" s="203">
        <v>50</v>
      </c>
      <c r="S109" s="203">
        <v>45</v>
      </c>
      <c r="T109" s="203">
        <v>54</v>
      </c>
      <c r="U109" s="203">
        <v>58</v>
      </c>
      <c r="V109" s="203">
        <v>53</v>
      </c>
      <c r="W109" s="203">
        <v>59</v>
      </c>
      <c r="X109" s="203">
        <v>62</v>
      </c>
      <c r="Y109" s="203">
        <v>66</v>
      </c>
      <c r="Z109" s="203">
        <v>57</v>
      </c>
      <c r="AA109" s="203">
        <v>45</v>
      </c>
      <c r="AB109" s="203">
        <v>244</v>
      </c>
      <c r="AC109" s="203">
        <v>208</v>
      </c>
      <c r="AD109" s="203">
        <v>135</v>
      </c>
      <c r="AE109" s="203">
        <v>133</v>
      </c>
      <c r="AF109" s="203">
        <v>107</v>
      </c>
      <c r="AG109" s="203">
        <v>107</v>
      </c>
      <c r="AH109" s="203">
        <v>97</v>
      </c>
      <c r="AI109" s="203">
        <v>83</v>
      </c>
      <c r="AJ109" s="203">
        <v>62</v>
      </c>
      <c r="AK109" s="203">
        <v>49</v>
      </c>
      <c r="AL109" s="203">
        <v>36</v>
      </c>
      <c r="AM109" s="203">
        <v>25</v>
      </c>
      <c r="AN109" s="203">
        <v>20</v>
      </c>
      <c r="AO109" s="203">
        <v>18</v>
      </c>
      <c r="AP109" s="203">
        <v>1</v>
      </c>
      <c r="AQ109" s="203">
        <v>99</v>
      </c>
      <c r="AR109" s="203">
        <v>1262</v>
      </c>
      <c r="AS109" s="203">
        <v>136</v>
      </c>
      <c r="AT109" s="203">
        <v>145</v>
      </c>
      <c r="AU109" s="203">
        <v>461</v>
      </c>
      <c r="AV109" s="203">
        <v>139</v>
      </c>
    </row>
    <row r="110" spans="1:48" ht="13.5" customHeight="1" x14ac:dyDescent="0.25">
      <c r="A110" s="216"/>
      <c r="B110" s="178">
        <v>130303</v>
      </c>
      <c r="C110" s="182" t="s">
        <v>2015</v>
      </c>
      <c r="D110" s="194"/>
      <c r="E110" s="206"/>
      <c r="F110" s="198"/>
      <c r="G110" s="187">
        <f t="shared" si="17"/>
        <v>2122</v>
      </c>
      <c r="H110" s="208">
        <f>+H111</f>
        <v>53</v>
      </c>
      <c r="I110" s="208">
        <f t="shared" ref="I110:AV110" si="27">+I111</f>
        <v>42</v>
      </c>
      <c r="J110" s="208">
        <f t="shared" si="27"/>
        <v>46</v>
      </c>
      <c r="K110" s="208">
        <f t="shared" si="27"/>
        <v>46</v>
      </c>
      <c r="L110" s="208">
        <f t="shared" si="27"/>
        <v>40</v>
      </c>
      <c r="M110" s="208">
        <f t="shared" si="27"/>
        <v>71</v>
      </c>
      <c r="N110" s="208">
        <f t="shared" si="27"/>
        <v>36</v>
      </c>
      <c r="O110" s="208">
        <f t="shared" si="27"/>
        <v>39</v>
      </c>
      <c r="P110" s="208">
        <f t="shared" si="27"/>
        <v>37</v>
      </c>
      <c r="Q110" s="208">
        <f t="shared" si="27"/>
        <v>40</v>
      </c>
      <c r="R110" s="208">
        <f t="shared" si="27"/>
        <v>35</v>
      </c>
      <c r="S110" s="208">
        <f t="shared" si="27"/>
        <v>65</v>
      </c>
      <c r="T110" s="208">
        <f t="shared" si="27"/>
        <v>42</v>
      </c>
      <c r="U110" s="208">
        <f t="shared" si="27"/>
        <v>37</v>
      </c>
      <c r="V110" s="208">
        <f t="shared" si="27"/>
        <v>36</v>
      </c>
      <c r="W110" s="208">
        <f t="shared" si="27"/>
        <v>49</v>
      </c>
      <c r="X110" s="208">
        <f t="shared" si="27"/>
        <v>51</v>
      </c>
      <c r="Y110" s="208">
        <f t="shared" si="27"/>
        <v>48</v>
      </c>
      <c r="Z110" s="208">
        <f t="shared" si="27"/>
        <v>43</v>
      </c>
      <c r="AA110" s="208">
        <f t="shared" si="27"/>
        <v>44</v>
      </c>
      <c r="AB110" s="208">
        <f t="shared" si="27"/>
        <v>173</v>
      </c>
      <c r="AC110" s="208">
        <f t="shared" si="27"/>
        <v>147</v>
      </c>
      <c r="AD110" s="208">
        <f t="shared" si="27"/>
        <v>134</v>
      </c>
      <c r="AE110" s="208">
        <f t="shared" si="27"/>
        <v>106</v>
      </c>
      <c r="AF110" s="208">
        <f t="shared" si="27"/>
        <v>109</v>
      </c>
      <c r="AG110" s="208">
        <f t="shared" si="27"/>
        <v>103</v>
      </c>
      <c r="AH110" s="208">
        <f t="shared" si="27"/>
        <v>81</v>
      </c>
      <c r="AI110" s="208">
        <f t="shared" si="27"/>
        <v>97</v>
      </c>
      <c r="AJ110" s="208">
        <f t="shared" si="27"/>
        <v>80</v>
      </c>
      <c r="AK110" s="208">
        <f t="shared" si="27"/>
        <v>52</v>
      </c>
      <c r="AL110" s="208">
        <f t="shared" si="27"/>
        <v>38</v>
      </c>
      <c r="AM110" s="208">
        <f t="shared" si="27"/>
        <v>43</v>
      </c>
      <c r="AN110" s="208">
        <f t="shared" si="27"/>
        <v>32</v>
      </c>
      <c r="AO110" s="208">
        <f t="shared" si="27"/>
        <v>27</v>
      </c>
      <c r="AP110" s="208">
        <f t="shared" si="27"/>
        <v>3</v>
      </c>
      <c r="AQ110" s="208">
        <f t="shared" si="27"/>
        <v>63</v>
      </c>
      <c r="AR110" s="208">
        <f t="shared" si="27"/>
        <v>1064</v>
      </c>
      <c r="AS110" s="208">
        <f t="shared" si="27"/>
        <v>107</v>
      </c>
      <c r="AT110" s="208">
        <f t="shared" si="27"/>
        <v>133</v>
      </c>
      <c r="AU110" s="208">
        <f t="shared" si="27"/>
        <v>368</v>
      </c>
      <c r="AV110" s="208">
        <f t="shared" si="27"/>
        <v>108</v>
      </c>
    </row>
    <row r="111" spans="1:48" ht="13.5" customHeight="1" x14ac:dyDescent="0.3">
      <c r="A111" s="216">
        <v>1</v>
      </c>
      <c r="B111" s="178">
        <v>130303</v>
      </c>
      <c r="C111" s="183" t="s">
        <v>1122</v>
      </c>
      <c r="D111" s="195" t="s">
        <v>2016</v>
      </c>
      <c r="E111" s="196" t="s">
        <v>1867</v>
      </c>
      <c r="F111" s="196" t="s">
        <v>1122</v>
      </c>
      <c r="G111" s="250">
        <f t="shared" si="17"/>
        <v>2122</v>
      </c>
      <c r="H111" s="203">
        <v>53</v>
      </c>
      <c r="I111" s="203">
        <v>42</v>
      </c>
      <c r="J111" s="203">
        <v>46</v>
      </c>
      <c r="K111" s="203">
        <v>46</v>
      </c>
      <c r="L111" s="203">
        <v>40</v>
      </c>
      <c r="M111" s="203">
        <v>71</v>
      </c>
      <c r="N111" s="203">
        <v>36</v>
      </c>
      <c r="O111" s="203">
        <v>39</v>
      </c>
      <c r="P111" s="203">
        <v>37</v>
      </c>
      <c r="Q111" s="203">
        <v>40</v>
      </c>
      <c r="R111" s="203">
        <v>35</v>
      </c>
      <c r="S111" s="203">
        <v>65</v>
      </c>
      <c r="T111" s="203">
        <v>42</v>
      </c>
      <c r="U111" s="203">
        <v>37</v>
      </c>
      <c r="V111" s="203">
        <v>36</v>
      </c>
      <c r="W111" s="203">
        <v>49</v>
      </c>
      <c r="X111" s="203">
        <v>51</v>
      </c>
      <c r="Y111" s="203">
        <v>48</v>
      </c>
      <c r="Z111" s="203">
        <v>43</v>
      </c>
      <c r="AA111" s="203">
        <v>44</v>
      </c>
      <c r="AB111" s="203">
        <v>173</v>
      </c>
      <c r="AC111" s="203">
        <v>147</v>
      </c>
      <c r="AD111" s="203">
        <v>134</v>
      </c>
      <c r="AE111" s="203">
        <v>106</v>
      </c>
      <c r="AF111" s="203">
        <v>109</v>
      </c>
      <c r="AG111" s="203">
        <v>103</v>
      </c>
      <c r="AH111" s="203">
        <v>81</v>
      </c>
      <c r="AI111" s="203">
        <v>97</v>
      </c>
      <c r="AJ111" s="203">
        <v>80</v>
      </c>
      <c r="AK111" s="203">
        <v>52</v>
      </c>
      <c r="AL111" s="203">
        <v>38</v>
      </c>
      <c r="AM111" s="203">
        <v>43</v>
      </c>
      <c r="AN111" s="203">
        <v>32</v>
      </c>
      <c r="AO111" s="203">
        <v>27</v>
      </c>
      <c r="AP111" s="203">
        <v>3</v>
      </c>
      <c r="AQ111" s="203">
        <v>63</v>
      </c>
      <c r="AR111" s="203">
        <v>1064</v>
      </c>
      <c r="AS111" s="203">
        <v>107</v>
      </c>
      <c r="AT111" s="203">
        <v>133</v>
      </c>
      <c r="AU111" s="203">
        <v>368</v>
      </c>
      <c r="AV111" s="203">
        <v>108</v>
      </c>
    </row>
    <row r="112" spans="1:48" ht="13.5" customHeight="1" x14ac:dyDescent="0.25">
      <c r="A112" s="216"/>
      <c r="B112" s="178">
        <v>130304</v>
      </c>
      <c r="C112" s="182" t="s">
        <v>2017</v>
      </c>
      <c r="D112" s="194"/>
      <c r="E112" s="206"/>
      <c r="F112" s="198"/>
      <c r="G112" s="187">
        <f t="shared" si="17"/>
        <v>2331</v>
      </c>
      <c r="H112" s="208">
        <f>+SUM(H113:H114)</f>
        <v>55</v>
      </c>
      <c r="I112" s="208">
        <f t="shared" ref="I112:AV112" si="28">+SUM(I113:I114)</f>
        <v>49</v>
      </c>
      <c r="J112" s="208">
        <f t="shared" si="28"/>
        <v>59</v>
      </c>
      <c r="K112" s="208">
        <f t="shared" si="28"/>
        <v>50</v>
      </c>
      <c r="L112" s="208">
        <f t="shared" si="28"/>
        <v>66</v>
      </c>
      <c r="M112" s="208">
        <f t="shared" si="28"/>
        <v>54</v>
      </c>
      <c r="N112" s="208">
        <f t="shared" si="28"/>
        <v>29</v>
      </c>
      <c r="O112" s="208">
        <f t="shared" si="28"/>
        <v>45</v>
      </c>
      <c r="P112" s="208">
        <f t="shared" si="28"/>
        <v>35</v>
      </c>
      <c r="Q112" s="208">
        <f t="shared" si="28"/>
        <v>42</v>
      </c>
      <c r="R112" s="208">
        <f t="shared" si="28"/>
        <v>39</v>
      </c>
      <c r="S112" s="208">
        <f t="shared" si="28"/>
        <v>45</v>
      </c>
      <c r="T112" s="208">
        <f t="shared" si="28"/>
        <v>49</v>
      </c>
      <c r="U112" s="208">
        <f t="shared" si="28"/>
        <v>45</v>
      </c>
      <c r="V112" s="208">
        <f t="shared" si="28"/>
        <v>39</v>
      </c>
      <c r="W112" s="208">
        <f t="shared" si="28"/>
        <v>36</v>
      </c>
      <c r="X112" s="208">
        <f t="shared" si="28"/>
        <v>43</v>
      </c>
      <c r="Y112" s="208">
        <f t="shared" si="28"/>
        <v>53</v>
      </c>
      <c r="Z112" s="208">
        <f t="shared" si="28"/>
        <v>41</v>
      </c>
      <c r="AA112" s="208">
        <f t="shared" si="28"/>
        <v>35</v>
      </c>
      <c r="AB112" s="208">
        <f t="shared" si="28"/>
        <v>153</v>
      </c>
      <c r="AC112" s="208">
        <f t="shared" si="28"/>
        <v>150</v>
      </c>
      <c r="AD112" s="208">
        <f t="shared" si="28"/>
        <v>126</v>
      </c>
      <c r="AE112" s="208">
        <f t="shared" si="28"/>
        <v>143</v>
      </c>
      <c r="AF112" s="208">
        <f t="shared" si="28"/>
        <v>135</v>
      </c>
      <c r="AG112" s="208">
        <f t="shared" si="28"/>
        <v>136</v>
      </c>
      <c r="AH112" s="208">
        <f t="shared" si="28"/>
        <v>131</v>
      </c>
      <c r="AI112" s="208">
        <f t="shared" si="28"/>
        <v>107</v>
      </c>
      <c r="AJ112" s="208">
        <f t="shared" si="28"/>
        <v>105</v>
      </c>
      <c r="AK112" s="208">
        <f t="shared" si="28"/>
        <v>77</v>
      </c>
      <c r="AL112" s="208">
        <f t="shared" si="28"/>
        <v>58</v>
      </c>
      <c r="AM112" s="208">
        <f t="shared" si="28"/>
        <v>51</v>
      </c>
      <c r="AN112" s="208">
        <f t="shared" si="28"/>
        <v>26</v>
      </c>
      <c r="AO112" s="208">
        <f t="shared" si="28"/>
        <v>24</v>
      </c>
      <c r="AP112" s="208">
        <f t="shared" si="28"/>
        <v>3</v>
      </c>
      <c r="AQ112" s="208">
        <f t="shared" si="28"/>
        <v>90</v>
      </c>
      <c r="AR112" s="208">
        <f t="shared" si="28"/>
        <v>1155</v>
      </c>
      <c r="AS112" s="208">
        <f t="shared" si="28"/>
        <v>109</v>
      </c>
      <c r="AT112" s="208">
        <f t="shared" si="28"/>
        <v>98</v>
      </c>
      <c r="AU112" s="208">
        <f t="shared" si="28"/>
        <v>440</v>
      </c>
      <c r="AV112" s="208">
        <f t="shared" si="28"/>
        <v>75</v>
      </c>
    </row>
    <row r="113" spans="1:48" ht="13.5" customHeight="1" x14ac:dyDescent="0.3">
      <c r="A113" s="194">
        <v>1</v>
      </c>
      <c r="B113" s="178">
        <v>130304</v>
      </c>
      <c r="C113" s="183" t="s">
        <v>1123</v>
      </c>
      <c r="D113" s="219" t="s">
        <v>2018</v>
      </c>
      <c r="E113" s="220" t="s">
        <v>1867</v>
      </c>
      <c r="F113" s="196" t="s">
        <v>1123</v>
      </c>
      <c r="G113" s="250">
        <f t="shared" si="17"/>
        <v>363</v>
      </c>
      <c r="H113" s="203">
        <v>9</v>
      </c>
      <c r="I113" s="203">
        <v>8</v>
      </c>
      <c r="J113" s="203">
        <v>9</v>
      </c>
      <c r="K113" s="203">
        <v>8</v>
      </c>
      <c r="L113" s="203">
        <v>10</v>
      </c>
      <c r="M113" s="203">
        <v>8</v>
      </c>
      <c r="N113" s="203">
        <v>5</v>
      </c>
      <c r="O113" s="203">
        <v>7</v>
      </c>
      <c r="P113" s="203">
        <v>5</v>
      </c>
      <c r="Q113" s="203">
        <v>7</v>
      </c>
      <c r="R113" s="203">
        <v>6</v>
      </c>
      <c r="S113" s="203">
        <v>7</v>
      </c>
      <c r="T113" s="203">
        <v>8</v>
      </c>
      <c r="U113" s="203">
        <v>7</v>
      </c>
      <c r="V113" s="203">
        <v>6</v>
      </c>
      <c r="W113" s="203">
        <v>6</v>
      </c>
      <c r="X113" s="203">
        <v>7</v>
      </c>
      <c r="Y113" s="203">
        <v>8</v>
      </c>
      <c r="Z113" s="203">
        <v>6</v>
      </c>
      <c r="AA113" s="203">
        <v>5</v>
      </c>
      <c r="AB113" s="203">
        <v>24</v>
      </c>
      <c r="AC113" s="203">
        <v>23</v>
      </c>
      <c r="AD113" s="203">
        <v>20</v>
      </c>
      <c r="AE113" s="203">
        <v>22</v>
      </c>
      <c r="AF113" s="203">
        <v>21</v>
      </c>
      <c r="AG113" s="203">
        <v>21</v>
      </c>
      <c r="AH113" s="203">
        <v>20</v>
      </c>
      <c r="AI113" s="203">
        <v>17</v>
      </c>
      <c r="AJ113" s="203">
        <v>16</v>
      </c>
      <c r="AK113" s="203">
        <v>12</v>
      </c>
      <c r="AL113" s="203">
        <v>9</v>
      </c>
      <c r="AM113" s="203">
        <v>8</v>
      </c>
      <c r="AN113" s="203">
        <v>4</v>
      </c>
      <c r="AO113" s="203">
        <v>4</v>
      </c>
      <c r="AP113" s="203">
        <v>0</v>
      </c>
      <c r="AQ113" s="203">
        <v>14</v>
      </c>
      <c r="AR113" s="203">
        <v>180</v>
      </c>
      <c r="AS113" s="203">
        <v>17</v>
      </c>
      <c r="AT113" s="203">
        <v>15</v>
      </c>
      <c r="AU113" s="203">
        <v>68</v>
      </c>
      <c r="AV113" s="203">
        <v>12</v>
      </c>
    </row>
    <row r="114" spans="1:48" ht="13.5" customHeight="1" x14ac:dyDescent="0.3">
      <c r="A114" s="194">
        <v>2</v>
      </c>
      <c r="B114" s="178">
        <v>130304</v>
      </c>
      <c r="C114" s="183" t="s">
        <v>1123</v>
      </c>
      <c r="D114" s="219" t="s">
        <v>2019</v>
      </c>
      <c r="E114" s="220" t="s">
        <v>1840</v>
      </c>
      <c r="F114" s="196" t="s">
        <v>2020</v>
      </c>
      <c r="G114" s="250">
        <f t="shared" si="17"/>
        <v>1968</v>
      </c>
      <c r="H114" s="203">
        <v>46</v>
      </c>
      <c r="I114" s="203">
        <v>41</v>
      </c>
      <c r="J114" s="203">
        <v>50</v>
      </c>
      <c r="K114" s="203">
        <v>42</v>
      </c>
      <c r="L114" s="203">
        <v>56</v>
      </c>
      <c r="M114" s="203">
        <v>46</v>
      </c>
      <c r="N114" s="203">
        <v>24</v>
      </c>
      <c r="O114" s="203">
        <v>38</v>
      </c>
      <c r="P114" s="203">
        <v>30</v>
      </c>
      <c r="Q114" s="203">
        <v>35</v>
      </c>
      <c r="R114" s="203">
        <v>33</v>
      </c>
      <c r="S114" s="203">
        <v>38</v>
      </c>
      <c r="T114" s="203">
        <v>41</v>
      </c>
      <c r="U114" s="203">
        <v>38</v>
      </c>
      <c r="V114" s="203">
        <v>33</v>
      </c>
      <c r="W114" s="203">
        <v>30</v>
      </c>
      <c r="X114" s="203">
        <v>36</v>
      </c>
      <c r="Y114" s="203">
        <v>45</v>
      </c>
      <c r="Z114" s="203">
        <v>35</v>
      </c>
      <c r="AA114" s="203">
        <v>30</v>
      </c>
      <c r="AB114" s="203">
        <v>129</v>
      </c>
      <c r="AC114" s="203">
        <v>127</v>
      </c>
      <c r="AD114" s="203">
        <v>106</v>
      </c>
      <c r="AE114" s="203">
        <v>121</v>
      </c>
      <c r="AF114" s="203">
        <v>114</v>
      </c>
      <c r="AG114" s="203">
        <v>115</v>
      </c>
      <c r="AH114" s="203">
        <v>111</v>
      </c>
      <c r="AI114" s="203">
        <v>90</v>
      </c>
      <c r="AJ114" s="203">
        <v>89</v>
      </c>
      <c r="AK114" s="203">
        <v>65</v>
      </c>
      <c r="AL114" s="203">
        <v>49</v>
      </c>
      <c r="AM114" s="203">
        <v>43</v>
      </c>
      <c r="AN114" s="203">
        <v>22</v>
      </c>
      <c r="AO114" s="203">
        <v>20</v>
      </c>
      <c r="AP114" s="203">
        <v>3</v>
      </c>
      <c r="AQ114" s="203">
        <v>76</v>
      </c>
      <c r="AR114" s="203">
        <v>975</v>
      </c>
      <c r="AS114" s="203">
        <v>92</v>
      </c>
      <c r="AT114" s="203">
        <v>83</v>
      </c>
      <c r="AU114" s="203">
        <v>372</v>
      </c>
      <c r="AV114" s="203">
        <v>63</v>
      </c>
    </row>
    <row r="115" spans="1:48" ht="13.5" customHeight="1" x14ac:dyDescent="0.25">
      <c r="A115" s="216"/>
      <c r="B115" s="178">
        <v>130305</v>
      </c>
      <c r="C115" s="182" t="s">
        <v>2021</v>
      </c>
      <c r="D115" s="221"/>
      <c r="E115" s="222"/>
      <c r="F115" s="198"/>
      <c r="G115" s="187">
        <f t="shared" si="17"/>
        <v>2252</v>
      </c>
      <c r="H115" s="208">
        <f>+H116</f>
        <v>46</v>
      </c>
      <c r="I115" s="208">
        <v>47</v>
      </c>
      <c r="J115" s="208">
        <v>33</v>
      </c>
      <c r="K115" s="208">
        <v>28</v>
      </c>
      <c r="L115" s="208">
        <v>39</v>
      </c>
      <c r="M115" s="208">
        <v>25</v>
      </c>
      <c r="N115" s="208">
        <v>34</v>
      </c>
      <c r="O115" s="208">
        <v>41</v>
      </c>
      <c r="P115" s="208">
        <v>36</v>
      </c>
      <c r="Q115" s="208">
        <v>39</v>
      </c>
      <c r="R115" s="208">
        <v>52</v>
      </c>
      <c r="S115" s="208">
        <v>42</v>
      </c>
      <c r="T115" s="208">
        <v>49</v>
      </c>
      <c r="U115" s="208">
        <v>50</v>
      </c>
      <c r="V115" s="208">
        <v>52</v>
      </c>
      <c r="W115" s="208">
        <v>48</v>
      </c>
      <c r="X115" s="208">
        <v>53</v>
      </c>
      <c r="Y115" s="208">
        <v>71</v>
      </c>
      <c r="Z115" s="208">
        <v>68</v>
      </c>
      <c r="AA115" s="208">
        <v>38</v>
      </c>
      <c r="AB115" s="208">
        <v>165</v>
      </c>
      <c r="AC115" s="208">
        <v>162</v>
      </c>
      <c r="AD115" s="208">
        <v>123</v>
      </c>
      <c r="AE115" s="208">
        <v>139</v>
      </c>
      <c r="AF115" s="208">
        <v>125</v>
      </c>
      <c r="AG115" s="208">
        <v>121</v>
      </c>
      <c r="AH115" s="208">
        <v>129</v>
      </c>
      <c r="AI115" s="208">
        <v>108</v>
      </c>
      <c r="AJ115" s="208">
        <v>83</v>
      </c>
      <c r="AK115" s="208">
        <v>64</v>
      </c>
      <c r="AL115" s="208">
        <v>53</v>
      </c>
      <c r="AM115" s="208">
        <v>45</v>
      </c>
      <c r="AN115" s="208">
        <v>27</v>
      </c>
      <c r="AO115" s="208">
        <v>17</v>
      </c>
      <c r="AP115" s="208">
        <v>3</v>
      </c>
      <c r="AQ115" s="208">
        <v>58</v>
      </c>
      <c r="AR115" s="208">
        <v>1135</v>
      </c>
      <c r="AS115" s="208">
        <v>128</v>
      </c>
      <c r="AT115" s="208">
        <v>142</v>
      </c>
      <c r="AU115" s="208">
        <v>427</v>
      </c>
      <c r="AV115" s="208">
        <v>93</v>
      </c>
    </row>
    <row r="116" spans="1:48" ht="13.5" customHeight="1" x14ac:dyDescent="0.3">
      <c r="A116" s="216">
        <v>1</v>
      </c>
      <c r="B116" s="178">
        <v>130305</v>
      </c>
      <c r="C116" s="183" t="s">
        <v>1124</v>
      </c>
      <c r="D116" s="219" t="s">
        <v>2022</v>
      </c>
      <c r="E116" s="220" t="s">
        <v>1867</v>
      </c>
      <c r="F116" s="196" t="s">
        <v>1124</v>
      </c>
      <c r="G116" s="250">
        <f t="shared" si="17"/>
        <v>2308</v>
      </c>
      <c r="H116" s="203">
        <v>46</v>
      </c>
      <c r="I116" s="203">
        <v>48</v>
      </c>
      <c r="J116" s="203">
        <v>34</v>
      </c>
      <c r="K116" s="203">
        <v>29</v>
      </c>
      <c r="L116" s="203">
        <v>40</v>
      </c>
      <c r="M116" s="203">
        <v>26</v>
      </c>
      <c r="N116" s="203">
        <v>35</v>
      </c>
      <c r="O116" s="203">
        <v>42</v>
      </c>
      <c r="P116" s="203">
        <v>37</v>
      </c>
      <c r="Q116" s="203">
        <v>40</v>
      </c>
      <c r="R116" s="203">
        <v>53</v>
      </c>
      <c r="S116" s="203">
        <v>43</v>
      </c>
      <c r="T116" s="203">
        <v>50</v>
      </c>
      <c r="U116" s="203">
        <v>51</v>
      </c>
      <c r="V116" s="203">
        <v>53</v>
      </c>
      <c r="W116" s="203">
        <v>49</v>
      </c>
      <c r="X116" s="203">
        <v>54</v>
      </c>
      <c r="Y116" s="203">
        <v>73</v>
      </c>
      <c r="Z116" s="203">
        <v>70</v>
      </c>
      <c r="AA116" s="203">
        <v>39</v>
      </c>
      <c r="AB116" s="203">
        <v>169</v>
      </c>
      <c r="AC116" s="203">
        <v>166</v>
      </c>
      <c r="AD116" s="203">
        <v>126</v>
      </c>
      <c r="AE116" s="203">
        <v>143</v>
      </c>
      <c r="AF116" s="203">
        <v>128</v>
      </c>
      <c r="AG116" s="203">
        <v>124</v>
      </c>
      <c r="AH116" s="203">
        <v>133</v>
      </c>
      <c r="AI116" s="203">
        <v>111</v>
      </c>
      <c r="AJ116" s="203">
        <v>85</v>
      </c>
      <c r="AK116" s="203">
        <v>66</v>
      </c>
      <c r="AL116" s="203">
        <v>54</v>
      </c>
      <c r="AM116" s="203">
        <v>46</v>
      </c>
      <c r="AN116" s="203">
        <v>28</v>
      </c>
      <c r="AO116" s="203">
        <v>17</v>
      </c>
      <c r="AP116" s="203">
        <v>3</v>
      </c>
      <c r="AQ116" s="203">
        <v>60</v>
      </c>
      <c r="AR116" s="203">
        <v>1166</v>
      </c>
      <c r="AS116" s="203">
        <v>131</v>
      </c>
      <c r="AT116" s="203">
        <v>146</v>
      </c>
      <c r="AU116" s="203">
        <v>439</v>
      </c>
      <c r="AV116" s="203">
        <v>96</v>
      </c>
    </row>
    <row r="117" spans="1:48" ht="13.5" customHeight="1" x14ac:dyDescent="0.25">
      <c r="A117" s="216"/>
      <c r="B117" s="178">
        <v>130306</v>
      </c>
      <c r="C117" s="182" t="s">
        <v>2023</v>
      </c>
      <c r="D117" s="221"/>
      <c r="E117" s="222"/>
      <c r="F117" s="198"/>
      <c r="G117" s="187">
        <f t="shared" si="17"/>
        <v>924</v>
      </c>
      <c r="H117" s="208">
        <f>+H118</f>
        <v>23</v>
      </c>
      <c r="I117" s="208">
        <v>22</v>
      </c>
      <c r="J117" s="208">
        <v>22</v>
      </c>
      <c r="K117" s="208">
        <v>26</v>
      </c>
      <c r="L117" s="208">
        <v>25</v>
      </c>
      <c r="M117" s="208">
        <v>22</v>
      </c>
      <c r="N117" s="208">
        <v>16</v>
      </c>
      <c r="O117" s="208">
        <v>16</v>
      </c>
      <c r="P117" s="208">
        <v>17</v>
      </c>
      <c r="Q117" s="208">
        <v>19</v>
      </c>
      <c r="R117" s="208">
        <v>8</v>
      </c>
      <c r="S117" s="208">
        <v>19</v>
      </c>
      <c r="T117" s="208">
        <v>21</v>
      </c>
      <c r="U117" s="208">
        <v>12</v>
      </c>
      <c r="V117" s="208">
        <v>20</v>
      </c>
      <c r="W117" s="208">
        <v>22</v>
      </c>
      <c r="X117" s="208">
        <v>18</v>
      </c>
      <c r="Y117" s="208">
        <v>25</v>
      </c>
      <c r="Z117" s="208">
        <v>20</v>
      </c>
      <c r="AA117" s="208">
        <v>15</v>
      </c>
      <c r="AB117" s="208">
        <v>72</v>
      </c>
      <c r="AC117" s="208">
        <v>49</v>
      </c>
      <c r="AD117" s="208">
        <v>60</v>
      </c>
      <c r="AE117" s="208">
        <v>66</v>
      </c>
      <c r="AF117" s="208">
        <v>49</v>
      </c>
      <c r="AG117" s="208">
        <v>48</v>
      </c>
      <c r="AH117" s="208">
        <v>42</v>
      </c>
      <c r="AI117" s="208">
        <v>43</v>
      </c>
      <c r="AJ117" s="208">
        <v>34</v>
      </c>
      <c r="AK117" s="208">
        <v>28</v>
      </c>
      <c r="AL117" s="208">
        <v>20</v>
      </c>
      <c r="AM117" s="208">
        <v>13</v>
      </c>
      <c r="AN117" s="208">
        <v>8</v>
      </c>
      <c r="AO117" s="208">
        <v>4</v>
      </c>
      <c r="AP117" s="208">
        <v>1</v>
      </c>
      <c r="AQ117" s="208">
        <v>27</v>
      </c>
      <c r="AR117" s="208">
        <v>461</v>
      </c>
      <c r="AS117" s="208">
        <v>41</v>
      </c>
      <c r="AT117" s="208">
        <v>52</v>
      </c>
      <c r="AU117" s="208">
        <v>167</v>
      </c>
      <c r="AV117" s="208">
        <v>44</v>
      </c>
    </row>
    <row r="118" spans="1:48" ht="13.5" customHeight="1" x14ac:dyDescent="0.3">
      <c r="A118" s="216">
        <v>1</v>
      </c>
      <c r="B118" s="178">
        <v>130306</v>
      </c>
      <c r="C118" s="183" t="s">
        <v>1125</v>
      </c>
      <c r="D118" s="219" t="s">
        <v>2024</v>
      </c>
      <c r="E118" s="220" t="s">
        <v>1867</v>
      </c>
      <c r="F118" s="196" t="s">
        <v>1125</v>
      </c>
      <c r="G118" s="250">
        <f t="shared" si="17"/>
        <v>950</v>
      </c>
      <c r="H118" s="203">
        <v>23</v>
      </c>
      <c r="I118" s="203">
        <v>23</v>
      </c>
      <c r="J118" s="203">
        <v>23</v>
      </c>
      <c r="K118" s="203">
        <v>27</v>
      </c>
      <c r="L118" s="203">
        <v>26</v>
      </c>
      <c r="M118" s="203">
        <v>23</v>
      </c>
      <c r="N118" s="203">
        <v>16</v>
      </c>
      <c r="O118" s="203">
        <v>16</v>
      </c>
      <c r="P118" s="203">
        <v>17</v>
      </c>
      <c r="Q118" s="203">
        <v>20</v>
      </c>
      <c r="R118" s="203">
        <v>8</v>
      </c>
      <c r="S118" s="203">
        <v>20</v>
      </c>
      <c r="T118" s="203">
        <v>22</v>
      </c>
      <c r="U118" s="203">
        <v>12</v>
      </c>
      <c r="V118" s="203">
        <v>21</v>
      </c>
      <c r="W118" s="203">
        <v>23</v>
      </c>
      <c r="X118" s="203">
        <v>18</v>
      </c>
      <c r="Y118" s="203">
        <v>26</v>
      </c>
      <c r="Z118" s="203">
        <v>21</v>
      </c>
      <c r="AA118" s="203">
        <v>15</v>
      </c>
      <c r="AB118" s="203">
        <v>74</v>
      </c>
      <c r="AC118" s="203">
        <v>50</v>
      </c>
      <c r="AD118" s="203">
        <v>62</v>
      </c>
      <c r="AE118" s="203">
        <v>68</v>
      </c>
      <c r="AF118" s="203">
        <v>50</v>
      </c>
      <c r="AG118" s="203">
        <v>49</v>
      </c>
      <c r="AH118" s="203">
        <v>43</v>
      </c>
      <c r="AI118" s="203">
        <v>44</v>
      </c>
      <c r="AJ118" s="203">
        <v>35</v>
      </c>
      <c r="AK118" s="203">
        <v>29</v>
      </c>
      <c r="AL118" s="203">
        <v>21</v>
      </c>
      <c r="AM118" s="203">
        <v>13</v>
      </c>
      <c r="AN118" s="203">
        <v>8</v>
      </c>
      <c r="AO118" s="203">
        <v>4</v>
      </c>
      <c r="AP118" s="203">
        <v>1</v>
      </c>
      <c r="AQ118" s="203">
        <v>28</v>
      </c>
      <c r="AR118" s="203">
        <v>474</v>
      </c>
      <c r="AS118" s="203">
        <v>42</v>
      </c>
      <c r="AT118" s="203">
        <v>53</v>
      </c>
      <c r="AU118" s="203">
        <v>172</v>
      </c>
      <c r="AV118" s="203">
        <v>45</v>
      </c>
    </row>
    <row r="119" spans="1:48" ht="21.75" customHeight="1" x14ac:dyDescent="0.25">
      <c r="A119" s="217"/>
      <c r="B119" s="179">
        <v>130400</v>
      </c>
      <c r="C119" s="184" t="s">
        <v>2025</v>
      </c>
      <c r="D119" s="212"/>
      <c r="E119" s="212"/>
      <c r="F119" s="218"/>
      <c r="G119" s="214">
        <f t="shared" si="17"/>
        <v>90406</v>
      </c>
      <c r="H119" s="215">
        <f t="shared" ref="H119:AV119" si="29">+H120+H123+H126</f>
        <v>1288</v>
      </c>
      <c r="I119" s="215">
        <f t="shared" si="29"/>
        <v>1358</v>
      </c>
      <c r="J119" s="215">
        <f t="shared" si="29"/>
        <v>1463</v>
      </c>
      <c r="K119" s="215">
        <f t="shared" si="29"/>
        <v>1449</v>
      </c>
      <c r="L119" s="215">
        <f t="shared" si="29"/>
        <v>1509</v>
      </c>
      <c r="M119" s="215">
        <f t="shared" si="29"/>
        <v>1611</v>
      </c>
      <c r="N119" s="215">
        <f t="shared" si="29"/>
        <v>1388</v>
      </c>
      <c r="O119" s="215">
        <f t="shared" si="29"/>
        <v>1404</v>
      </c>
      <c r="P119" s="215">
        <f t="shared" si="29"/>
        <v>1411</v>
      </c>
      <c r="Q119" s="215">
        <f t="shared" si="29"/>
        <v>1486</v>
      </c>
      <c r="R119" s="215">
        <f t="shared" si="29"/>
        <v>1495</v>
      </c>
      <c r="S119" s="215">
        <f t="shared" si="29"/>
        <v>1506</v>
      </c>
      <c r="T119" s="215">
        <f t="shared" si="29"/>
        <v>1508</v>
      </c>
      <c r="U119" s="215">
        <f t="shared" si="29"/>
        <v>1489</v>
      </c>
      <c r="V119" s="215">
        <f t="shared" si="29"/>
        <v>1487</v>
      </c>
      <c r="W119" s="215">
        <f t="shared" si="29"/>
        <v>1568</v>
      </c>
      <c r="X119" s="215">
        <f t="shared" si="29"/>
        <v>1537</v>
      </c>
      <c r="Y119" s="215">
        <f t="shared" si="29"/>
        <v>1645</v>
      </c>
      <c r="Z119" s="215">
        <f t="shared" si="29"/>
        <v>1422</v>
      </c>
      <c r="AA119" s="215">
        <f t="shared" si="29"/>
        <v>1325</v>
      </c>
      <c r="AB119" s="215">
        <f t="shared" si="29"/>
        <v>6834</v>
      </c>
      <c r="AC119" s="215">
        <f t="shared" si="29"/>
        <v>7421</v>
      </c>
      <c r="AD119" s="215">
        <f t="shared" si="29"/>
        <v>6499</v>
      </c>
      <c r="AE119" s="215">
        <f t="shared" si="29"/>
        <v>6207</v>
      </c>
      <c r="AF119" s="215">
        <f t="shared" si="29"/>
        <v>5954</v>
      </c>
      <c r="AG119" s="215">
        <f t="shared" si="29"/>
        <v>5792</v>
      </c>
      <c r="AH119" s="215">
        <f t="shared" si="29"/>
        <v>5055</v>
      </c>
      <c r="AI119" s="215">
        <f t="shared" si="29"/>
        <v>4478</v>
      </c>
      <c r="AJ119" s="215">
        <f t="shared" si="29"/>
        <v>3748</v>
      </c>
      <c r="AK119" s="215">
        <f t="shared" si="29"/>
        <v>2919</v>
      </c>
      <c r="AL119" s="215">
        <f t="shared" si="29"/>
        <v>2168</v>
      </c>
      <c r="AM119" s="215">
        <f t="shared" si="29"/>
        <v>1685</v>
      </c>
      <c r="AN119" s="215">
        <f t="shared" si="29"/>
        <v>1158</v>
      </c>
      <c r="AO119" s="215">
        <f t="shared" si="29"/>
        <v>1139</v>
      </c>
      <c r="AP119" s="215">
        <f t="shared" si="29"/>
        <v>70</v>
      </c>
      <c r="AQ119" s="215">
        <f t="shared" si="29"/>
        <v>1697</v>
      </c>
      <c r="AR119" s="215">
        <f t="shared" si="29"/>
        <v>45530</v>
      </c>
      <c r="AS119" s="215">
        <f t="shared" si="29"/>
        <v>3697</v>
      </c>
      <c r="AT119" s="215">
        <f t="shared" si="29"/>
        <v>3715</v>
      </c>
      <c r="AU119" s="215">
        <f t="shared" si="29"/>
        <v>19560</v>
      </c>
      <c r="AV119" s="215">
        <f t="shared" si="29"/>
        <v>2207</v>
      </c>
    </row>
    <row r="120" spans="1:48" ht="13.5" customHeight="1" x14ac:dyDescent="0.25">
      <c r="A120" s="216"/>
      <c r="B120" s="178">
        <v>130401</v>
      </c>
      <c r="C120" s="182" t="s">
        <v>2027</v>
      </c>
      <c r="D120" s="194"/>
      <c r="E120" s="206"/>
      <c r="F120" s="198"/>
      <c r="G120" s="187">
        <f t="shared" si="17"/>
        <v>50827</v>
      </c>
      <c r="H120" s="208">
        <f>+SUM(H121:H122)</f>
        <v>714</v>
      </c>
      <c r="I120" s="208">
        <f t="shared" ref="I120:AV120" si="30">+SUM(I121:I122)</f>
        <v>784</v>
      </c>
      <c r="J120" s="208">
        <f t="shared" si="30"/>
        <v>815</v>
      </c>
      <c r="K120" s="208">
        <f t="shared" si="30"/>
        <v>912</v>
      </c>
      <c r="L120" s="208">
        <f t="shared" si="30"/>
        <v>894</v>
      </c>
      <c r="M120" s="208">
        <f t="shared" si="30"/>
        <v>974</v>
      </c>
      <c r="N120" s="208">
        <f t="shared" si="30"/>
        <v>735</v>
      </c>
      <c r="O120" s="208">
        <f t="shared" si="30"/>
        <v>773</v>
      </c>
      <c r="P120" s="208">
        <f t="shared" si="30"/>
        <v>792</v>
      </c>
      <c r="Q120" s="208">
        <f t="shared" si="30"/>
        <v>785</v>
      </c>
      <c r="R120" s="208">
        <f t="shared" si="30"/>
        <v>786</v>
      </c>
      <c r="S120" s="208">
        <f t="shared" si="30"/>
        <v>817</v>
      </c>
      <c r="T120" s="208">
        <f t="shared" si="30"/>
        <v>790</v>
      </c>
      <c r="U120" s="208">
        <f t="shared" si="30"/>
        <v>800</v>
      </c>
      <c r="V120" s="208">
        <f t="shared" si="30"/>
        <v>793</v>
      </c>
      <c r="W120" s="208">
        <f t="shared" si="30"/>
        <v>826</v>
      </c>
      <c r="X120" s="208">
        <f t="shared" si="30"/>
        <v>839</v>
      </c>
      <c r="Y120" s="208">
        <f t="shared" si="30"/>
        <v>885</v>
      </c>
      <c r="Z120" s="208">
        <f t="shared" si="30"/>
        <v>748</v>
      </c>
      <c r="AA120" s="208">
        <f t="shared" si="30"/>
        <v>707</v>
      </c>
      <c r="AB120" s="208">
        <f t="shared" si="30"/>
        <v>3724</v>
      </c>
      <c r="AC120" s="208">
        <f t="shared" si="30"/>
        <v>4039</v>
      </c>
      <c r="AD120" s="208">
        <f t="shared" si="30"/>
        <v>3566</v>
      </c>
      <c r="AE120" s="208">
        <f t="shared" si="30"/>
        <v>3428</v>
      </c>
      <c r="AF120" s="208">
        <f t="shared" si="30"/>
        <v>3263</v>
      </c>
      <c r="AG120" s="208">
        <f t="shared" si="30"/>
        <v>3288</v>
      </c>
      <c r="AH120" s="208">
        <f t="shared" si="30"/>
        <v>2924</v>
      </c>
      <c r="AI120" s="208">
        <f t="shared" si="30"/>
        <v>2654</v>
      </c>
      <c r="AJ120" s="208">
        <f t="shared" si="30"/>
        <v>2270</v>
      </c>
      <c r="AK120" s="208">
        <f t="shared" si="30"/>
        <v>1754</v>
      </c>
      <c r="AL120" s="208">
        <f t="shared" si="30"/>
        <v>1292</v>
      </c>
      <c r="AM120" s="208">
        <f t="shared" si="30"/>
        <v>1010</v>
      </c>
      <c r="AN120" s="208">
        <f t="shared" si="30"/>
        <v>710</v>
      </c>
      <c r="AO120" s="208">
        <f t="shared" si="30"/>
        <v>736</v>
      </c>
      <c r="AP120" s="208">
        <f t="shared" si="30"/>
        <v>36</v>
      </c>
      <c r="AQ120" s="208">
        <f t="shared" si="30"/>
        <v>891</v>
      </c>
      <c r="AR120" s="208">
        <f t="shared" si="30"/>
        <v>25608</v>
      </c>
      <c r="AS120" s="208">
        <f t="shared" si="30"/>
        <v>1951</v>
      </c>
      <c r="AT120" s="208">
        <f t="shared" si="30"/>
        <v>1997</v>
      </c>
      <c r="AU120" s="208">
        <f t="shared" si="30"/>
        <v>10635</v>
      </c>
      <c r="AV120" s="208">
        <f t="shared" si="30"/>
        <v>1218</v>
      </c>
    </row>
    <row r="121" spans="1:48" ht="13.5" customHeight="1" x14ac:dyDescent="0.3">
      <c r="A121" s="194">
        <v>1</v>
      </c>
      <c r="B121" s="178">
        <v>130401</v>
      </c>
      <c r="C121" s="183" t="s">
        <v>1126</v>
      </c>
      <c r="D121" s="195" t="s">
        <v>2028</v>
      </c>
      <c r="E121" s="196" t="s">
        <v>2029</v>
      </c>
      <c r="F121" s="196" t="s">
        <v>1126</v>
      </c>
      <c r="G121" s="250">
        <f t="shared" si="17"/>
        <v>42615</v>
      </c>
      <c r="H121" s="203">
        <v>599</v>
      </c>
      <c r="I121" s="203">
        <v>657</v>
      </c>
      <c r="J121" s="203">
        <v>683</v>
      </c>
      <c r="K121" s="203">
        <v>765</v>
      </c>
      <c r="L121" s="203">
        <v>750</v>
      </c>
      <c r="M121" s="203">
        <v>817</v>
      </c>
      <c r="N121" s="203">
        <v>616</v>
      </c>
      <c r="O121" s="203">
        <v>648</v>
      </c>
      <c r="P121" s="203">
        <v>664</v>
      </c>
      <c r="Q121" s="203">
        <v>658</v>
      </c>
      <c r="R121" s="203">
        <v>659</v>
      </c>
      <c r="S121" s="203">
        <v>685</v>
      </c>
      <c r="T121" s="203">
        <v>662</v>
      </c>
      <c r="U121" s="203">
        <v>671</v>
      </c>
      <c r="V121" s="203">
        <v>665</v>
      </c>
      <c r="W121" s="203">
        <v>693</v>
      </c>
      <c r="X121" s="203">
        <v>703</v>
      </c>
      <c r="Y121" s="203">
        <v>742</v>
      </c>
      <c r="Z121" s="203">
        <v>627</v>
      </c>
      <c r="AA121" s="203">
        <v>593</v>
      </c>
      <c r="AB121" s="203">
        <v>3122</v>
      </c>
      <c r="AC121" s="203">
        <v>3386</v>
      </c>
      <c r="AD121" s="203">
        <v>2990</v>
      </c>
      <c r="AE121" s="203">
        <v>2874</v>
      </c>
      <c r="AF121" s="203">
        <v>2736</v>
      </c>
      <c r="AG121" s="203">
        <v>2757</v>
      </c>
      <c r="AH121" s="203">
        <v>2452</v>
      </c>
      <c r="AI121" s="203">
        <v>2225</v>
      </c>
      <c r="AJ121" s="203">
        <v>1903</v>
      </c>
      <c r="AK121" s="203">
        <v>1471</v>
      </c>
      <c r="AL121" s="203">
        <v>1083</v>
      </c>
      <c r="AM121" s="203">
        <v>847</v>
      </c>
      <c r="AN121" s="203">
        <v>595</v>
      </c>
      <c r="AO121" s="203">
        <v>617</v>
      </c>
      <c r="AP121" s="203">
        <v>30</v>
      </c>
      <c r="AQ121" s="203">
        <v>747</v>
      </c>
      <c r="AR121" s="203">
        <v>21470</v>
      </c>
      <c r="AS121" s="203">
        <v>1636</v>
      </c>
      <c r="AT121" s="203">
        <v>1674</v>
      </c>
      <c r="AU121" s="203">
        <v>8916</v>
      </c>
      <c r="AV121" s="203">
        <v>1021</v>
      </c>
    </row>
    <row r="122" spans="1:48" ht="13.5" customHeight="1" x14ac:dyDescent="0.3">
      <c r="A122" s="194">
        <v>2</v>
      </c>
      <c r="B122" s="178">
        <v>130401</v>
      </c>
      <c r="C122" s="183" t="s">
        <v>1126</v>
      </c>
      <c r="D122" s="195" t="s">
        <v>2030</v>
      </c>
      <c r="E122" s="196" t="s">
        <v>1867</v>
      </c>
      <c r="F122" s="196" t="s">
        <v>2031</v>
      </c>
      <c r="G122" s="250">
        <f t="shared" si="17"/>
        <v>8212</v>
      </c>
      <c r="H122" s="203">
        <v>115</v>
      </c>
      <c r="I122" s="203">
        <v>127</v>
      </c>
      <c r="J122" s="203">
        <v>132</v>
      </c>
      <c r="K122" s="203">
        <v>147</v>
      </c>
      <c r="L122" s="203">
        <v>144</v>
      </c>
      <c r="M122" s="203">
        <v>157</v>
      </c>
      <c r="N122" s="203">
        <v>119</v>
      </c>
      <c r="O122" s="203">
        <v>125</v>
      </c>
      <c r="P122" s="203">
        <v>128</v>
      </c>
      <c r="Q122" s="203">
        <v>127</v>
      </c>
      <c r="R122" s="203">
        <v>127</v>
      </c>
      <c r="S122" s="203">
        <v>132</v>
      </c>
      <c r="T122" s="203">
        <v>128</v>
      </c>
      <c r="U122" s="203">
        <v>129</v>
      </c>
      <c r="V122" s="203">
        <v>128</v>
      </c>
      <c r="W122" s="203">
        <v>133</v>
      </c>
      <c r="X122" s="203">
        <v>136</v>
      </c>
      <c r="Y122" s="203">
        <v>143</v>
      </c>
      <c r="Z122" s="203">
        <v>121</v>
      </c>
      <c r="AA122" s="203">
        <v>114</v>
      </c>
      <c r="AB122" s="203">
        <v>602</v>
      </c>
      <c r="AC122" s="203">
        <v>653</v>
      </c>
      <c r="AD122" s="203">
        <v>576</v>
      </c>
      <c r="AE122" s="203">
        <v>554</v>
      </c>
      <c r="AF122" s="203">
        <v>527</v>
      </c>
      <c r="AG122" s="203">
        <v>531</v>
      </c>
      <c r="AH122" s="203">
        <v>472</v>
      </c>
      <c r="AI122" s="203">
        <v>429</v>
      </c>
      <c r="AJ122" s="203">
        <v>367</v>
      </c>
      <c r="AK122" s="203">
        <v>283</v>
      </c>
      <c r="AL122" s="203">
        <v>209</v>
      </c>
      <c r="AM122" s="203">
        <v>163</v>
      </c>
      <c r="AN122" s="203">
        <v>115</v>
      </c>
      <c r="AO122" s="203">
        <v>119</v>
      </c>
      <c r="AP122" s="203">
        <v>6</v>
      </c>
      <c r="AQ122" s="203">
        <v>144</v>
      </c>
      <c r="AR122" s="203">
        <v>4138</v>
      </c>
      <c r="AS122" s="203">
        <v>315</v>
      </c>
      <c r="AT122" s="203">
        <v>323</v>
      </c>
      <c r="AU122" s="203">
        <v>1719</v>
      </c>
      <c r="AV122" s="203">
        <v>197</v>
      </c>
    </row>
    <row r="123" spans="1:48" ht="13.5" customHeight="1" x14ac:dyDescent="0.25">
      <c r="A123" s="216"/>
      <c r="B123" s="178">
        <v>130402</v>
      </c>
      <c r="C123" s="182" t="s">
        <v>2032</v>
      </c>
      <c r="D123" s="194"/>
      <c r="E123" s="206"/>
      <c r="F123" s="198"/>
      <c r="G123" s="187">
        <f t="shared" si="17"/>
        <v>26454</v>
      </c>
      <c r="H123" s="208">
        <f>+SUM(H124:H125)</f>
        <v>392</v>
      </c>
      <c r="I123" s="208">
        <f t="shared" ref="I123:AV123" si="31">+SUM(I124:I125)</f>
        <v>388</v>
      </c>
      <c r="J123" s="208">
        <f t="shared" si="31"/>
        <v>452</v>
      </c>
      <c r="K123" s="208">
        <f t="shared" si="31"/>
        <v>349</v>
      </c>
      <c r="L123" s="208">
        <f t="shared" si="31"/>
        <v>420</v>
      </c>
      <c r="M123" s="208">
        <f t="shared" si="31"/>
        <v>421</v>
      </c>
      <c r="N123" s="208">
        <f t="shared" si="31"/>
        <v>469</v>
      </c>
      <c r="O123" s="208">
        <f t="shared" si="31"/>
        <v>440</v>
      </c>
      <c r="P123" s="208">
        <f t="shared" si="31"/>
        <v>423</v>
      </c>
      <c r="Q123" s="208">
        <f t="shared" si="31"/>
        <v>495</v>
      </c>
      <c r="R123" s="208">
        <f t="shared" si="31"/>
        <v>503</v>
      </c>
      <c r="S123" s="208">
        <f t="shared" si="31"/>
        <v>486</v>
      </c>
      <c r="T123" s="208">
        <f t="shared" si="31"/>
        <v>471</v>
      </c>
      <c r="U123" s="208">
        <f t="shared" si="31"/>
        <v>469</v>
      </c>
      <c r="V123" s="208">
        <f t="shared" si="31"/>
        <v>470</v>
      </c>
      <c r="W123" s="208">
        <f t="shared" si="31"/>
        <v>491</v>
      </c>
      <c r="X123" s="208">
        <f t="shared" si="31"/>
        <v>455</v>
      </c>
      <c r="Y123" s="208">
        <f t="shared" si="31"/>
        <v>492</v>
      </c>
      <c r="Z123" s="208">
        <f t="shared" si="31"/>
        <v>464</v>
      </c>
      <c r="AA123" s="208">
        <f t="shared" si="31"/>
        <v>420</v>
      </c>
      <c r="AB123" s="208">
        <f t="shared" si="31"/>
        <v>2142</v>
      </c>
      <c r="AC123" s="208">
        <f t="shared" si="31"/>
        <v>2349</v>
      </c>
      <c r="AD123" s="208">
        <f t="shared" si="31"/>
        <v>1997</v>
      </c>
      <c r="AE123" s="208">
        <f t="shared" si="31"/>
        <v>1871</v>
      </c>
      <c r="AF123" s="208">
        <f t="shared" si="31"/>
        <v>1736</v>
      </c>
      <c r="AG123" s="208">
        <f t="shared" si="31"/>
        <v>1647</v>
      </c>
      <c r="AH123" s="208">
        <f t="shared" si="31"/>
        <v>1414</v>
      </c>
      <c r="AI123" s="208">
        <f t="shared" si="31"/>
        <v>1193</v>
      </c>
      <c r="AJ123" s="208">
        <f t="shared" si="31"/>
        <v>921</v>
      </c>
      <c r="AK123" s="208">
        <f t="shared" si="31"/>
        <v>722</v>
      </c>
      <c r="AL123" s="208">
        <f t="shared" si="31"/>
        <v>521</v>
      </c>
      <c r="AM123" s="208">
        <f t="shared" si="31"/>
        <v>409</v>
      </c>
      <c r="AN123" s="208">
        <f t="shared" si="31"/>
        <v>290</v>
      </c>
      <c r="AO123" s="208">
        <f t="shared" si="31"/>
        <v>272</v>
      </c>
      <c r="AP123" s="208">
        <f t="shared" si="31"/>
        <v>26</v>
      </c>
      <c r="AQ123" s="208">
        <f t="shared" si="31"/>
        <v>567</v>
      </c>
      <c r="AR123" s="208">
        <f t="shared" si="31"/>
        <v>13340</v>
      </c>
      <c r="AS123" s="208">
        <f t="shared" si="31"/>
        <v>1186</v>
      </c>
      <c r="AT123" s="208">
        <f t="shared" si="31"/>
        <v>1155</v>
      </c>
      <c r="AU123" s="208">
        <f t="shared" si="31"/>
        <v>6025</v>
      </c>
      <c r="AV123" s="208">
        <f t="shared" si="31"/>
        <v>749</v>
      </c>
    </row>
    <row r="124" spans="1:48" ht="13.5" customHeight="1" x14ac:dyDescent="0.3">
      <c r="A124" s="194">
        <v>1</v>
      </c>
      <c r="B124" s="178">
        <v>130402</v>
      </c>
      <c r="C124" s="183" t="s">
        <v>1127</v>
      </c>
      <c r="D124" s="195" t="s">
        <v>2033</v>
      </c>
      <c r="E124" s="196" t="s">
        <v>1840</v>
      </c>
      <c r="F124" s="196" t="s">
        <v>1127</v>
      </c>
      <c r="G124" s="250">
        <f t="shared" si="17"/>
        <v>6039</v>
      </c>
      <c r="H124" s="203">
        <v>90</v>
      </c>
      <c r="I124" s="203">
        <v>89</v>
      </c>
      <c r="J124" s="203">
        <v>103</v>
      </c>
      <c r="K124" s="203">
        <v>80</v>
      </c>
      <c r="L124" s="203">
        <v>96</v>
      </c>
      <c r="M124" s="203">
        <v>96</v>
      </c>
      <c r="N124" s="203">
        <v>107</v>
      </c>
      <c r="O124" s="203">
        <v>100</v>
      </c>
      <c r="P124" s="203">
        <v>97</v>
      </c>
      <c r="Q124" s="203">
        <v>113</v>
      </c>
      <c r="R124" s="203">
        <v>115</v>
      </c>
      <c r="S124" s="203">
        <v>111</v>
      </c>
      <c r="T124" s="203">
        <v>108</v>
      </c>
      <c r="U124" s="203">
        <v>107</v>
      </c>
      <c r="V124" s="203">
        <v>107</v>
      </c>
      <c r="W124" s="203">
        <v>112</v>
      </c>
      <c r="X124" s="203">
        <v>104</v>
      </c>
      <c r="Y124" s="203">
        <v>112</v>
      </c>
      <c r="Z124" s="203">
        <v>106</v>
      </c>
      <c r="AA124" s="203">
        <v>96</v>
      </c>
      <c r="AB124" s="203">
        <v>489</v>
      </c>
      <c r="AC124" s="203">
        <v>536</v>
      </c>
      <c r="AD124" s="203">
        <v>456</v>
      </c>
      <c r="AE124" s="203">
        <v>427</v>
      </c>
      <c r="AF124" s="203">
        <v>396</v>
      </c>
      <c r="AG124" s="203">
        <v>376</v>
      </c>
      <c r="AH124" s="203">
        <v>323</v>
      </c>
      <c r="AI124" s="203">
        <v>272</v>
      </c>
      <c r="AJ124" s="203">
        <v>210</v>
      </c>
      <c r="AK124" s="203">
        <v>165</v>
      </c>
      <c r="AL124" s="203">
        <v>119</v>
      </c>
      <c r="AM124" s="203">
        <v>93</v>
      </c>
      <c r="AN124" s="203">
        <v>66</v>
      </c>
      <c r="AO124" s="203">
        <v>62</v>
      </c>
      <c r="AP124" s="203">
        <v>6</v>
      </c>
      <c r="AQ124" s="203">
        <v>129</v>
      </c>
      <c r="AR124" s="203">
        <v>3046</v>
      </c>
      <c r="AS124" s="203">
        <v>271</v>
      </c>
      <c r="AT124" s="203">
        <v>264</v>
      </c>
      <c r="AU124" s="203">
        <v>1376</v>
      </c>
      <c r="AV124" s="203">
        <v>171</v>
      </c>
    </row>
    <row r="125" spans="1:48" ht="13.5" customHeight="1" x14ac:dyDescent="0.3">
      <c r="A125" s="194">
        <v>2</v>
      </c>
      <c r="B125" s="178">
        <v>130402</v>
      </c>
      <c r="C125" s="183" t="s">
        <v>1127</v>
      </c>
      <c r="D125" s="195" t="s">
        <v>2034</v>
      </c>
      <c r="E125" s="196" t="s">
        <v>1840</v>
      </c>
      <c r="F125" s="196" t="s">
        <v>2035</v>
      </c>
      <c r="G125" s="250">
        <f t="shared" si="17"/>
        <v>20415</v>
      </c>
      <c r="H125" s="203">
        <v>302</v>
      </c>
      <c r="I125" s="203">
        <v>299</v>
      </c>
      <c r="J125" s="203">
        <v>349</v>
      </c>
      <c r="K125" s="203">
        <v>269</v>
      </c>
      <c r="L125" s="203">
        <v>324</v>
      </c>
      <c r="M125" s="203">
        <v>325</v>
      </c>
      <c r="N125" s="203">
        <v>362</v>
      </c>
      <c r="O125" s="203">
        <v>340</v>
      </c>
      <c r="P125" s="203">
        <v>326</v>
      </c>
      <c r="Q125" s="203">
        <v>382</v>
      </c>
      <c r="R125" s="203">
        <v>388</v>
      </c>
      <c r="S125" s="203">
        <v>375</v>
      </c>
      <c r="T125" s="203">
        <v>363</v>
      </c>
      <c r="U125" s="203">
        <v>362</v>
      </c>
      <c r="V125" s="203">
        <v>363</v>
      </c>
      <c r="W125" s="203">
        <v>379</v>
      </c>
      <c r="X125" s="203">
        <v>351</v>
      </c>
      <c r="Y125" s="203">
        <v>380</v>
      </c>
      <c r="Z125" s="203">
        <v>358</v>
      </c>
      <c r="AA125" s="203">
        <v>324</v>
      </c>
      <c r="AB125" s="203">
        <v>1653</v>
      </c>
      <c r="AC125" s="203">
        <v>1813</v>
      </c>
      <c r="AD125" s="203">
        <v>1541</v>
      </c>
      <c r="AE125" s="203">
        <v>1444</v>
      </c>
      <c r="AF125" s="203">
        <v>1340</v>
      </c>
      <c r="AG125" s="203">
        <v>1271</v>
      </c>
      <c r="AH125" s="203">
        <v>1091</v>
      </c>
      <c r="AI125" s="203">
        <v>921</v>
      </c>
      <c r="AJ125" s="203">
        <v>711</v>
      </c>
      <c r="AK125" s="203">
        <v>557</v>
      </c>
      <c r="AL125" s="203">
        <v>402</v>
      </c>
      <c r="AM125" s="203">
        <v>316</v>
      </c>
      <c r="AN125" s="203">
        <v>224</v>
      </c>
      <c r="AO125" s="203">
        <v>210</v>
      </c>
      <c r="AP125" s="203">
        <v>20</v>
      </c>
      <c r="AQ125" s="203">
        <v>438</v>
      </c>
      <c r="AR125" s="203">
        <v>10294</v>
      </c>
      <c r="AS125" s="203">
        <v>915</v>
      </c>
      <c r="AT125" s="203">
        <v>891</v>
      </c>
      <c r="AU125" s="203">
        <v>4649</v>
      </c>
      <c r="AV125" s="203">
        <v>578</v>
      </c>
    </row>
    <row r="126" spans="1:48" ht="13.5" customHeight="1" x14ac:dyDescent="0.25">
      <c r="A126" s="216"/>
      <c r="B126" s="178">
        <v>130403</v>
      </c>
      <c r="C126" s="182" t="s">
        <v>2036</v>
      </c>
      <c r="D126" s="194"/>
      <c r="E126" s="206"/>
      <c r="F126" s="198"/>
      <c r="G126" s="187">
        <f t="shared" si="17"/>
        <v>13125</v>
      </c>
      <c r="H126" s="208">
        <f>+SUM(H127:H129)</f>
        <v>182</v>
      </c>
      <c r="I126" s="208">
        <f t="shared" ref="I126:AV126" si="32">+SUM(I127:I129)</f>
        <v>186</v>
      </c>
      <c r="J126" s="208">
        <f t="shared" si="32"/>
        <v>196</v>
      </c>
      <c r="K126" s="208">
        <f t="shared" si="32"/>
        <v>188</v>
      </c>
      <c r="L126" s="208">
        <f t="shared" si="32"/>
        <v>195</v>
      </c>
      <c r="M126" s="208">
        <f t="shared" si="32"/>
        <v>216</v>
      </c>
      <c r="N126" s="208">
        <f t="shared" si="32"/>
        <v>184</v>
      </c>
      <c r="O126" s="208">
        <f t="shared" si="32"/>
        <v>191</v>
      </c>
      <c r="P126" s="208">
        <f t="shared" si="32"/>
        <v>196</v>
      </c>
      <c r="Q126" s="208">
        <f t="shared" si="32"/>
        <v>206</v>
      </c>
      <c r="R126" s="208">
        <f t="shared" si="32"/>
        <v>206</v>
      </c>
      <c r="S126" s="208">
        <f t="shared" si="32"/>
        <v>203</v>
      </c>
      <c r="T126" s="208">
        <f t="shared" si="32"/>
        <v>247</v>
      </c>
      <c r="U126" s="208">
        <f t="shared" si="32"/>
        <v>220</v>
      </c>
      <c r="V126" s="208">
        <f t="shared" si="32"/>
        <v>224</v>
      </c>
      <c r="W126" s="208">
        <f t="shared" si="32"/>
        <v>251</v>
      </c>
      <c r="X126" s="208">
        <f t="shared" si="32"/>
        <v>243</v>
      </c>
      <c r="Y126" s="208">
        <f t="shared" si="32"/>
        <v>268</v>
      </c>
      <c r="Z126" s="208">
        <f t="shared" si="32"/>
        <v>210</v>
      </c>
      <c r="AA126" s="208">
        <f t="shared" si="32"/>
        <v>198</v>
      </c>
      <c r="AB126" s="208">
        <f t="shared" si="32"/>
        <v>968</v>
      </c>
      <c r="AC126" s="208">
        <f t="shared" si="32"/>
        <v>1033</v>
      </c>
      <c r="AD126" s="208">
        <f t="shared" si="32"/>
        <v>936</v>
      </c>
      <c r="AE126" s="208">
        <f t="shared" si="32"/>
        <v>908</v>
      </c>
      <c r="AF126" s="208">
        <f t="shared" si="32"/>
        <v>955</v>
      </c>
      <c r="AG126" s="208">
        <f t="shared" si="32"/>
        <v>857</v>
      </c>
      <c r="AH126" s="208">
        <f t="shared" si="32"/>
        <v>717</v>
      </c>
      <c r="AI126" s="208">
        <f t="shared" si="32"/>
        <v>631</v>
      </c>
      <c r="AJ126" s="208">
        <f t="shared" si="32"/>
        <v>557</v>
      </c>
      <c r="AK126" s="208">
        <f t="shared" si="32"/>
        <v>443</v>
      </c>
      <c r="AL126" s="208">
        <f t="shared" si="32"/>
        <v>355</v>
      </c>
      <c r="AM126" s="208">
        <f t="shared" si="32"/>
        <v>266</v>
      </c>
      <c r="AN126" s="208">
        <f t="shared" si="32"/>
        <v>158</v>
      </c>
      <c r="AO126" s="208">
        <f t="shared" si="32"/>
        <v>131</v>
      </c>
      <c r="AP126" s="208">
        <f t="shared" si="32"/>
        <v>8</v>
      </c>
      <c r="AQ126" s="208">
        <f t="shared" si="32"/>
        <v>239</v>
      </c>
      <c r="AR126" s="208">
        <f t="shared" si="32"/>
        <v>6582</v>
      </c>
      <c r="AS126" s="208">
        <f t="shared" si="32"/>
        <v>560</v>
      </c>
      <c r="AT126" s="208">
        <f t="shared" si="32"/>
        <v>563</v>
      </c>
      <c r="AU126" s="208">
        <f t="shared" si="32"/>
        <v>2900</v>
      </c>
      <c r="AV126" s="208">
        <f t="shared" si="32"/>
        <v>240</v>
      </c>
    </row>
    <row r="127" spans="1:48" ht="13.5" customHeight="1" x14ac:dyDescent="0.3">
      <c r="A127" s="194">
        <v>1</v>
      </c>
      <c r="B127" s="178">
        <v>130403</v>
      </c>
      <c r="C127" s="183" t="s">
        <v>942</v>
      </c>
      <c r="D127" s="195" t="s">
        <v>2037</v>
      </c>
      <c r="E127" s="196" t="s">
        <v>1840</v>
      </c>
      <c r="F127" s="196" t="s">
        <v>942</v>
      </c>
      <c r="G127" s="250">
        <f t="shared" si="17"/>
        <v>7962</v>
      </c>
      <c r="H127" s="203">
        <v>110</v>
      </c>
      <c r="I127" s="203">
        <v>113</v>
      </c>
      <c r="J127" s="203">
        <v>119</v>
      </c>
      <c r="K127" s="203">
        <v>114</v>
      </c>
      <c r="L127" s="203">
        <v>118</v>
      </c>
      <c r="M127" s="203">
        <v>131</v>
      </c>
      <c r="N127" s="203">
        <v>112</v>
      </c>
      <c r="O127" s="203">
        <v>116</v>
      </c>
      <c r="P127" s="203">
        <v>119</v>
      </c>
      <c r="Q127" s="203">
        <v>125</v>
      </c>
      <c r="R127" s="203">
        <v>125</v>
      </c>
      <c r="S127" s="203">
        <v>123</v>
      </c>
      <c r="T127" s="203">
        <v>150</v>
      </c>
      <c r="U127" s="203">
        <v>134</v>
      </c>
      <c r="V127" s="203">
        <v>136</v>
      </c>
      <c r="W127" s="203">
        <v>152</v>
      </c>
      <c r="X127" s="203">
        <v>147</v>
      </c>
      <c r="Y127" s="203">
        <v>163</v>
      </c>
      <c r="Z127" s="203">
        <v>127</v>
      </c>
      <c r="AA127" s="203">
        <v>120</v>
      </c>
      <c r="AB127" s="203">
        <v>587</v>
      </c>
      <c r="AC127" s="203">
        <v>627</v>
      </c>
      <c r="AD127" s="203">
        <v>568</v>
      </c>
      <c r="AE127" s="203">
        <v>551</v>
      </c>
      <c r="AF127" s="203">
        <v>579</v>
      </c>
      <c r="AG127" s="203">
        <v>520</v>
      </c>
      <c r="AH127" s="203">
        <v>435</v>
      </c>
      <c r="AI127" s="203">
        <v>383</v>
      </c>
      <c r="AJ127" s="203">
        <v>338</v>
      </c>
      <c r="AK127" s="203">
        <v>269</v>
      </c>
      <c r="AL127" s="203">
        <v>215</v>
      </c>
      <c r="AM127" s="203">
        <v>161</v>
      </c>
      <c r="AN127" s="203">
        <v>96</v>
      </c>
      <c r="AO127" s="203">
        <v>79</v>
      </c>
      <c r="AP127" s="203">
        <v>5</v>
      </c>
      <c r="AQ127" s="203">
        <v>145</v>
      </c>
      <c r="AR127" s="203">
        <v>3994</v>
      </c>
      <c r="AS127" s="203">
        <v>340</v>
      </c>
      <c r="AT127" s="203">
        <v>342</v>
      </c>
      <c r="AU127" s="203">
        <v>1760</v>
      </c>
      <c r="AV127" s="203">
        <v>146</v>
      </c>
    </row>
    <row r="128" spans="1:48" ht="13.5" customHeight="1" x14ac:dyDescent="0.3">
      <c r="A128" s="194">
        <v>2</v>
      </c>
      <c r="B128" s="178">
        <v>130403</v>
      </c>
      <c r="C128" s="183" t="s">
        <v>942</v>
      </c>
      <c r="D128" s="195" t="s">
        <v>2038</v>
      </c>
      <c r="E128" s="196" t="s">
        <v>1867</v>
      </c>
      <c r="F128" s="196" t="s">
        <v>82</v>
      </c>
      <c r="G128" s="250">
        <f t="shared" si="17"/>
        <v>3295</v>
      </c>
      <c r="H128" s="203">
        <v>46</v>
      </c>
      <c r="I128" s="203">
        <v>47</v>
      </c>
      <c r="J128" s="203">
        <v>49</v>
      </c>
      <c r="K128" s="203">
        <v>47</v>
      </c>
      <c r="L128" s="203">
        <v>49</v>
      </c>
      <c r="M128" s="203">
        <v>54</v>
      </c>
      <c r="N128" s="203">
        <v>46</v>
      </c>
      <c r="O128" s="203">
        <v>48</v>
      </c>
      <c r="P128" s="203">
        <v>49</v>
      </c>
      <c r="Q128" s="203">
        <v>52</v>
      </c>
      <c r="R128" s="203">
        <v>52</v>
      </c>
      <c r="S128" s="203">
        <v>51</v>
      </c>
      <c r="T128" s="203">
        <v>62</v>
      </c>
      <c r="U128" s="203">
        <v>55</v>
      </c>
      <c r="V128" s="203">
        <v>56</v>
      </c>
      <c r="W128" s="203">
        <v>63</v>
      </c>
      <c r="X128" s="203">
        <v>61</v>
      </c>
      <c r="Y128" s="203">
        <v>67</v>
      </c>
      <c r="Z128" s="203">
        <v>53</v>
      </c>
      <c r="AA128" s="203">
        <v>50</v>
      </c>
      <c r="AB128" s="203">
        <v>243</v>
      </c>
      <c r="AC128" s="203">
        <v>259</v>
      </c>
      <c r="AD128" s="203">
        <v>235</v>
      </c>
      <c r="AE128" s="203">
        <v>228</v>
      </c>
      <c r="AF128" s="203">
        <v>240</v>
      </c>
      <c r="AG128" s="203">
        <v>215</v>
      </c>
      <c r="AH128" s="203">
        <v>180</v>
      </c>
      <c r="AI128" s="203">
        <v>158</v>
      </c>
      <c r="AJ128" s="203">
        <v>140</v>
      </c>
      <c r="AK128" s="203">
        <v>111</v>
      </c>
      <c r="AL128" s="203">
        <v>89</v>
      </c>
      <c r="AM128" s="203">
        <v>67</v>
      </c>
      <c r="AN128" s="203">
        <v>40</v>
      </c>
      <c r="AO128" s="203">
        <v>33</v>
      </c>
      <c r="AP128" s="203">
        <v>2</v>
      </c>
      <c r="AQ128" s="203">
        <v>60</v>
      </c>
      <c r="AR128" s="203">
        <v>1651</v>
      </c>
      <c r="AS128" s="203">
        <v>140</v>
      </c>
      <c r="AT128" s="203">
        <v>141</v>
      </c>
      <c r="AU128" s="203">
        <v>727</v>
      </c>
      <c r="AV128" s="203">
        <v>60</v>
      </c>
    </row>
    <row r="129" spans="1:48" ht="13.5" customHeight="1" x14ac:dyDescent="0.3">
      <c r="A129" s="194">
        <v>3</v>
      </c>
      <c r="B129" s="178">
        <v>130403</v>
      </c>
      <c r="C129" s="183" t="s">
        <v>942</v>
      </c>
      <c r="D129" s="195" t="s">
        <v>2039</v>
      </c>
      <c r="E129" s="196" t="s">
        <v>1867</v>
      </c>
      <c r="F129" s="196" t="s">
        <v>2040</v>
      </c>
      <c r="G129" s="250">
        <f t="shared" si="17"/>
        <v>1868</v>
      </c>
      <c r="H129" s="203">
        <v>26</v>
      </c>
      <c r="I129" s="203">
        <v>26</v>
      </c>
      <c r="J129" s="203">
        <v>28</v>
      </c>
      <c r="K129" s="203">
        <v>27</v>
      </c>
      <c r="L129" s="203">
        <v>28</v>
      </c>
      <c r="M129" s="203">
        <v>31</v>
      </c>
      <c r="N129" s="203">
        <v>26</v>
      </c>
      <c r="O129" s="203">
        <v>27</v>
      </c>
      <c r="P129" s="203">
        <v>28</v>
      </c>
      <c r="Q129" s="203">
        <v>29</v>
      </c>
      <c r="R129" s="203">
        <v>29</v>
      </c>
      <c r="S129" s="203">
        <v>29</v>
      </c>
      <c r="T129" s="203">
        <v>35</v>
      </c>
      <c r="U129" s="203">
        <v>31</v>
      </c>
      <c r="V129" s="203">
        <v>32</v>
      </c>
      <c r="W129" s="203">
        <v>36</v>
      </c>
      <c r="X129" s="203">
        <v>35</v>
      </c>
      <c r="Y129" s="203">
        <v>38</v>
      </c>
      <c r="Z129" s="203">
        <v>30</v>
      </c>
      <c r="AA129" s="203">
        <v>28</v>
      </c>
      <c r="AB129" s="203">
        <v>138</v>
      </c>
      <c r="AC129" s="203">
        <v>147</v>
      </c>
      <c r="AD129" s="203">
        <v>133</v>
      </c>
      <c r="AE129" s="203">
        <v>129</v>
      </c>
      <c r="AF129" s="203">
        <v>136</v>
      </c>
      <c r="AG129" s="203">
        <v>122</v>
      </c>
      <c r="AH129" s="203">
        <v>102</v>
      </c>
      <c r="AI129" s="203">
        <v>90</v>
      </c>
      <c r="AJ129" s="203">
        <v>79</v>
      </c>
      <c r="AK129" s="203">
        <v>63</v>
      </c>
      <c r="AL129" s="203">
        <v>51</v>
      </c>
      <c r="AM129" s="203">
        <v>38</v>
      </c>
      <c r="AN129" s="203">
        <v>22</v>
      </c>
      <c r="AO129" s="203">
        <v>19</v>
      </c>
      <c r="AP129" s="203">
        <v>1</v>
      </c>
      <c r="AQ129" s="203">
        <v>34</v>
      </c>
      <c r="AR129" s="203">
        <v>937</v>
      </c>
      <c r="AS129" s="203">
        <v>80</v>
      </c>
      <c r="AT129" s="203">
        <v>80</v>
      </c>
      <c r="AU129" s="203">
        <v>413</v>
      </c>
      <c r="AV129" s="203">
        <v>34</v>
      </c>
    </row>
    <row r="130" spans="1:48" ht="21.75" customHeight="1" x14ac:dyDescent="0.25">
      <c r="A130" s="217"/>
      <c r="B130" s="179">
        <v>130500</v>
      </c>
      <c r="C130" s="184" t="s">
        <v>2041</v>
      </c>
      <c r="D130" s="212"/>
      <c r="E130" s="212"/>
      <c r="F130" s="218"/>
      <c r="G130" s="214">
        <f t="shared" si="17"/>
        <v>31558</v>
      </c>
      <c r="H130" s="215">
        <f t="shared" ref="H130:AV130" si="33">+H131+H139+H145+H149</f>
        <v>616</v>
      </c>
      <c r="I130" s="215">
        <f t="shared" si="33"/>
        <v>644</v>
      </c>
      <c r="J130" s="215">
        <f t="shared" si="33"/>
        <v>646</v>
      </c>
      <c r="K130" s="215">
        <f t="shared" si="33"/>
        <v>565</v>
      </c>
      <c r="L130" s="215">
        <f t="shared" si="33"/>
        <v>605</v>
      </c>
      <c r="M130" s="215">
        <f t="shared" si="33"/>
        <v>619</v>
      </c>
      <c r="N130" s="215">
        <f t="shared" si="33"/>
        <v>511</v>
      </c>
      <c r="O130" s="215">
        <f t="shared" si="33"/>
        <v>581</v>
      </c>
      <c r="P130" s="215">
        <f t="shared" si="33"/>
        <v>538</v>
      </c>
      <c r="Q130" s="215">
        <f t="shared" si="33"/>
        <v>515</v>
      </c>
      <c r="R130" s="215">
        <f t="shared" si="33"/>
        <v>528</v>
      </c>
      <c r="S130" s="215">
        <f t="shared" si="33"/>
        <v>554</v>
      </c>
      <c r="T130" s="215">
        <f t="shared" si="33"/>
        <v>647</v>
      </c>
      <c r="U130" s="215">
        <f t="shared" si="33"/>
        <v>641</v>
      </c>
      <c r="V130" s="215">
        <f t="shared" si="33"/>
        <v>594</v>
      </c>
      <c r="W130" s="215">
        <f t="shared" si="33"/>
        <v>659</v>
      </c>
      <c r="X130" s="215">
        <f t="shared" si="33"/>
        <v>727</v>
      </c>
      <c r="Y130" s="215">
        <f t="shared" si="33"/>
        <v>642</v>
      </c>
      <c r="Z130" s="215">
        <f t="shared" si="33"/>
        <v>617</v>
      </c>
      <c r="AA130" s="215">
        <f t="shared" si="33"/>
        <v>537</v>
      </c>
      <c r="AB130" s="215">
        <f t="shared" si="33"/>
        <v>2703</v>
      </c>
      <c r="AC130" s="215">
        <f t="shared" si="33"/>
        <v>2722</v>
      </c>
      <c r="AD130" s="215">
        <f t="shared" si="33"/>
        <v>2079</v>
      </c>
      <c r="AE130" s="215">
        <f t="shared" si="33"/>
        <v>2014</v>
      </c>
      <c r="AF130" s="215">
        <f t="shared" si="33"/>
        <v>1733</v>
      </c>
      <c r="AG130" s="215">
        <f t="shared" si="33"/>
        <v>1724</v>
      </c>
      <c r="AH130" s="215">
        <f t="shared" si="33"/>
        <v>1554</v>
      </c>
      <c r="AI130" s="215">
        <f t="shared" si="33"/>
        <v>1300</v>
      </c>
      <c r="AJ130" s="215">
        <f t="shared" si="33"/>
        <v>947</v>
      </c>
      <c r="AK130" s="215">
        <f t="shared" si="33"/>
        <v>821</v>
      </c>
      <c r="AL130" s="215">
        <f t="shared" si="33"/>
        <v>685</v>
      </c>
      <c r="AM130" s="215">
        <f t="shared" si="33"/>
        <v>554</v>
      </c>
      <c r="AN130" s="215">
        <f t="shared" si="33"/>
        <v>405</v>
      </c>
      <c r="AO130" s="215">
        <f t="shared" si="33"/>
        <v>331</v>
      </c>
      <c r="AP130" s="215">
        <f t="shared" si="33"/>
        <v>50</v>
      </c>
      <c r="AQ130" s="215">
        <f t="shared" si="33"/>
        <v>826</v>
      </c>
      <c r="AR130" s="215">
        <f t="shared" si="33"/>
        <v>15801</v>
      </c>
      <c r="AS130" s="215">
        <f t="shared" si="33"/>
        <v>1514</v>
      </c>
      <c r="AT130" s="215">
        <f t="shared" si="33"/>
        <v>1643</v>
      </c>
      <c r="AU130" s="215">
        <f t="shared" si="33"/>
        <v>6447</v>
      </c>
      <c r="AV130" s="215">
        <f t="shared" si="33"/>
        <v>1107</v>
      </c>
    </row>
    <row r="131" spans="1:48" ht="13.5" customHeight="1" x14ac:dyDescent="0.25">
      <c r="A131" s="216"/>
      <c r="B131" s="178">
        <v>130501</v>
      </c>
      <c r="C131" s="182" t="s">
        <v>2043</v>
      </c>
      <c r="D131" s="194"/>
      <c r="E131" s="206"/>
      <c r="F131" s="198"/>
      <c r="G131" s="187">
        <f t="shared" si="17"/>
        <v>13052</v>
      </c>
      <c r="H131" s="208">
        <f>+SUM(H132:H138)</f>
        <v>224</v>
      </c>
      <c r="I131" s="208">
        <f t="shared" ref="I131:AV131" si="34">+SUM(I132:I138)</f>
        <v>222</v>
      </c>
      <c r="J131" s="208">
        <f t="shared" si="34"/>
        <v>226</v>
      </c>
      <c r="K131" s="208">
        <f t="shared" si="34"/>
        <v>221</v>
      </c>
      <c r="L131" s="208">
        <f t="shared" si="34"/>
        <v>223</v>
      </c>
      <c r="M131" s="208">
        <f t="shared" si="34"/>
        <v>213</v>
      </c>
      <c r="N131" s="208">
        <f t="shared" si="34"/>
        <v>189</v>
      </c>
      <c r="O131" s="208">
        <f t="shared" si="34"/>
        <v>224</v>
      </c>
      <c r="P131" s="208">
        <f t="shared" si="34"/>
        <v>223</v>
      </c>
      <c r="Q131" s="208">
        <f t="shared" si="34"/>
        <v>202</v>
      </c>
      <c r="R131" s="208">
        <f t="shared" si="34"/>
        <v>189</v>
      </c>
      <c r="S131" s="208">
        <f t="shared" si="34"/>
        <v>225</v>
      </c>
      <c r="T131" s="208">
        <f t="shared" si="34"/>
        <v>248</v>
      </c>
      <c r="U131" s="208">
        <f t="shared" si="34"/>
        <v>236</v>
      </c>
      <c r="V131" s="208">
        <f t="shared" si="34"/>
        <v>214</v>
      </c>
      <c r="W131" s="208">
        <f t="shared" si="34"/>
        <v>249</v>
      </c>
      <c r="X131" s="208">
        <f t="shared" si="34"/>
        <v>306</v>
      </c>
      <c r="Y131" s="208">
        <f t="shared" si="34"/>
        <v>237</v>
      </c>
      <c r="Z131" s="208">
        <f t="shared" si="34"/>
        <v>228</v>
      </c>
      <c r="AA131" s="208">
        <f t="shared" si="34"/>
        <v>199</v>
      </c>
      <c r="AB131" s="208">
        <f t="shared" si="34"/>
        <v>1035</v>
      </c>
      <c r="AC131" s="208">
        <f t="shared" si="34"/>
        <v>1141</v>
      </c>
      <c r="AD131" s="208">
        <f t="shared" si="34"/>
        <v>895</v>
      </c>
      <c r="AE131" s="208">
        <f t="shared" si="34"/>
        <v>847</v>
      </c>
      <c r="AF131" s="208">
        <f t="shared" si="34"/>
        <v>761</v>
      </c>
      <c r="AG131" s="208">
        <f t="shared" si="34"/>
        <v>769</v>
      </c>
      <c r="AH131" s="208">
        <f t="shared" si="34"/>
        <v>742</v>
      </c>
      <c r="AI131" s="208">
        <f t="shared" si="34"/>
        <v>569</v>
      </c>
      <c r="AJ131" s="208">
        <f t="shared" si="34"/>
        <v>430</v>
      </c>
      <c r="AK131" s="208">
        <f t="shared" si="34"/>
        <v>417</v>
      </c>
      <c r="AL131" s="208">
        <f t="shared" si="34"/>
        <v>338</v>
      </c>
      <c r="AM131" s="208">
        <f t="shared" si="34"/>
        <v>286</v>
      </c>
      <c r="AN131" s="208">
        <f t="shared" si="34"/>
        <v>183</v>
      </c>
      <c r="AO131" s="208">
        <f t="shared" si="34"/>
        <v>141</v>
      </c>
      <c r="AP131" s="208">
        <f t="shared" si="34"/>
        <v>24</v>
      </c>
      <c r="AQ131" s="208">
        <f t="shared" si="34"/>
        <v>276</v>
      </c>
      <c r="AR131" s="208">
        <f t="shared" si="34"/>
        <v>6528</v>
      </c>
      <c r="AS131" s="208">
        <f t="shared" si="34"/>
        <v>560</v>
      </c>
      <c r="AT131" s="208">
        <f t="shared" si="34"/>
        <v>628</v>
      </c>
      <c r="AU131" s="208">
        <f t="shared" si="34"/>
        <v>2719</v>
      </c>
      <c r="AV131" s="208">
        <f t="shared" si="34"/>
        <v>429</v>
      </c>
    </row>
    <row r="132" spans="1:48" ht="13.5" customHeight="1" x14ac:dyDescent="0.3">
      <c r="A132" s="216">
        <v>1</v>
      </c>
      <c r="B132" s="178">
        <v>130501</v>
      </c>
      <c r="C132" s="183" t="s">
        <v>1067</v>
      </c>
      <c r="D132" s="195" t="s">
        <v>2044</v>
      </c>
      <c r="E132" s="196" t="s">
        <v>1829</v>
      </c>
      <c r="F132" s="196" t="s">
        <v>1067</v>
      </c>
      <c r="G132" s="250">
        <f t="shared" si="17"/>
        <v>7220</v>
      </c>
      <c r="H132" s="203">
        <v>124</v>
      </c>
      <c r="I132" s="203">
        <v>123</v>
      </c>
      <c r="J132" s="203">
        <v>126</v>
      </c>
      <c r="K132" s="203">
        <v>122</v>
      </c>
      <c r="L132" s="203">
        <v>123</v>
      </c>
      <c r="M132" s="203">
        <v>118</v>
      </c>
      <c r="N132" s="203">
        <v>105</v>
      </c>
      <c r="O132" s="203">
        <v>124</v>
      </c>
      <c r="P132" s="203">
        <v>123</v>
      </c>
      <c r="Q132" s="203">
        <v>111</v>
      </c>
      <c r="R132" s="203">
        <v>105</v>
      </c>
      <c r="S132" s="203">
        <v>125</v>
      </c>
      <c r="T132" s="203">
        <v>137</v>
      </c>
      <c r="U132" s="203">
        <v>130</v>
      </c>
      <c r="V132" s="203">
        <v>119</v>
      </c>
      <c r="W132" s="203">
        <v>138</v>
      </c>
      <c r="X132" s="203">
        <v>169</v>
      </c>
      <c r="Y132" s="203">
        <v>131</v>
      </c>
      <c r="Z132" s="203">
        <v>126</v>
      </c>
      <c r="AA132" s="203">
        <v>109</v>
      </c>
      <c r="AB132" s="203">
        <v>572</v>
      </c>
      <c r="AC132" s="203">
        <v>631</v>
      </c>
      <c r="AD132" s="203">
        <v>495</v>
      </c>
      <c r="AE132" s="203">
        <v>469</v>
      </c>
      <c r="AF132" s="203">
        <v>421</v>
      </c>
      <c r="AG132" s="203">
        <v>426</v>
      </c>
      <c r="AH132" s="203">
        <v>411</v>
      </c>
      <c r="AI132" s="203">
        <v>315</v>
      </c>
      <c r="AJ132" s="203">
        <v>238</v>
      </c>
      <c r="AK132" s="203">
        <v>230</v>
      </c>
      <c r="AL132" s="203">
        <v>188</v>
      </c>
      <c r="AM132" s="203">
        <v>158</v>
      </c>
      <c r="AN132" s="203">
        <v>101</v>
      </c>
      <c r="AO132" s="203">
        <v>77</v>
      </c>
      <c r="AP132" s="203">
        <v>13</v>
      </c>
      <c r="AQ132" s="203">
        <v>153</v>
      </c>
      <c r="AR132" s="203">
        <v>3612</v>
      </c>
      <c r="AS132" s="203">
        <v>310</v>
      </c>
      <c r="AT132" s="203">
        <v>347</v>
      </c>
      <c r="AU132" s="203">
        <v>1504</v>
      </c>
      <c r="AV132" s="203">
        <v>237</v>
      </c>
    </row>
    <row r="133" spans="1:48" ht="13.5" customHeight="1" x14ac:dyDescent="0.3">
      <c r="A133" s="216">
        <v>2</v>
      </c>
      <c r="B133" s="178">
        <v>130501</v>
      </c>
      <c r="C133" s="183" t="s">
        <v>1067</v>
      </c>
      <c r="D133" s="195" t="s">
        <v>2045</v>
      </c>
      <c r="E133" s="196" t="s">
        <v>1840</v>
      </c>
      <c r="F133" s="196" t="s">
        <v>2046</v>
      </c>
      <c r="G133" s="250">
        <f t="shared" si="17"/>
        <v>2320</v>
      </c>
      <c r="H133" s="203">
        <v>40</v>
      </c>
      <c r="I133" s="203">
        <v>39</v>
      </c>
      <c r="J133" s="203">
        <v>40</v>
      </c>
      <c r="K133" s="203">
        <v>39</v>
      </c>
      <c r="L133" s="203">
        <v>40</v>
      </c>
      <c r="M133" s="203">
        <v>38</v>
      </c>
      <c r="N133" s="203">
        <v>34</v>
      </c>
      <c r="O133" s="203">
        <v>40</v>
      </c>
      <c r="P133" s="203">
        <v>40</v>
      </c>
      <c r="Q133" s="203">
        <v>36</v>
      </c>
      <c r="R133" s="203">
        <v>34</v>
      </c>
      <c r="S133" s="203">
        <v>40</v>
      </c>
      <c r="T133" s="203">
        <v>44</v>
      </c>
      <c r="U133" s="203">
        <v>42</v>
      </c>
      <c r="V133" s="203">
        <v>38</v>
      </c>
      <c r="W133" s="203">
        <v>44</v>
      </c>
      <c r="X133" s="203">
        <v>54</v>
      </c>
      <c r="Y133" s="203">
        <v>42</v>
      </c>
      <c r="Z133" s="203">
        <v>41</v>
      </c>
      <c r="AA133" s="203">
        <v>35</v>
      </c>
      <c r="AB133" s="203">
        <v>184</v>
      </c>
      <c r="AC133" s="203">
        <v>203</v>
      </c>
      <c r="AD133" s="203">
        <v>159</v>
      </c>
      <c r="AE133" s="203">
        <v>150</v>
      </c>
      <c r="AF133" s="203">
        <v>135</v>
      </c>
      <c r="AG133" s="203">
        <v>137</v>
      </c>
      <c r="AH133" s="203">
        <v>132</v>
      </c>
      <c r="AI133" s="203">
        <v>101</v>
      </c>
      <c r="AJ133" s="203">
        <v>76</v>
      </c>
      <c r="AK133" s="203">
        <v>74</v>
      </c>
      <c r="AL133" s="203">
        <v>60</v>
      </c>
      <c r="AM133" s="203">
        <v>51</v>
      </c>
      <c r="AN133" s="203">
        <v>33</v>
      </c>
      <c r="AO133" s="203">
        <v>25</v>
      </c>
      <c r="AP133" s="203">
        <v>4</v>
      </c>
      <c r="AQ133" s="203">
        <v>49</v>
      </c>
      <c r="AR133" s="203">
        <v>1160</v>
      </c>
      <c r="AS133" s="203">
        <v>99</v>
      </c>
      <c r="AT133" s="203">
        <v>111</v>
      </c>
      <c r="AU133" s="203">
        <v>483</v>
      </c>
      <c r="AV133" s="203">
        <v>76</v>
      </c>
    </row>
    <row r="134" spans="1:48" ht="13.5" customHeight="1" x14ac:dyDescent="0.3">
      <c r="A134" s="216">
        <v>3</v>
      </c>
      <c r="B134" s="178">
        <v>130501</v>
      </c>
      <c r="C134" s="183" t="s">
        <v>1067</v>
      </c>
      <c r="D134" s="195" t="s">
        <v>2047</v>
      </c>
      <c r="E134" s="196" t="s">
        <v>1867</v>
      </c>
      <c r="F134" s="196" t="s">
        <v>1049</v>
      </c>
      <c r="G134" s="250">
        <f t="shared" si="17"/>
        <v>1097</v>
      </c>
      <c r="H134" s="203">
        <v>19</v>
      </c>
      <c r="I134" s="203">
        <v>19</v>
      </c>
      <c r="J134" s="203">
        <v>19</v>
      </c>
      <c r="K134" s="203">
        <v>19</v>
      </c>
      <c r="L134" s="203">
        <v>19</v>
      </c>
      <c r="M134" s="203">
        <v>18</v>
      </c>
      <c r="N134" s="203">
        <v>16</v>
      </c>
      <c r="O134" s="203">
        <v>19</v>
      </c>
      <c r="P134" s="203">
        <v>19</v>
      </c>
      <c r="Q134" s="203">
        <v>17</v>
      </c>
      <c r="R134" s="203">
        <v>16</v>
      </c>
      <c r="S134" s="203">
        <v>19</v>
      </c>
      <c r="T134" s="203">
        <v>21</v>
      </c>
      <c r="U134" s="203">
        <v>20</v>
      </c>
      <c r="V134" s="203">
        <v>18</v>
      </c>
      <c r="W134" s="203">
        <v>21</v>
      </c>
      <c r="X134" s="203">
        <v>26</v>
      </c>
      <c r="Y134" s="203">
        <v>20</v>
      </c>
      <c r="Z134" s="203">
        <v>19</v>
      </c>
      <c r="AA134" s="203">
        <v>17</v>
      </c>
      <c r="AB134" s="203">
        <v>87</v>
      </c>
      <c r="AC134" s="203">
        <v>95</v>
      </c>
      <c r="AD134" s="203">
        <v>75</v>
      </c>
      <c r="AE134" s="203">
        <v>71</v>
      </c>
      <c r="AF134" s="203">
        <v>64</v>
      </c>
      <c r="AG134" s="203">
        <v>64</v>
      </c>
      <c r="AH134" s="203">
        <v>62</v>
      </c>
      <c r="AI134" s="203">
        <v>48</v>
      </c>
      <c r="AJ134" s="203">
        <v>36</v>
      </c>
      <c r="AK134" s="203">
        <v>35</v>
      </c>
      <c r="AL134" s="203">
        <v>28</v>
      </c>
      <c r="AM134" s="203">
        <v>24</v>
      </c>
      <c r="AN134" s="203">
        <v>15</v>
      </c>
      <c r="AO134" s="203">
        <v>12</v>
      </c>
      <c r="AP134" s="203">
        <v>2</v>
      </c>
      <c r="AQ134" s="203">
        <v>23</v>
      </c>
      <c r="AR134" s="203">
        <v>547</v>
      </c>
      <c r="AS134" s="203">
        <v>47</v>
      </c>
      <c r="AT134" s="203">
        <v>53</v>
      </c>
      <c r="AU134" s="203">
        <v>228</v>
      </c>
      <c r="AV134" s="203">
        <v>36</v>
      </c>
    </row>
    <row r="135" spans="1:48" ht="13.5" customHeight="1" x14ac:dyDescent="0.3">
      <c r="A135" s="216">
        <v>4</v>
      </c>
      <c r="B135" s="178">
        <v>130501</v>
      </c>
      <c r="C135" s="183" t="s">
        <v>1067</v>
      </c>
      <c r="D135" s="195" t="s">
        <v>2048</v>
      </c>
      <c r="E135" s="196" t="s">
        <v>1867</v>
      </c>
      <c r="F135" s="196" t="s">
        <v>2049</v>
      </c>
      <c r="G135" s="250">
        <f t="shared" si="17"/>
        <v>428</v>
      </c>
      <c r="H135" s="203">
        <v>7</v>
      </c>
      <c r="I135" s="203">
        <v>7</v>
      </c>
      <c r="J135" s="203">
        <v>7</v>
      </c>
      <c r="K135" s="203">
        <v>7</v>
      </c>
      <c r="L135" s="203">
        <v>7</v>
      </c>
      <c r="M135" s="203">
        <v>7</v>
      </c>
      <c r="N135" s="203">
        <v>6</v>
      </c>
      <c r="O135" s="203">
        <v>7</v>
      </c>
      <c r="P135" s="203">
        <v>7</v>
      </c>
      <c r="Q135" s="203">
        <v>7</v>
      </c>
      <c r="R135" s="203">
        <v>6</v>
      </c>
      <c r="S135" s="203">
        <v>7</v>
      </c>
      <c r="T135" s="203">
        <v>8</v>
      </c>
      <c r="U135" s="203">
        <v>8</v>
      </c>
      <c r="V135" s="203">
        <v>7</v>
      </c>
      <c r="W135" s="203">
        <v>8</v>
      </c>
      <c r="X135" s="203">
        <v>10</v>
      </c>
      <c r="Y135" s="203">
        <v>8</v>
      </c>
      <c r="Z135" s="203">
        <v>8</v>
      </c>
      <c r="AA135" s="203">
        <v>7</v>
      </c>
      <c r="AB135" s="203">
        <v>34</v>
      </c>
      <c r="AC135" s="203">
        <v>38</v>
      </c>
      <c r="AD135" s="203">
        <v>30</v>
      </c>
      <c r="AE135" s="203">
        <v>28</v>
      </c>
      <c r="AF135" s="203">
        <v>25</v>
      </c>
      <c r="AG135" s="203">
        <v>25</v>
      </c>
      <c r="AH135" s="203">
        <v>24</v>
      </c>
      <c r="AI135" s="203">
        <v>19</v>
      </c>
      <c r="AJ135" s="203">
        <v>14</v>
      </c>
      <c r="AK135" s="203">
        <v>14</v>
      </c>
      <c r="AL135" s="203">
        <v>11</v>
      </c>
      <c r="AM135" s="203">
        <v>9</v>
      </c>
      <c r="AN135" s="203">
        <v>6</v>
      </c>
      <c r="AO135" s="203">
        <v>5</v>
      </c>
      <c r="AP135" s="203">
        <v>1</v>
      </c>
      <c r="AQ135" s="203">
        <v>9</v>
      </c>
      <c r="AR135" s="203">
        <v>215</v>
      </c>
      <c r="AS135" s="203">
        <v>18</v>
      </c>
      <c r="AT135" s="203">
        <v>21</v>
      </c>
      <c r="AU135" s="203">
        <v>90</v>
      </c>
      <c r="AV135" s="203">
        <v>14</v>
      </c>
    </row>
    <row r="136" spans="1:48" ht="13.5" customHeight="1" x14ac:dyDescent="0.3">
      <c r="A136" s="216">
        <v>5</v>
      </c>
      <c r="B136" s="178">
        <v>130501</v>
      </c>
      <c r="C136" s="183" t="s">
        <v>1067</v>
      </c>
      <c r="D136" s="195" t="s">
        <v>2050</v>
      </c>
      <c r="E136" s="196" t="s">
        <v>1867</v>
      </c>
      <c r="F136" s="196" t="s">
        <v>2051</v>
      </c>
      <c r="G136" s="250">
        <f t="shared" si="17"/>
        <v>631</v>
      </c>
      <c r="H136" s="203">
        <v>11</v>
      </c>
      <c r="I136" s="203">
        <v>11</v>
      </c>
      <c r="J136" s="203">
        <v>11</v>
      </c>
      <c r="K136" s="203">
        <v>11</v>
      </c>
      <c r="L136" s="203">
        <v>11</v>
      </c>
      <c r="M136" s="203">
        <v>10</v>
      </c>
      <c r="N136" s="203">
        <v>9</v>
      </c>
      <c r="O136" s="203">
        <v>11</v>
      </c>
      <c r="P136" s="203">
        <v>11</v>
      </c>
      <c r="Q136" s="203">
        <v>10</v>
      </c>
      <c r="R136" s="203">
        <v>9</v>
      </c>
      <c r="S136" s="203">
        <v>11</v>
      </c>
      <c r="T136" s="203">
        <v>12</v>
      </c>
      <c r="U136" s="203">
        <v>11</v>
      </c>
      <c r="V136" s="203">
        <v>10</v>
      </c>
      <c r="W136" s="203">
        <v>12</v>
      </c>
      <c r="X136" s="203">
        <v>15</v>
      </c>
      <c r="Y136" s="203">
        <v>11</v>
      </c>
      <c r="Z136" s="203">
        <v>11</v>
      </c>
      <c r="AA136" s="203">
        <v>10</v>
      </c>
      <c r="AB136" s="203">
        <v>50</v>
      </c>
      <c r="AC136" s="203">
        <v>55</v>
      </c>
      <c r="AD136" s="203">
        <v>43</v>
      </c>
      <c r="AE136" s="203">
        <v>41</v>
      </c>
      <c r="AF136" s="203">
        <v>37</v>
      </c>
      <c r="AG136" s="203">
        <v>37</v>
      </c>
      <c r="AH136" s="203">
        <v>36</v>
      </c>
      <c r="AI136" s="203">
        <v>27</v>
      </c>
      <c r="AJ136" s="203">
        <v>21</v>
      </c>
      <c r="AK136" s="203">
        <v>20</v>
      </c>
      <c r="AL136" s="203">
        <v>16</v>
      </c>
      <c r="AM136" s="203">
        <v>14</v>
      </c>
      <c r="AN136" s="203">
        <v>9</v>
      </c>
      <c r="AO136" s="203">
        <v>7</v>
      </c>
      <c r="AP136" s="203">
        <v>1</v>
      </c>
      <c r="AQ136" s="203">
        <v>13</v>
      </c>
      <c r="AR136" s="203">
        <v>315</v>
      </c>
      <c r="AS136" s="203">
        <v>27</v>
      </c>
      <c r="AT136" s="203">
        <v>30</v>
      </c>
      <c r="AU136" s="203">
        <v>131</v>
      </c>
      <c r="AV136" s="203">
        <v>21</v>
      </c>
    </row>
    <row r="137" spans="1:48" ht="13.5" customHeight="1" x14ac:dyDescent="0.3">
      <c r="A137" s="216">
        <v>6</v>
      </c>
      <c r="B137" s="178">
        <v>130501</v>
      </c>
      <c r="C137" s="183" t="s">
        <v>1067</v>
      </c>
      <c r="D137" s="195" t="s">
        <v>2052</v>
      </c>
      <c r="E137" s="196" t="s">
        <v>1867</v>
      </c>
      <c r="F137" s="196" t="s">
        <v>760</v>
      </c>
      <c r="G137" s="250">
        <f t="shared" si="17"/>
        <v>364</v>
      </c>
      <c r="H137" s="203">
        <v>6</v>
      </c>
      <c r="I137" s="203">
        <v>6</v>
      </c>
      <c r="J137" s="203">
        <v>6</v>
      </c>
      <c r="K137" s="203">
        <v>6</v>
      </c>
      <c r="L137" s="203">
        <v>6</v>
      </c>
      <c r="M137" s="203">
        <v>6</v>
      </c>
      <c r="N137" s="203">
        <v>5</v>
      </c>
      <c r="O137" s="203">
        <v>6</v>
      </c>
      <c r="P137" s="203">
        <v>6</v>
      </c>
      <c r="Q137" s="203">
        <v>6</v>
      </c>
      <c r="R137" s="203">
        <v>5</v>
      </c>
      <c r="S137" s="203">
        <v>6</v>
      </c>
      <c r="T137" s="203">
        <v>7</v>
      </c>
      <c r="U137" s="203">
        <v>7</v>
      </c>
      <c r="V137" s="203">
        <v>6</v>
      </c>
      <c r="W137" s="203">
        <v>7</v>
      </c>
      <c r="X137" s="203">
        <v>9</v>
      </c>
      <c r="Y137" s="203">
        <v>7</v>
      </c>
      <c r="Z137" s="203">
        <v>6</v>
      </c>
      <c r="AA137" s="203">
        <v>6</v>
      </c>
      <c r="AB137" s="203">
        <v>29</v>
      </c>
      <c r="AC137" s="203">
        <v>32</v>
      </c>
      <c r="AD137" s="203">
        <v>25</v>
      </c>
      <c r="AE137" s="203">
        <v>24</v>
      </c>
      <c r="AF137" s="203">
        <v>21</v>
      </c>
      <c r="AG137" s="203">
        <v>21</v>
      </c>
      <c r="AH137" s="203">
        <v>21</v>
      </c>
      <c r="AI137" s="203">
        <v>16</v>
      </c>
      <c r="AJ137" s="203">
        <v>12</v>
      </c>
      <c r="AK137" s="203">
        <v>12</v>
      </c>
      <c r="AL137" s="203">
        <v>9</v>
      </c>
      <c r="AM137" s="203">
        <v>8</v>
      </c>
      <c r="AN137" s="203">
        <v>5</v>
      </c>
      <c r="AO137" s="203">
        <v>4</v>
      </c>
      <c r="AP137" s="203">
        <v>1</v>
      </c>
      <c r="AQ137" s="203">
        <v>8</v>
      </c>
      <c r="AR137" s="203">
        <v>182</v>
      </c>
      <c r="AS137" s="203">
        <v>16</v>
      </c>
      <c r="AT137" s="203">
        <v>18</v>
      </c>
      <c r="AU137" s="203">
        <v>76</v>
      </c>
      <c r="AV137" s="203">
        <v>12</v>
      </c>
    </row>
    <row r="138" spans="1:48" ht="13.5" customHeight="1" x14ac:dyDescent="0.3">
      <c r="A138" s="216">
        <v>7</v>
      </c>
      <c r="B138" s="178">
        <v>130501</v>
      </c>
      <c r="C138" s="183" t="s">
        <v>1067</v>
      </c>
      <c r="D138" s="223" t="s">
        <v>2053</v>
      </c>
      <c r="E138" s="196" t="s">
        <v>1867</v>
      </c>
      <c r="F138" s="196" t="s">
        <v>2054</v>
      </c>
      <c r="G138" s="250">
        <f t="shared" si="17"/>
        <v>992</v>
      </c>
      <c r="H138" s="203">
        <v>17</v>
      </c>
      <c r="I138" s="203">
        <v>17</v>
      </c>
      <c r="J138" s="203">
        <v>17</v>
      </c>
      <c r="K138" s="203">
        <v>17</v>
      </c>
      <c r="L138" s="203">
        <v>17</v>
      </c>
      <c r="M138" s="203">
        <v>16</v>
      </c>
      <c r="N138" s="203">
        <v>14</v>
      </c>
      <c r="O138" s="203">
        <v>17</v>
      </c>
      <c r="P138" s="203">
        <v>17</v>
      </c>
      <c r="Q138" s="203">
        <v>15</v>
      </c>
      <c r="R138" s="203">
        <v>14</v>
      </c>
      <c r="S138" s="203">
        <v>17</v>
      </c>
      <c r="T138" s="203">
        <v>19</v>
      </c>
      <c r="U138" s="203">
        <v>18</v>
      </c>
      <c r="V138" s="203">
        <v>16</v>
      </c>
      <c r="W138" s="203">
        <v>19</v>
      </c>
      <c r="X138" s="203">
        <v>23</v>
      </c>
      <c r="Y138" s="203">
        <v>18</v>
      </c>
      <c r="Z138" s="203">
        <v>17</v>
      </c>
      <c r="AA138" s="203">
        <v>15</v>
      </c>
      <c r="AB138" s="203">
        <v>79</v>
      </c>
      <c r="AC138" s="203">
        <v>87</v>
      </c>
      <c r="AD138" s="203">
        <v>68</v>
      </c>
      <c r="AE138" s="203">
        <v>64</v>
      </c>
      <c r="AF138" s="203">
        <v>58</v>
      </c>
      <c r="AG138" s="203">
        <v>59</v>
      </c>
      <c r="AH138" s="203">
        <v>56</v>
      </c>
      <c r="AI138" s="203">
        <v>43</v>
      </c>
      <c r="AJ138" s="203">
        <v>33</v>
      </c>
      <c r="AK138" s="203">
        <v>32</v>
      </c>
      <c r="AL138" s="203">
        <v>26</v>
      </c>
      <c r="AM138" s="203">
        <v>22</v>
      </c>
      <c r="AN138" s="203">
        <v>14</v>
      </c>
      <c r="AO138" s="203">
        <v>11</v>
      </c>
      <c r="AP138" s="203">
        <v>2</v>
      </c>
      <c r="AQ138" s="203">
        <v>21</v>
      </c>
      <c r="AR138" s="203">
        <v>497</v>
      </c>
      <c r="AS138" s="203">
        <v>43</v>
      </c>
      <c r="AT138" s="203">
        <v>48</v>
      </c>
      <c r="AU138" s="203">
        <v>207</v>
      </c>
      <c r="AV138" s="203">
        <v>33</v>
      </c>
    </row>
    <row r="139" spans="1:48" ht="13.5" customHeight="1" x14ac:dyDescent="0.25">
      <c r="A139" s="216"/>
      <c r="B139" s="178">
        <v>130502</v>
      </c>
      <c r="C139" s="182" t="s">
        <v>2055</v>
      </c>
      <c r="D139" s="194"/>
      <c r="E139" s="206"/>
      <c r="F139" s="198"/>
      <c r="G139" s="187">
        <f t="shared" si="17"/>
        <v>5236</v>
      </c>
      <c r="H139" s="208">
        <f>+SUM(H140:H144)</f>
        <v>119</v>
      </c>
      <c r="I139" s="208">
        <f t="shared" ref="I139:AV139" si="35">+SUM(I140:I144)</f>
        <v>112</v>
      </c>
      <c r="J139" s="208">
        <f t="shared" si="35"/>
        <v>108</v>
      </c>
      <c r="K139" s="208">
        <f t="shared" si="35"/>
        <v>95</v>
      </c>
      <c r="L139" s="208">
        <f t="shared" si="35"/>
        <v>89</v>
      </c>
      <c r="M139" s="208">
        <f t="shared" si="35"/>
        <v>85</v>
      </c>
      <c r="N139" s="208">
        <f t="shared" si="35"/>
        <v>69</v>
      </c>
      <c r="O139" s="208">
        <f t="shared" si="35"/>
        <v>79</v>
      </c>
      <c r="P139" s="208">
        <f t="shared" si="35"/>
        <v>71</v>
      </c>
      <c r="Q139" s="208">
        <f t="shared" si="35"/>
        <v>76</v>
      </c>
      <c r="R139" s="208">
        <f t="shared" si="35"/>
        <v>86</v>
      </c>
      <c r="S139" s="208">
        <f t="shared" si="35"/>
        <v>85</v>
      </c>
      <c r="T139" s="208">
        <f t="shared" si="35"/>
        <v>101</v>
      </c>
      <c r="U139" s="208">
        <f t="shared" si="35"/>
        <v>118</v>
      </c>
      <c r="V139" s="208">
        <f t="shared" si="35"/>
        <v>101</v>
      </c>
      <c r="W139" s="208">
        <f t="shared" si="35"/>
        <v>101</v>
      </c>
      <c r="X139" s="208">
        <f t="shared" si="35"/>
        <v>119</v>
      </c>
      <c r="Y139" s="208">
        <f t="shared" si="35"/>
        <v>104</v>
      </c>
      <c r="Z139" s="208">
        <f t="shared" si="35"/>
        <v>101</v>
      </c>
      <c r="AA139" s="208">
        <f t="shared" si="35"/>
        <v>89</v>
      </c>
      <c r="AB139" s="208">
        <f t="shared" si="35"/>
        <v>426</v>
      </c>
      <c r="AC139" s="208">
        <f t="shared" si="35"/>
        <v>502</v>
      </c>
      <c r="AD139" s="208">
        <f t="shared" si="35"/>
        <v>357</v>
      </c>
      <c r="AE139" s="208">
        <f t="shared" si="35"/>
        <v>342</v>
      </c>
      <c r="AF139" s="208">
        <f t="shared" si="35"/>
        <v>316</v>
      </c>
      <c r="AG139" s="208">
        <f t="shared" si="35"/>
        <v>279</v>
      </c>
      <c r="AH139" s="208">
        <f t="shared" si="35"/>
        <v>245</v>
      </c>
      <c r="AI139" s="208">
        <f t="shared" si="35"/>
        <v>242</v>
      </c>
      <c r="AJ139" s="208">
        <f t="shared" si="35"/>
        <v>155</v>
      </c>
      <c r="AK139" s="208">
        <f t="shared" si="35"/>
        <v>115</v>
      </c>
      <c r="AL139" s="208">
        <f t="shared" si="35"/>
        <v>112</v>
      </c>
      <c r="AM139" s="208">
        <f t="shared" si="35"/>
        <v>93</v>
      </c>
      <c r="AN139" s="208">
        <f t="shared" si="35"/>
        <v>72</v>
      </c>
      <c r="AO139" s="208">
        <f t="shared" si="35"/>
        <v>72</v>
      </c>
      <c r="AP139" s="208">
        <f t="shared" si="35"/>
        <v>10</v>
      </c>
      <c r="AQ139" s="208">
        <f t="shared" si="35"/>
        <v>159</v>
      </c>
      <c r="AR139" s="208">
        <f t="shared" si="35"/>
        <v>2613</v>
      </c>
      <c r="AS139" s="208">
        <f t="shared" si="35"/>
        <v>258</v>
      </c>
      <c r="AT139" s="208">
        <f t="shared" si="35"/>
        <v>272</v>
      </c>
      <c r="AU139" s="208">
        <f t="shared" si="35"/>
        <v>1084</v>
      </c>
      <c r="AV139" s="208">
        <f t="shared" si="35"/>
        <v>257</v>
      </c>
    </row>
    <row r="140" spans="1:48" ht="13.5" customHeight="1" x14ac:dyDescent="0.3">
      <c r="A140" s="216">
        <v>1</v>
      </c>
      <c r="B140" s="178">
        <v>130502</v>
      </c>
      <c r="C140" s="183" t="s">
        <v>1132</v>
      </c>
      <c r="D140" s="195" t="s">
        <v>2056</v>
      </c>
      <c r="E140" s="196" t="s">
        <v>2784</v>
      </c>
      <c r="F140" s="196" t="s">
        <v>1132</v>
      </c>
      <c r="G140" s="250">
        <f t="shared" si="17"/>
        <v>2625</v>
      </c>
      <c r="H140" s="203">
        <v>59</v>
      </c>
      <c r="I140" s="203">
        <v>56</v>
      </c>
      <c r="J140" s="203">
        <v>54</v>
      </c>
      <c r="K140" s="203">
        <v>47</v>
      </c>
      <c r="L140" s="203">
        <v>45</v>
      </c>
      <c r="M140" s="203">
        <v>43</v>
      </c>
      <c r="N140" s="203">
        <v>35</v>
      </c>
      <c r="O140" s="203">
        <v>39</v>
      </c>
      <c r="P140" s="203">
        <v>36</v>
      </c>
      <c r="Q140" s="203">
        <v>38</v>
      </c>
      <c r="R140" s="203">
        <v>43</v>
      </c>
      <c r="S140" s="203">
        <v>43</v>
      </c>
      <c r="T140" s="203">
        <v>51</v>
      </c>
      <c r="U140" s="203">
        <v>59</v>
      </c>
      <c r="V140" s="203">
        <v>51</v>
      </c>
      <c r="W140" s="203">
        <v>51</v>
      </c>
      <c r="X140" s="203">
        <v>59</v>
      </c>
      <c r="Y140" s="203">
        <v>52</v>
      </c>
      <c r="Z140" s="203">
        <v>51</v>
      </c>
      <c r="AA140" s="203">
        <v>45</v>
      </c>
      <c r="AB140" s="203">
        <v>213</v>
      </c>
      <c r="AC140" s="203">
        <v>251</v>
      </c>
      <c r="AD140" s="203">
        <v>179</v>
      </c>
      <c r="AE140" s="203">
        <v>171</v>
      </c>
      <c r="AF140" s="203">
        <v>158</v>
      </c>
      <c r="AG140" s="203">
        <v>140</v>
      </c>
      <c r="AH140" s="203">
        <v>123</v>
      </c>
      <c r="AI140" s="203">
        <v>121</v>
      </c>
      <c r="AJ140" s="203">
        <v>78</v>
      </c>
      <c r="AK140" s="203">
        <v>58</v>
      </c>
      <c r="AL140" s="203">
        <v>56</v>
      </c>
      <c r="AM140" s="203">
        <v>46</v>
      </c>
      <c r="AN140" s="203">
        <v>37</v>
      </c>
      <c r="AO140" s="203">
        <v>37</v>
      </c>
      <c r="AP140" s="203">
        <v>5</v>
      </c>
      <c r="AQ140" s="203">
        <v>79</v>
      </c>
      <c r="AR140" s="203">
        <v>1307</v>
      </c>
      <c r="AS140" s="203">
        <v>129</v>
      </c>
      <c r="AT140" s="203">
        <v>136</v>
      </c>
      <c r="AU140" s="203">
        <v>542</v>
      </c>
      <c r="AV140" s="203">
        <v>128</v>
      </c>
    </row>
    <row r="141" spans="1:48" ht="13.5" customHeight="1" x14ac:dyDescent="0.3">
      <c r="A141" s="216">
        <v>2</v>
      </c>
      <c r="B141" s="178">
        <v>130502</v>
      </c>
      <c r="C141" s="183" t="s">
        <v>1132</v>
      </c>
      <c r="D141" s="195" t="s">
        <v>2057</v>
      </c>
      <c r="E141" s="196" t="s">
        <v>1840</v>
      </c>
      <c r="F141" s="196" t="s">
        <v>2058</v>
      </c>
      <c r="G141" s="250">
        <f t="shared" si="17"/>
        <v>1307</v>
      </c>
      <c r="H141" s="203">
        <v>30</v>
      </c>
      <c r="I141" s="203">
        <v>28</v>
      </c>
      <c r="J141" s="203">
        <v>27</v>
      </c>
      <c r="K141" s="203">
        <v>24</v>
      </c>
      <c r="L141" s="203">
        <v>22</v>
      </c>
      <c r="M141" s="203">
        <v>21</v>
      </c>
      <c r="N141" s="203">
        <v>17</v>
      </c>
      <c r="O141" s="203">
        <v>20</v>
      </c>
      <c r="P141" s="203">
        <v>18</v>
      </c>
      <c r="Q141" s="203">
        <v>19</v>
      </c>
      <c r="R141" s="203">
        <v>22</v>
      </c>
      <c r="S141" s="203">
        <v>21</v>
      </c>
      <c r="T141" s="203">
        <v>25</v>
      </c>
      <c r="U141" s="203">
        <v>29</v>
      </c>
      <c r="V141" s="203">
        <v>25</v>
      </c>
      <c r="W141" s="203">
        <v>25</v>
      </c>
      <c r="X141" s="203">
        <v>30</v>
      </c>
      <c r="Y141" s="203">
        <v>26</v>
      </c>
      <c r="Z141" s="203">
        <v>25</v>
      </c>
      <c r="AA141" s="203">
        <v>22</v>
      </c>
      <c r="AB141" s="203">
        <v>107</v>
      </c>
      <c r="AC141" s="203">
        <v>125</v>
      </c>
      <c r="AD141" s="203">
        <v>89</v>
      </c>
      <c r="AE141" s="203">
        <v>85</v>
      </c>
      <c r="AF141" s="203">
        <v>79</v>
      </c>
      <c r="AG141" s="203">
        <v>70</v>
      </c>
      <c r="AH141" s="203">
        <v>61</v>
      </c>
      <c r="AI141" s="203">
        <v>60</v>
      </c>
      <c r="AJ141" s="203">
        <v>39</v>
      </c>
      <c r="AK141" s="203">
        <v>29</v>
      </c>
      <c r="AL141" s="203">
        <v>28</v>
      </c>
      <c r="AM141" s="203">
        <v>23</v>
      </c>
      <c r="AN141" s="203">
        <v>18</v>
      </c>
      <c r="AO141" s="203">
        <v>18</v>
      </c>
      <c r="AP141" s="203">
        <v>2</v>
      </c>
      <c r="AQ141" s="203">
        <v>40</v>
      </c>
      <c r="AR141" s="203">
        <v>653</v>
      </c>
      <c r="AS141" s="203">
        <v>64</v>
      </c>
      <c r="AT141" s="203">
        <v>68</v>
      </c>
      <c r="AU141" s="203">
        <v>271</v>
      </c>
      <c r="AV141" s="203">
        <v>64</v>
      </c>
    </row>
    <row r="142" spans="1:48" ht="13.5" customHeight="1" x14ac:dyDescent="0.3">
      <c r="A142" s="216">
        <v>3</v>
      </c>
      <c r="B142" s="178">
        <v>130502</v>
      </c>
      <c r="C142" s="183" t="s">
        <v>1132</v>
      </c>
      <c r="D142" s="195" t="s">
        <v>2059</v>
      </c>
      <c r="E142" s="196" t="s">
        <v>1867</v>
      </c>
      <c r="F142" s="196" t="s">
        <v>2060</v>
      </c>
      <c r="G142" s="250">
        <f t="shared" si="17"/>
        <v>606</v>
      </c>
      <c r="H142" s="203">
        <v>14</v>
      </c>
      <c r="I142" s="203">
        <v>13</v>
      </c>
      <c r="J142" s="203">
        <v>12</v>
      </c>
      <c r="K142" s="203">
        <v>11</v>
      </c>
      <c r="L142" s="203">
        <v>10</v>
      </c>
      <c r="M142" s="203">
        <v>10</v>
      </c>
      <c r="N142" s="203">
        <v>8</v>
      </c>
      <c r="O142" s="203">
        <v>9</v>
      </c>
      <c r="P142" s="203">
        <v>8</v>
      </c>
      <c r="Q142" s="203">
        <v>9</v>
      </c>
      <c r="R142" s="203">
        <v>10</v>
      </c>
      <c r="S142" s="203">
        <v>10</v>
      </c>
      <c r="T142" s="203">
        <v>12</v>
      </c>
      <c r="U142" s="203">
        <v>14</v>
      </c>
      <c r="V142" s="203">
        <v>12</v>
      </c>
      <c r="W142" s="203">
        <v>12</v>
      </c>
      <c r="X142" s="203">
        <v>14</v>
      </c>
      <c r="Y142" s="203">
        <v>12</v>
      </c>
      <c r="Z142" s="203">
        <v>12</v>
      </c>
      <c r="AA142" s="203">
        <v>10</v>
      </c>
      <c r="AB142" s="203">
        <v>49</v>
      </c>
      <c r="AC142" s="203">
        <v>58</v>
      </c>
      <c r="AD142" s="203">
        <v>41</v>
      </c>
      <c r="AE142" s="203">
        <v>40</v>
      </c>
      <c r="AF142" s="203">
        <v>37</v>
      </c>
      <c r="AG142" s="203">
        <v>32</v>
      </c>
      <c r="AH142" s="203">
        <v>28</v>
      </c>
      <c r="AI142" s="203">
        <v>28</v>
      </c>
      <c r="AJ142" s="203">
        <v>18</v>
      </c>
      <c r="AK142" s="203">
        <v>13</v>
      </c>
      <c r="AL142" s="203">
        <v>13</v>
      </c>
      <c r="AM142" s="203">
        <v>11</v>
      </c>
      <c r="AN142" s="203">
        <v>8</v>
      </c>
      <c r="AO142" s="203">
        <v>8</v>
      </c>
      <c r="AP142" s="203">
        <v>1</v>
      </c>
      <c r="AQ142" s="203">
        <v>18</v>
      </c>
      <c r="AR142" s="203">
        <v>303</v>
      </c>
      <c r="AS142" s="203">
        <v>30</v>
      </c>
      <c r="AT142" s="203">
        <v>31</v>
      </c>
      <c r="AU142" s="203">
        <v>126</v>
      </c>
      <c r="AV142" s="203">
        <v>30</v>
      </c>
    </row>
    <row r="143" spans="1:48" ht="13.5" customHeight="1" x14ac:dyDescent="0.3">
      <c r="A143" s="216">
        <v>4</v>
      </c>
      <c r="B143" s="178">
        <v>130502</v>
      </c>
      <c r="C143" s="183" t="s">
        <v>1132</v>
      </c>
      <c r="D143" s="195" t="s">
        <v>2061</v>
      </c>
      <c r="E143" s="196" t="s">
        <v>1867</v>
      </c>
      <c r="F143" s="196" t="s">
        <v>2062</v>
      </c>
      <c r="G143" s="250">
        <f t="shared" si="17"/>
        <v>381</v>
      </c>
      <c r="H143" s="203">
        <v>9</v>
      </c>
      <c r="I143" s="203">
        <v>8</v>
      </c>
      <c r="J143" s="203">
        <v>8</v>
      </c>
      <c r="K143" s="203">
        <v>7</v>
      </c>
      <c r="L143" s="203">
        <v>7</v>
      </c>
      <c r="M143" s="203">
        <v>6</v>
      </c>
      <c r="N143" s="203">
        <v>5</v>
      </c>
      <c r="O143" s="203">
        <v>6</v>
      </c>
      <c r="P143" s="203">
        <v>5</v>
      </c>
      <c r="Q143" s="203">
        <v>5</v>
      </c>
      <c r="R143" s="203">
        <v>6</v>
      </c>
      <c r="S143" s="203">
        <v>6</v>
      </c>
      <c r="T143" s="203">
        <v>7</v>
      </c>
      <c r="U143" s="203">
        <v>9</v>
      </c>
      <c r="V143" s="203">
        <v>7</v>
      </c>
      <c r="W143" s="203">
        <v>7</v>
      </c>
      <c r="X143" s="203">
        <v>9</v>
      </c>
      <c r="Y143" s="203">
        <v>8</v>
      </c>
      <c r="Z143" s="203">
        <v>7</v>
      </c>
      <c r="AA143" s="203">
        <v>7</v>
      </c>
      <c r="AB143" s="203">
        <v>31</v>
      </c>
      <c r="AC143" s="203">
        <v>37</v>
      </c>
      <c r="AD143" s="203">
        <v>26</v>
      </c>
      <c r="AE143" s="203">
        <v>25</v>
      </c>
      <c r="AF143" s="203">
        <v>23</v>
      </c>
      <c r="AG143" s="203">
        <v>20</v>
      </c>
      <c r="AH143" s="203">
        <v>18</v>
      </c>
      <c r="AI143" s="203">
        <v>18</v>
      </c>
      <c r="AJ143" s="203">
        <v>11</v>
      </c>
      <c r="AK143" s="203">
        <v>8</v>
      </c>
      <c r="AL143" s="203">
        <v>8</v>
      </c>
      <c r="AM143" s="203">
        <v>7</v>
      </c>
      <c r="AN143" s="203">
        <v>5</v>
      </c>
      <c r="AO143" s="203">
        <v>5</v>
      </c>
      <c r="AP143" s="203">
        <v>1</v>
      </c>
      <c r="AQ143" s="203">
        <v>12</v>
      </c>
      <c r="AR143" s="203">
        <v>191</v>
      </c>
      <c r="AS143" s="203">
        <v>19</v>
      </c>
      <c r="AT143" s="203">
        <v>20</v>
      </c>
      <c r="AU143" s="203">
        <v>79</v>
      </c>
      <c r="AV143" s="203">
        <v>19</v>
      </c>
    </row>
    <row r="144" spans="1:48" ht="13.5" customHeight="1" x14ac:dyDescent="0.3">
      <c r="A144" s="216">
        <v>5</v>
      </c>
      <c r="B144" s="178">
        <v>130502</v>
      </c>
      <c r="C144" s="183" t="s">
        <v>1132</v>
      </c>
      <c r="D144" s="195" t="s">
        <v>2063</v>
      </c>
      <c r="E144" s="196" t="s">
        <v>1867</v>
      </c>
      <c r="F144" s="196" t="s">
        <v>2064</v>
      </c>
      <c r="G144" s="250">
        <f t="shared" si="17"/>
        <v>317</v>
      </c>
      <c r="H144" s="203">
        <v>7</v>
      </c>
      <c r="I144" s="203">
        <v>7</v>
      </c>
      <c r="J144" s="203">
        <v>7</v>
      </c>
      <c r="K144" s="203">
        <v>6</v>
      </c>
      <c r="L144" s="203">
        <v>5</v>
      </c>
      <c r="M144" s="203">
        <v>5</v>
      </c>
      <c r="N144" s="203">
        <v>4</v>
      </c>
      <c r="O144" s="203">
        <v>5</v>
      </c>
      <c r="P144" s="203">
        <v>4</v>
      </c>
      <c r="Q144" s="203">
        <v>5</v>
      </c>
      <c r="R144" s="203">
        <v>5</v>
      </c>
      <c r="S144" s="203">
        <v>5</v>
      </c>
      <c r="T144" s="203">
        <v>6</v>
      </c>
      <c r="U144" s="203">
        <v>7</v>
      </c>
      <c r="V144" s="203">
        <v>6</v>
      </c>
      <c r="W144" s="203">
        <v>6</v>
      </c>
      <c r="X144" s="203">
        <v>7</v>
      </c>
      <c r="Y144" s="203">
        <v>6</v>
      </c>
      <c r="Z144" s="203">
        <v>6</v>
      </c>
      <c r="AA144" s="203">
        <v>5</v>
      </c>
      <c r="AB144" s="203">
        <v>26</v>
      </c>
      <c r="AC144" s="203">
        <v>31</v>
      </c>
      <c r="AD144" s="203">
        <v>22</v>
      </c>
      <c r="AE144" s="203">
        <v>21</v>
      </c>
      <c r="AF144" s="203">
        <v>19</v>
      </c>
      <c r="AG144" s="203">
        <v>17</v>
      </c>
      <c r="AH144" s="203">
        <v>15</v>
      </c>
      <c r="AI144" s="203">
        <v>15</v>
      </c>
      <c r="AJ144" s="203">
        <v>9</v>
      </c>
      <c r="AK144" s="203">
        <v>7</v>
      </c>
      <c r="AL144" s="203">
        <v>7</v>
      </c>
      <c r="AM144" s="203">
        <v>6</v>
      </c>
      <c r="AN144" s="203">
        <v>4</v>
      </c>
      <c r="AO144" s="203">
        <v>4</v>
      </c>
      <c r="AP144" s="203">
        <v>1</v>
      </c>
      <c r="AQ144" s="203">
        <v>10</v>
      </c>
      <c r="AR144" s="203">
        <v>159</v>
      </c>
      <c r="AS144" s="203">
        <v>16</v>
      </c>
      <c r="AT144" s="203">
        <v>17</v>
      </c>
      <c r="AU144" s="203">
        <v>66</v>
      </c>
      <c r="AV144" s="203">
        <v>16</v>
      </c>
    </row>
    <row r="145" spans="1:48" ht="13.5" customHeight="1" x14ac:dyDescent="0.25">
      <c r="A145" s="216"/>
      <c r="B145" s="178">
        <v>130503</v>
      </c>
      <c r="C145" s="182" t="s">
        <v>2065</v>
      </c>
      <c r="D145" s="194"/>
      <c r="E145" s="206"/>
      <c r="F145" s="198"/>
      <c r="G145" s="187">
        <f t="shared" si="17"/>
        <v>6975</v>
      </c>
      <c r="H145" s="208">
        <f>+SUM(H146:H148)</f>
        <v>140</v>
      </c>
      <c r="I145" s="208">
        <f t="shared" ref="I145:AV145" si="36">+SUM(I146:I148)</f>
        <v>150</v>
      </c>
      <c r="J145" s="208">
        <f t="shared" si="36"/>
        <v>157</v>
      </c>
      <c r="K145" s="208">
        <f t="shared" si="36"/>
        <v>122</v>
      </c>
      <c r="L145" s="208">
        <f t="shared" si="36"/>
        <v>145</v>
      </c>
      <c r="M145" s="208">
        <f t="shared" si="36"/>
        <v>162</v>
      </c>
      <c r="N145" s="208">
        <f t="shared" si="36"/>
        <v>141</v>
      </c>
      <c r="O145" s="208">
        <f t="shared" si="36"/>
        <v>160</v>
      </c>
      <c r="P145" s="208">
        <f t="shared" si="36"/>
        <v>126</v>
      </c>
      <c r="Q145" s="208">
        <f t="shared" si="36"/>
        <v>107</v>
      </c>
      <c r="R145" s="208">
        <f t="shared" si="36"/>
        <v>116</v>
      </c>
      <c r="S145" s="208">
        <f t="shared" si="36"/>
        <v>115</v>
      </c>
      <c r="T145" s="208">
        <f t="shared" si="36"/>
        <v>155</v>
      </c>
      <c r="U145" s="208">
        <f t="shared" si="36"/>
        <v>141</v>
      </c>
      <c r="V145" s="208">
        <f t="shared" si="36"/>
        <v>142</v>
      </c>
      <c r="W145" s="208">
        <f t="shared" si="36"/>
        <v>154</v>
      </c>
      <c r="X145" s="208">
        <f t="shared" si="36"/>
        <v>149</v>
      </c>
      <c r="Y145" s="208">
        <f t="shared" si="36"/>
        <v>158</v>
      </c>
      <c r="Z145" s="208">
        <f t="shared" si="36"/>
        <v>145</v>
      </c>
      <c r="AA145" s="208">
        <f t="shared" si="36"/>
        <v>127</v>
      </c>
      <c r="AB145" s="208">
        <f t="shared" si="36"/>
        <v>658</v>
      </c>
      <c r="AC145" s="208">
        <f t="shared" si="36"/>
        <v>584</v>
      </c>
      <c r="AD145" s="208">
        <f t="shared" si="36"/>
        <v>457</v>
      </c>
      <c r="AE145" s="208">
        <f t="shared" si="36"/>
        <v>450</v>
      </c>
      <c r="AF145" s="208">
        <f t="shared" si="36"/>
        <v>346</v>
      </c>
      <c r="AG145" s="208">
        <f t="shared" si="36"/>
        <v>373</v>
      </c>
      <c r="AH145" s="208">
        <f t="shared" si="36"/>
        <v>301</v>
      </c>
      <c r="AI145" s="208">
        <f t="shared" si="36"/>
        <v>275</v>
      </c>
      <c r="AJ145" s="208">
        <f t="shared" si="36"/>
        <v>197</v>
      </c>
      <c r="AK145" s="208">
        <f t="shared" si="36"/>
        <v>156</v>
      </c>
      <c r="AL145" s="208">
        <f t="shared" si="36"/>
        <v>122</v>
      </c>
      <c r="AM145" s="208">
        <f t="shared" si="36"/>
        <v>98</v>
      </c>
      <c r="AN145" s="208">
        <f t="shared" si="36"/>
        <v>87</v>
      </c>
      <c r="AO145" s="208">
        <f t="shared" si="36"/>
        <v>59</v>
      </c>
      <c r="AP145" s="208">
        <f t="shared" si="36"/>
        <v>5</v>
      </c>
      <c r="AQ145" s="208">
        <f t="shared" si="36"/>
        <v>212</v>
      </c>
      <c r="AR145" s="208">
        <f t="shared" si="36"/>
        <v>3512</v>
      </c>
      <c r="AS145" s="208">
        <f t="shared" si="36"/>
        <v>349</v>
      </c>
      <c r="AT145" s="208">
        <f t="shared" si="36"/>
        <v>373</v>
      </c>
      <c r="AU145" s="208">
        <f t="shared" si="36"/>
        <v>1430</v>
      </c>
      <c r="AV145" s="208">
        <f t="shared" si="36"/>
        <v>239</v>
      </c>
    </row>
    <row r="146" spans="1:48" ht="13.5" customHeight="1" x14ac:dyDescent="0.3">
      <c r="A146" s="216">
        <v>1</v>
      </c>
      <c r="B146" s="178">
        <v>130503</v>
      </c>
      <c r="C146" s="183" t="s">
        <v>1133</v>
      </c>
      <c r="D146" s="195" t="s">
        <v>2066</v>
      </c>
      <c r="E146" s="196" t="s">
        <v>1840</v>
      </c>
      <c r="F146" s="196" t="s">
        <v>1133</v>
      </c>
      <c r="G146" s="250">
        <f t="shared" si="17"/>
        <v>5546</v>
      </c>
      <c r="H146" s="203">
        <v>111</v>
      </c>
      <c r="I146" s="203">
        <v>120</v>
      </c>
      <c r="J146" s="203">
        <v>125</v>
      </c>
      <c r="K146" s="203">
        <v>97</v>
      </c>
      <c r="L146" s="203">
        <v>115</v>
      </c>
      <c r="M146" s="203">
        <v>129</v>
      </c>
      <c r="N146" s="203">
        <v>112</v>
      </c>
      <c r="O146" s="203">
        <v>127</v>
      </c>
      <c r="P146" s="203">
        <v>100</v>
      </c>
      <c r="Q146" s="203">
        <v>85</v>
      </c>
      <c r="R146" s="203">
        <v>92</v>
      </c>
      <c r="S146" s="203">
        <v>91</v>
      </c>
      <c r="T146" s="203">
        <v>123</v>
      </c>
      <c r="U146" s="203">
        <v>112</v>
      </c>
      <c r="V146" s="203">
        <v>113</v>
      </c>
      <c r="W146" s="203">
        <v>122</v>
      </c>
      <c r="X146" s="203">
        <v>119</v>
      </c>
      <c r="Y146" s="203">
        <v>126</v>
      </c>
      <c r="Z146" s="203">
        <v>115</v>
      </c>
      <c r="AA146" s="203">
        <v>101</v>
      </c>
      <c r="AB146" s="203">
        <v>523</v>
      </c>
      <c r="AC146" s="203">
        <v>465</v>
      </c>
      <c r="AD146" s="203">
        <v>363</v>
      </c>
      <c r="AE146" s="203">
        <v>358</v>
      </c>
      <c r="AF146" s="203">
        <v>275</v>
      </c>
      <c r="AG146" s="203">
        <v>297</v>
      </c>
      <c r="AH146" s="203">
        <v>239</v>
      </c>
      <c r="AI146" s="203">
        <v>219</v>
      </c>
      <c r="AJ146" s="203">
        <v>157</v>
      </c>
      <c r="AK146" s="203">
        <v>124</v>
      </c>
      <c r="AL146" s="203">
        <v>97</v>
      </c>
      <c r="AM146" s="203">
        <v>78</v>
      </c>
      <c r="AN146" s="203">
        <v>69</v>
      </c>
      <c r="AO146" s="203">
        <v>47</v>
      </c>
      <c r="AP146" s="203">
        <v>4</v>
      </c>
      <c r="AQ146" s="203">
        <v>169</v>
      </c>
      <c r="AR146" s="203">
        <v>2794</v>
      </c>
      <c r="AS146" s="203">
        <v>278</v>
      </c>
      <c r="AT146" s="203">
        <v>297</v>
      </c>
      <c r="AU146" s="203">
        <v>1138</v>
      </c>
      <c r="AV146" s="203">
        <v>190</v>
      </c>
    </row>
    <row r="147" spans="1:48" ht="13.5" customHeight="1" x14ac:dyDescent="0.3">
      <c r="A147" s="216">
        <v>2</v>
      </c>
      <c r="B147" s="178">
        <v>130503</v>
      </c>
      <c r="C147" s="183" t="s">
        <v>1133</v>
      </c>
      <c r="D147" s="195" t="s">
        <v>2067</v>
      </c>
      <c r="E147" s="196" t="s">
        <v>1867</v>
      </c>
      <c r="F147" s="196" t="s">
        <v>2068</v>
      </c>
      <c r="G147" s="250">
        <f t="shared" si="17"/>
        <v>899</v>
      </c>
      <c r="H147" s="203">
        <v>18</v>
      </c>
      <c r="I147" s="203">
        <v>19</v>
      </c>
      <c r="J147" s="203">
        <v>20</v>
      </c>
      <c r="K147" s="203">
        <v>16</v>
      </c>
      <c r="L147" s="203">
        <v>19</v>
      </c>
      <c r="M147" s="203">
        <v>21</v>
      </c>
      <c r="N147" s="203">
        <v>18</v>
      </c>
      <c r="O147" s="203">
        <v>21</v>
      </c>
      <c r="P147" s="203">
        <v>16</v>
      </c>
      <c r="Q147" s="203">
        <v>14</v>
      </c>
      <c r="R147" s="203">
        <v>15</v>
      </c>
      <c r="S147" s="203">
        <v>15</v>
      </c>
      <c r="T147" s="203">
        <v>20</v>
      </c>
      <c r="U147" s="203">
        <v>18</v>
      </c>
      <c r="V147" s="203">
        <v>18</v>
      </c>
      <c r="W147" s="203">
        <v>20</v>
      </c>
      <c r="X147" s="203">
        <v>19</v>
      </c>
      <c r="Y147" s="203">
        <v>20</v>
      </c>
      <c r="Z147" s="203">
        <v>19</v>
      </c>
      <c r="AA147" s="203">
        <v>16</v>
      </c>
      <c r="AB147" s="203">
        <v>85</v>
      </c>
      <c r="AC147" s="203">
        <v>75</v>
      </c>
      <c r="AD147" s="203">
        <v>59</v>
      </c>
      <c r="AE147" s="203">
        <v>58</v>
      </c>
      <c r="AF147" s="203">
        <v>45</v>
      </c>
      <c r="AG147" s="203">
        <v>48</v>
      </c>
      <c r="AH147" s="203">
        <v>39</v>
      </c>
      <c r="AI147" s="203">
        <v>35</v>
      </c>
      <c r="AJ147" s="203">
        <v>25</v>
      </c>
      <c r="AK147" s="203">
        <v>20</v>
      </c>
      <c r="AL147" s="203">
        <v>16</v>
      </c>
      <c r="AM147" s="203">
        <v>13</v>
      </c>
      <c r="AN147" s="203">
        <v>11</v>
      </c>
      <c r="AO147" s="203">
        <v>8</v>
      </c>
      <c r="AP147" s="203">
        <v>1</v>
      </c>
      <c r="AQ147" s="203">
        <v>27</v>
      </c>
      <c r="AR147" s="203">
        <v>452</v>
      </c>
      <c r="AS147" s="203">
        <v>45</v>
      </c>
      <c r="AT147" s="203">
        <v>48</v>
      </c>
      <c r="AU147" s="203">
        <v>184</v>
      </c>
      <c r="AV147" s="203">
        <v>31</v>
      </c>
    </row>
    <row r="148" spans="1:48" ht="13.5" customHeight="1" x14ac:dyDescent="0.3">
      <c r="A148" s="216">
        <v>3</v>
      </c>
      <c r="B148" s="178">
        <v>130501</v>
      </c>
      <c r="C148" s="183" t="s">
        <v>1133</v>
      </c>
      <c r="D148" s="195" t="s">
        <v>2069</v>
      </c>
      <c r="E148" s="196" t="s">
        <v>1867</v>
      </c>
      <c r="F148" s="196" t="s">
        <v>2070</v>
      </c>
      <c r="G148" s="250">
        <f t="shared" si="17"/>
        <v>530</v>
      </c>
      <c r="H148" s="203">
        <v>11</v>
      </c>
      <c r="I148" s="203">
        <v>11</v>
      </c>
      <c r="J148" s="203">
        <v>12</v>
      </c>
      <c r="K148" s="203">
        <v>9</v>
      </c>
      <c r="L148" s="203">
        <v>11</v>
      </c>
      <c r="M148" s="203">
        <v>12</v>
      </c>
      <c r="N148" s="203">
        <v>11</v>
      </c>
      <c r="O148" s="203">
        <v>12</v>
      </c>
      <c r="P148" s="203">
        <v>10</v>
      </c>
      <c r="Q148" s="203">
        <v>8</v>
      </c>
      <c r="R148" s="203">
        <v>9</v>
      </c>
      <c r="S148" s="203">
        <v>9</v>
      </c>
      <c r="T148" s="203">
        <v>12</v>
      </c>
      <c r="U148" s="203">
        <v>11</v>
      </c>
      <c r="V148" s="203">
        <v>11</v>
      </c>
      <c r="W148" s="203">
        <v>12</v>
      </c>
      <c r="X148" s="203">
        <v>11</v>
      </c>
      <c r="Y148" s="203">
        <v>12</v>
      </c>
      <c r="Z148" s="203">
        <v>11</v>
      </c>
      <c r="AA148" s="203">
        <v>10</v>
      </c>
      <c r="AB148" s="203">
        <v>50</v>
      </c>
      <c r="AC148" s="203">
        <v>44</v>
      </c>
      <c r="AD148" s="203">
        <v>35</v>
      </c>
      <c r="AE148" s="203">
        <v>34</v>
      </c>
      <c r="AF148" s="203">
        <v>26</v>
      </c>
      <c r="AG148" s="203">
        <v>28</v>
      </c>
      <c r="AH148" s="203">
        <v>23</v>
      </c>
      <c r="AI148" s="203">
        <v>21</v>
      </c>
      <c r="AJ148" s="203">
        <v>15</v>
      </c>
      <c r="AK148" s="203">
        <v>12</v>
      </c>
      <c r="AL148" s="203">
        <v>9</v>
      </c>
      <c r="AM148" s="203">
        <v>7</v>
      </c>
      <c r="AN148" s="203">
        <v>7</v>
      </c>
      <c r="AO148" s="203">
        <v>4</v>
      </c>
      <c r="AP148" s="203">
        <v>0</v>
      </c>
      <c r="AQ148" s="203">
        <v>16</v>
      </c>
      <c r="AR148" s="203">
        <v>266</v>
      </c>
      <c r="AS148" s="203">
        <v>26</v>
      </c>
      <c r="AT148" s="203">
        <v>28</v>
      </c>
      <c r="AU148" s="203">
        <v>108</v>
      </c>
      <c r="AV148" s="203">
        <v>18</v>
      </c>
    </row>
    <row r="149" spans="1:48" ht="13.5" customHeight="1" x14ac:dyDescent="0.25">
      <c r="A149" s="216"/>
      <c r="B149" s="178">
        <v>130504</v>
      </c>
      <c r="C149" s="182" t="s">
        <v>2071</v>
      </c>
      <c r="D149" s="194"/>
      <c r="E149" s="206"/>
      <c r="F149" s="198"/>
      <c r="G149" s="187">
        <f t="shared" si="17"/>
        <v>6295</v>
      </c>
      <c r="H149" s="208">
        <f>+SUM(H150:H156)</f>
        <v>133</v>
      </c>
      <c r="I149" s="208">
        <f>+SUM(I150:I156)</f>
        <v>160</v>
      </c>
      <c r="J149" s="208">
        <f t="shared" ref="J149:AV149" si="37">+SUM(J150:J156)</f>
        <v>155</v>
      </c>
      <c r="K149" s="208">
        <f t="shared" si="37"/>
        <v>127</v>
      </c>
      <c r="L149" s="208">
        <f t="shared" si="37"/>
        <v>148</v>
      </c>
      <c r="M149" s="208">
        <f t="shared" si="37"/>
        <v>159</v>
      </c>
      <c r="N149" s="208">
        <f t="shared" si="37"/>
        <v>112</v>
      </c>
      <c r="O149" s="208">
        <f t="shared" si="37"/>
        <v>118</v>
      </c>
      <c r="P149" s="208">
        <f t="shared" si="37"/>
        <v>118</v>
      </c>
      <c r="Q149" s="208">
        <f t="shared" si="37"/>
        <v>130</v>
      </c>
      <c r="R149" s="208">
        <f t="shared" si="37"/>
        <v>137</v>
      </c>
      <c r="S149" s="208">
        <f t="shared" si="37"/>
        <v>129</v>
      </c>
      <c r="T149" s="208">
        <f t="shared" si="37"/>
        <v>143</v>
      </c>
      <c r="U149" s="208">
        <f t="shared" si="37"/>
        <v>146</v>
      </c>
      <c r="V149" s="208">
        <f t="shared" si="37"/>
        <v>137</v>
      </c>
      <c r="W149" s="208">
        <f t="shared" si="37"/>
        <v>155</v>
      </c>
      <c r="X149" s="208">
        <f t="shared" si="37"/>
        <v>153</v>
      </c>
      <c r="Y149" s="208">
        <f t="shared" si="37"/>
        <v>143</v>
      </c>
      <c r="Z149" s="208">
        <f t="shared" si="37"/>
        <v>143</v>
      </c>
      <c r="AA149" s="208">
        <f t="shared" si="37"/>
        <v>122</v>
      </c>
      <c r="AB149" s="208">
        <f t="shared" si="37"/>
        <v>584</v>
      </c>
      <c r="AC149" s="208">
        <f t="shared" si="37"/>
        <v>495</v>
      </c>
      <c r="AD149" s="208">
        <f t="shared" si="37"/>
        <v>370</v>
      </c>
      <c r="AE149" s="208">
        <f t="shared" si="37"/>
        <v>375</v>
      </c>
      <c r="AF149" s="208">
        <f t="shared" si="37"/>
        <v>310</v>
      </c>
      <c r="AG149" s="208">
        <f t="shared" si="37"/>
        <v>303</v>
      </c>
      <c r="AH149" s="208">
        <f t="shared" si="37"/>
        <v>266</v>
      </c>
      <c r="AI149" s="208">
        <f t="shared" si="37"/>
        <v>214</v>
      </c>
      <c r="AJ149" s="208">
        <f t="shared" si="37"/>
        <v>165</v>
      </c>
      <c r="AK149" s="208">
        <f t="shared" si="37"/>
        <v>133</v>
      </c>
      <c r="AL149" s="208">
        <f t="shared" si="37"/>
        <v>113</v>
      </c>
      <c r="AM149" s="208">
        <f t="shared" si="37"/>
        <v>77</v>
      </c>
      <c r="AN149" s="208">
        <f t="shared" si="37"/>
        <v>63</v>
      </c>
      <c r="AO149" s="208">
        <f t="shared" si="37"/>
        <v>59</v>
      </c>
      <c r="AP149" s="208">
        <f t="shared" si="37"/>
        <v>11</v>
      </c>
      <c r="AQ149" s="208">
        <f t="shared" si="37"/>
        <v>179</v>
      </c>
      <c r="AR149" s="208">
        <f t="shared" si="37"/>
        <v>3148</v>
      </c>
      <c r="AS149" s="208">
        <f t="shared" si="37"/>
        <v>347</v>
      </c>
      <c r="AT149" s="208">
        <f t="shared" si="37"/>
        <v>370</v>
      </c>
      <c r="AU149" s="208">
        <f t="shared" si="37"/>
        <v>1214</v>
      </c>
      <c r="AV149" s="208">
        <f t="shared" si="37"/>
        <v>182</v>
      </c>
    </row>
    <row r="150" spans="1:48" ht="13.5" customHeight="1" x14ac:dyDescent="0.3">
      <c r="A150" s="216">
        <v>1</v>
      </c>
      <c r="B150" s="178">
        <v>130504</v>
      </c>
      <c r="C150" s="183" t="s">
        <v>1134</v>
      </c>
      <c r="D150" s="194" t="s">
        <v>2072</v>
      </c>
      <c r="E150" s="196" t="s">
        <v>2784</v>
      </c>
      <c r="F150" s="196" t="s">
        <v>1134</v>
      </c>
      <c r="G150" s="250">
        <f t="shared" si="17"/>
        <v>1239</v>
      </c>
      <c r="H150" s="203">
        <v>26</v>
      </c>
      <c r="I150" s="203">
        <v>32</v>
      </c>
      <c r="J150" s="203">
        <v>31</v>
      </c>
      <c r="K150" s="203">
        <v>25</v>
      </c>
      <c r="L150" s="203">
        <v>29</v>
      </c>
      <c r="M150" s="203">
        <v>31</v>
      </c>
      <c r="N150" s="203">
        <v>22</v>
      </c>
      <c r="O150" s="203">
        <v>23</v>
      </c>
      <c r="P150" s="203">
        <v>23</v>
      </c>
      <c r="Q150" s="203">
        <v>26</v>
      </c>
      <c r="R150" s="203">
        <v>27</v>
      </c>
      <c r="S150" s="203">
        <v>25</v>
      </c>
      <c r="T150" s="203">
        <v>28</v>
      </c>
      <c r="U150" s="203">
        <v>29</v>
      </c>
      <c r="V150" s="203">
        <v>27</v>
      </c>
      <c r="W150" s="203">
        <v>31</v>
      </c>
      <c r="X150" s="203">
        <v>30</v>
      </c>
      <c r="Y150" s="203">
        <v>28</v>
      </c>
      <c r="Z150" s="203">
        <v>28</v>
      </c>
      <c r="AA150" s="203">
        <v>24</v>
      </c>
      <c r="AB150" s="203">
        <v>115</v>
      </c>
      <c r="AC150" s="203">
        <v>98</v>
      </c>
      <c r="AD150" s="203">
        <v>73</v>
      </c>
      <c r="AE150" s="203">
        <v>74</v>
      </c>
      <c r="AF150" s="203">
        <v>61</v>
      </c>
      <c r="AG150" s="203">
        <v>60</v>
      </c>
      <c r="AH150" s="203">
        <v>52</v>
      </c>
      <c r="AI150" s="203">
        <v>42</v>
      </c>
      <c r="AJ150" s="203">
        <v>32</v>
      </c>
      <c r="AK150" s="203">
        <v>26</v>
      </c>
      <c r="AL150" s="203">
        <v>22</v>
      </c>
      <c r="AM150" s="203">
        <v>15</v>
      </c>
      <c r="AN150" s="203">
        <v>12</v>
      </c>
      <c r="AO150" s="203">
        <v>12</v>
      </c>
      <c r="AP150" s="203">
        <v>2</v>
      </c>
      <c r="AQ150" s="203">
        <v>35</v>
      </c>
      <c r="AR150" s="203">
        <v>621</v>
      </c>
      <c r="AS150" s="203">
        <v>69</v>
      </c>
      <c r="AT150" s="203">
        <v>73</v>
      </c>
      <c r="AU150" s="203">
        <v>240</v>
      </c>
      <c r="AV150" s="203">
        <v>36</v>
      </c>
    </row>
    <row r="151" spans="1:48" ht="13.5" customHeight="1" x14ac:dyDescent="0.3">
      <c r="A151" s="216">
        <v>2</v>
      </c>
      <c r="B151" s="178">
        <v>130504</v>
      </c>
      <c r="C151" s="183" t="s">
        <v>1134</v>
      </c>
      <c r="D151" s="194" t="s">
        <v>2073</v>
      </c>
      <c r="E151" s="196" t="s">
        <v>1840</v>
      </c>
      <c r="F151" s="196" t="s">
        <v>2074</v>
      </c>
      <c r="G151" s="250">
        <f t="shared" ref="G151:G156" si="38">+SUM(H151:AO151)</f>
        <v>1376</v>
      </c>
      <c r="H151" s="203">
        <v>29</v>
      </c>
      <c r="I151" s="203">
        <v>35</v>
      </c>
      <c r="J151" s="203">
        <v>34</v>
      </c>
      <c r="K151" s="203">
        <v>28</v>
      </c>
      <c r="L151" s="203">
        <v>32</v>
      </c>
      <c r="M151" s="203">
        <v>35</v>
      </c>
      <c r="N151" s="203">
        <v>24</v>
      </c>
      <c r="O151" s="203">
        <v>26</v>
      </c>
      <c r="P151" s="203">
        <v>26</v>
      </c>
      <c r="Q151" s="203">
        <v>28</v>
      </c>
      <c r="R151" s="203">
        <v>30</v>
      </c>
      <c r="S151" s="203">
        <v>28</v>
      </c>
      <c r="T151" s="203">
        <v>31</v>
      </c>
      <c r="U151" s="203">
        <v>32</v>
      </c>
      <c r="V151" s="203">
        <v>30</v>
      </c>
      <c r="W151" s="203">
        <v>34</v>
      </c>
      <c r="X151" s="203">
        <v>33</v>
      </c>
      <c r="Y151" s="203">
        <v>31</v>
      </c>
      <c r="Z151" s="203">
        <v>31</v>
      </c>
      <c r="AA151" s="203">
        <v>27</v>
      </c>
      <c r="AB151" s="203">
        <v>128</v>
      </c>
      <c r="AC151" s="203">
        <v>108</v>
      </c>
      <c r="AD151" s="203">
        <v>81</v>
      </c>
      <c r="AE151" s="203">
        <v>82</v>
      </c>
      <c r="AF151" s="203">
        <v>68</v>
      </c>
      <c r="AG151" s="203">
        <v>66</v>
      </c>
      <c r="AH151" s="203">
        <v>58</v>
      </c>
      <c r="AI151" s="203">
        <v>47</v>
      </c>
      <c r="AJ151" s="203">
        <v>36</v>
      </c>
      <c r="AK151" s="203">
        <v>29</v>
      </c>
      <c r="AL151" s="203">
        <v>25</v>
      </c>
      <c r="AM151" s="203">
        <v>17</v>
      </c>
      <c r="AN151" s="203">
        <v>14</v>
      </c>
      <c r="AO151" s="203">
        <v>13</v>
      </c>
      <c r="AP151" s="203">
        <v>2</v>
      </c>
      <c r="AQ151" s="203">
        <v>39</v>
      </c>
      <c r="AR151" s="203">
        <v>688</v>
      </c>
      <c r="AS151" s="203">
        <v>76</v>
      </c>
      <c r="AT151" s="203">
        <v>81</v>
      </c>
      <c r="AU151" s="203">
        <v>265</v>
      </c>
      <c r="AV151" s="203">
        <v>40</v>
      </c>
    </row>
    <row r="152" spans="1:48" ht="13.5" customHeight="1" x14ac:dyDescent="0.3">
      <c r="A152" s="216">
        <v>3</v>
      </c>
      <c r="B152" s="178">
        <v>130504</v>
      </c>
      <c r="C152" s="183" t="s">
        <v>1134</v>
      </c>
      <c r="D152" s="194" t="s">
        <v>2075</v>
      </c>
      <c r="E152" s="196" t="s">
        <v>1867</v>
      </c>
      <c r="F152" s="196" t="s">
        <v>2076</v>
      </c>
      <c r="G152" s="250">
        <f t="shared" si="38"/>
        <v>371</v>
      </c>
      <c r="H152" s="203">
        <v>8</v>
      </c>
      <c r="I152" s="203">
        <v>9</v>
      </c>
      <c r="J152" s="203">
        <v>9</v>
      </c>
      <c r="K152" s="203">
        <v>7</v>
      </c>
      <c r="L152" s="203">
        <v>9</v>
      </c>
      <c r="M152" s="203">
        <v>9</v>
      </c>
      <c r="N152" s="203">
        <v>7</v>
      </c>
      <c r="O152" s="203">
        <v>7</v>
      </c>
      <c r="P152" s="203">
        <v>7</v>
      </c>
      <c r="Q152" s="203">
        <v>8</v>
      </c>
      <c r="R152" s="203">
        <v>8</v>
      </c>
      <c r="S152" s="203">
        <v>8</v>
      </c>
      <c r="T152" s="203">
        <v>8</v>
      </c>
      <c r="U152" s="203">
        <v>9</v>
      </c>
      <c r="V152" s="203">
        <v>8</v>
      </c>
      <c r="W152" s="203">
        <v>9</v>
      </c>
      <c r="X152" s="203">
        <v>9</v>
      </c>
      <c r="Y152" s="203">
        <v>8</v>
      </c>
      <c r="Z152" s="203">
        <v>8</v>
      </c>
      <c r="AA152" s="203">
        <v>7</v>
      </c>
      <c r="AB152" s="203">
        <v>34</v>
      </c>
      <c r="AC152" s="203">
        <v>29</v>
      </c>
      <c r="AD152" s="203">
        <v>22</v>
      </c>
      <c r="AE152" s="203">
        <v>22</v>
      </c>
      <c r="AF152" s="203">
        <v>18</v>
      </c>
      <c r="AG152" s="203">
        <v>18</v>
      </c>
      <c r="AH152" s="203">
        <v>16</v>
      </c>
      <c r="AI152" s="203">
        <v>13</v>
      </c>
      <c r="AJ152" s="203">
        <v>10</v>
      </c>
      <c r="AK152" s="203">
        <v>8</v>
      </c>
      <c r="AL152" s="203">
        <v>7</v>
      </c>
      <c r="AM152" s="203">
        <v>5</v>
      </c>
      <c r="AN152" s="203">
        <v>4</v>
      </c>
      <c r="AO152" s="203">
        <v>3</v>
      </c>
      <c r="AP152" s="203">
        <v>1</v>
      </c>
      <c r="AQ152" s="203">
        <v>11</v>
      </c>
      <c r="AR152" s="203">
        <v>185</v>
      </c>
      <c r="AS152" s="203">
        <v>20</v>
      </c>
      <c r="AT152" s="203">
        <v>22</v>
      </c>
      <c r="AU152" s="203">
        <v>71</v>
      </c>
      <c r="AV152" s="203">
        <v>11</v>
      </c>
    </row>
    <row r="153" spans="1:48" ht="13.5" customHeight="1" x14ac:dyDescent="0.3">
      <c r="A153" s="216">
        <v>4</v>
      </c>
      <c r="B153" s="178">
        <v>130504</v>
      </c>
      <c r="C153" s="183" t="s">
        <v>1134</v>
      </c>
      <c r="D153" s="194" t="s">
        <v>2077</v>
      </c>
      <c r="E153" s="196" t="s">
        <v>1867</v>
      </c>
      <c r="F153" s="196" t="s">
        <v>2078</v>
      </c>
      <c r="G153" s="250">
        <f t="shared" si="38"/>
        <v>1139</v>
      </c>
      <c r="H153" s="203">
        <v>24</v>
      </c>
      <c r="I153" s="203">
        <v>29</v>
      </c>
      <c r="J153" s="203">
        <v>28</v>
      </c>
      <c r="K153" s="203">
        <v>23</v>
      </c>
      <c r="L153" s="203">
        <v>27</v>
      </c>
      <c r="M153" s="203">
        <v>29</v>
      </c>
      <c r="N153" s="203">
        <v>20</v>
      </c>
      <c r="O153" s="203">
        <v>21</v>
      </c>
      <c r="P153" s="203">
        <v>21</v>
      </c>
      <c r="Q153" s="203">
        <v>23</v>
      </c>
      <c r="R153" s="203">
        <v>25</v>
      </c>
      <c r="S153" s="203">
        <v>23</v>
      </c>
      <c r="T153" s="203">
        <v>26</v>
      </c>
      <c r="U153" s="203">
        <v>26</v>
      </c>
      <c r="V153" s="203">
        <v>25</v>
      </c>
      <c r="W153" s="203">
        <v>28</v>
      </c>
      <c r="X153" s="203">
        <v>28</v>
      </c>
      <c r="Y153" s="203">
        <v>26</v>
      </c>
      <c r="Z153" s="203">
        <v>26</v>
      </c>
      <c r="AA153" s="203">
        <v>22</v>
      </c>
      <c r="AB153" s="203">
        <v>106</v>
      </c>
      <c r="AC153" s="203">
        <v>90</v>
      </c>
      <c r="AD153" s="203">
        <v>67</v>
      </c>
      <c r="AE153" s="203">
        <v>68</v>
      </c>
      <c r="AF153" s="203">
        <v>56</v>
      </c>
      <c r="AG153" s="203">
        <v>55</v>
      </c>
      <c r="AH153" s="203">
        <v>48</v>
      </c>
      <c r="AI153" s="203">
        <v>39</v>
      </c>
      <c r="AJ153" s="203">
        <v>30</v>
      </c>
      <c r="AK153" s="203">
        <v>24</v>
      </c>
      <c r="AL153" s="203">
        <v>20</v>
      </c>
      <c r="AM153" s="203">
        <v>14</v>
      </c>
      <c r="AN153" s="203">
        <v>11</v>
      </c>
      <c r="AO153" s="203">
        <v>11</v>
      </c>
      <c r="AP153" s="203">
        <v>2</v>
      </c>
      <c r="AQ153" s="203">
        <v>32</v>
      </c>
      <c r="AR153" s="203">
        <v>569</v>
      </c>
      <c r="AS153" s="203">
        <v>63</v>
      </c>
      <c r="AT153" s="203">
        <v>67</v>
      </c>
      <c r="AU153" s="203">
        <v>219</v>
      </c>
      <c r="AV153" s="203">
        <v>33</v>
      </c>
    </row>
    <row r="154" spans="1:48" ht="13.5" customHeight="1" x14ac:dyDescent="0.3">
      <c r="A154" s="216">
        <v>5</v>
      </c>
      <c r="B154" s="178">
        <v>130504</v>
      </c>
      <c r="C154" s="183" t="s">
        <v>1134</v>
      </c>
      <c r="D154" s="194" t="s">
        <v>2079</v>
      </c>
      <c r="E154" s="196" t="s">
        <v>1867</v>
      </c>
      <c r="F154" s="196" t="s">
        <v>2080</v>
      </c>
      <c r="G154" s="250">
        <f t="shared" si="38"/>
        <v>424</v>
      </c>
      <c r="H154" s="203">
        <v>9</v>
      </c>
      <c r="I154" s="203">
        <v>11</v>
      </c>
      <c r="J154" s="203">
        <v>10</v>
      </c>
      <c r="K154" s="203">
        <v>9</v>
      </c>
      <c r="L154" s="203">
        <v>10</v>
      </c>
      <c r="M154" s="203">
        <v>11</v>
      </c>
      <c r="N154" s="203">
        <v>8</v>
      </c>
      <c r="O154" s="203">
        <v>8</v>
      </c>
      <c r="P154" s="203">
        <v>8</v>
      </c>
      <c r="Q154" s="203">
        <v>9</v>
      </c>
      <c r="R154" s="203">
        <v>9</v>
      </c>
      <c r="S154" s="203">
        <v>9</v>
      </c>
      <c r="T154" s="203">
        <v>10</v>
      </c>
      <c r="U154" s="203">
        <v>10</v>
      </c>
      <c r="V154" s="203">
        <v>9</v>
      </c>
      <c r="W154" s="203">
        <v>10</v>
      </c>
      <c r="X154" s="203">
        <v>10</v>
      </c>
      <c r="Y154" s="203">
        <v>10</v>
      </c>
      <c r="Z154" s="203">
        <v>10</v>
      </c>
      <c r="AA154" s="203">
        <v>8</v>
      </c>
      <c r="AB154" s="203">
        <v>39</v>
      </c>
      <c r="AC154" s="203">
        <v>33</v>
      </c>
      <c r="AD154" s="203">
        <v>25</v>
      </c>
      <c r="AE154" s="203">
        <v>25</v>
      </c>
      <c r="AF154" s="203">
        <v>21</v>
      </c>
      <c r="AG154" s="203">
        <v>20</v>
      </c>
      <c r="AH154" s="203">
        <v>18</v>
      </c>
      <c r="AI154" s="203">
        <v>14</v>
      </c>
      <c r="AJ154" s="203">
        <v>11</v>
      </c>
      <c r="AK154" s="203">
        <v>9</v>
      </c>
      <c r="AL154" s="203">
        <v>8</v>
      </c>
      <c r="AM154" s="203">
        <v>5</v>
      </c>
      <c r="AN154" s="203">
        <v>4</v>
      </c>
      <c r="AO154" s="203">
        <v>4</v>
      </c>
      <c r="AP154" s="203">
        <v>1</v>
      </c>
      <c r="AQ154" s="203">
        <v>12</v>
      </c>
      <c r="AR154" s="203">
        <v>212</v>
      </c>
      <c r="AS154" s="203">
        <v>23</v>
      </c>
      <c r="AT154" s="203">
        <v>25</v>
      </c>
      <c r="AU154" s="203">
        <v>82</v>
      </c>
      <c r="AV154" s="203">
        <v>12</v>
      </c>
    </row>
    <row r="155" spans="1:48" ht="13.5" customHeight="1" x14ac:dyDescent="0.3">
      <c r="A155" s="216">
        <v>6</v>
      </c>
      <c r="B155" s="178">
        <v>130504</v>
      </c>
      <c r="C155" s="183" t="s">
        <v>1134</v>
      </c>
      <c r="D155" s="194" t="s">
        <v>2081</v>
      </c>
      <c r="E155" s="196" t="s">
        <v>1867</v>
      </c>
      <c r="F155" s="196" t="s">
        <v>2082</v>
      </c>
      <c r="G155" s="250">
        <f t="shared" si="38"/>
        <v>687</v>
      </c>
      <c r="H155" s="203">
        <v>15</v>
      </c>
      <c r="I155" s="203">
        <v>17</v>
      </c>
      <c r="J155" s="203">
        <v>17</v>
      </c>
      <c r="K155" s="203">
        <v>14</v>
      </c>
      <c r="L155" s="203">
        <v>16</v>
      </c>
      <c r="M155" s="203">
        <v>17</v>
      </c>
      <c r="N155" s="203">
        <v>12</v>
      </c>
      <c r="O155" s="203">
        <v>13</v>
      </c>
      <c r="P155" s="203">
        <v>13</v>
      </c>
      <c r="Q155" s="203">
        <v>14</v>
      </c>
      <c r="R155" s="203">
        <v>15</v>
      </c>
      <c r="S155" s="203">
        <v>14</v>
      </c>
      <c r="T155" s="203">
        <v>16</v>
      </c>
      <c r="U155" s="203">
        <v>16</v>
      </c>
      <c r="V155" s="203">
        <v>15</v>
      </c>
      <c r="W155" s="203">
        <v>17</v>
      </c>
      <c r="X155" s="203">
        <v>17</v>
      </c>
      <c r="Y155" s="203">
        <v>16</v>
      </c>
      <c r="Z155" s="203">
        <v>16</v>
      </c>
      <c r="AA155" s="203">
        <v>13</v>
      </c>
      <c r="AB155" s="203">
        <v>64</v>
      </c>
      <c r="AC155" s="203">
        <v>54</v>
      </c>
      <c r="AD155" s="203">
        <v>40</v>
      </c>
      <c r="AE155" s="203">
        <v>41</v>
      </c>
      <c r="AF155" s="203">
        <v>34</v>
      </c>
      <c r="AG155" s="203">
        <v>33</v>
      </c>
      <c r="AH155" s="203">
        <v>29</v>
      </c>
      <c r="AI155" s="203">
        <v>23</v>
      </c>
      <c r="AJ155" s="203">
        <v>18</v>
      </c>
      <c r="AK155" s="203">
        <v>15</v>
      </c>
      <c r="AL155" s="203">
        <v>12</v>
      </c>
      <c r="AM155" s="203">
        <v>8</v>
      </c>
      <c r="AN155" s="203">
        <v>7</v>
      </c>
      <c r="AO155" s="203">
        <v>6</v>
      </c>
      <c r="AP155" s="203">
        <v>1</v>
      </c>
      <c r="AQ155" s="203">
        <v>20</v>
      </c>
      <c r="AR155" s="203">
        <v>344</v>
      </c>
      <c r="AS155" s="203">
        <v>38</v>
      </c>
      <c r="AT155" s="203">
        <v>40</v>
      </c>
      <c r="AU155" s="203">
        <v>133</v>
      </c>
      <c r="AV155" s="203">
        <v>20</v>
      </c>
    </row>
    <row r="156" spans="1:48" ht="13.5" customHeight="1" x14ac:dyDescent="0.3">
      <c r="A156" s="216">
        <v>7</v>
      </c>
      <c r="B156" s="178">
        <v>131001</v>
      </c>
      <c r="C156" s="183" t="s">
        <v>1134</v>
      </c>
      <c r="D156" s="224" t="s">
        <v>2083</v>
      </c>
      <c r="E156" s="196" t="s">
        <v>1867</v>
      </c>
      <c r="F156" s="196" t="s">
        <v>2084</v>
      </c>
      <c r="G156" s="250">
        <f t="shared" si="38"/>
        <v>1059</v>
      </c>
      <c r="H156" s="203">
        <v>22</v>
      </c>
      <c r="I156" s="203">
        <v>27</v>
      </c>
      <c r="J156" s="203">
        <v>26</v>
      </c>
      <c r="K156" s="203">
        <v>21</v>
      </c>
      <c r="L156" s="203">
        <v>25</v>
      </c>
      <c r="M156" s="203">
        <v>27</v>
      </c>
      <c r="N156" s="203">
        <v>19</v>
      </c>
      <c r="O156" s="203">
        <v>20</v>
      </c>
      <c r="P156" s="203">
        <v>20</v>
      </c>
      <c r="Q156" s="203">
        <v>22</v>
      </c>
      <c r="R156" s="203">
        <v>23</v>
      </c>
      <c r="S156" s="203">
        <v>22</v>
      </c>
      <c r="T156" s="203">
        <v>24</v>
      </c>
      <c r="U156" s="203">
        <v>24</v>
      </c>
      <c r="V156" s="203">
        <v>23</v>
      </c>
      <c r="W156" s="203">
        <v>26</v>
      </c>
      <c r="X156" s="203">
        <v>26</v>
      </c>
      <c r="Y156" s="203">
        <v>24</v>
      </c>
      <c r="Z156" s="203">
        <v>24</v>
      </c>
      <c r="AA156" s="203">
        <v>21</v>
      </c>
      <c r="AB156" s="203">
        <v>98</v>
      </c>
      <c r="AC156" s="203">
        <v>83</v>
      </c>
      <c r="AD156" s="203">
        <v>62</v>
      </c>
      <c r="AE156" s="203">
        <v>63</v>
      </c>
      <c r="AF156" s="203">
        <v>52</v>
      </c>
      <c r="AG156" s="203">
        <v>51</v>
      </c>
      <c r="AH156" s="203">
        <v>45</v>
      </c>
      <c r="AI156" s="203">
        <v>36</v>
      </c>
      <c r="AJ156" s="203">
        <v>28</v>
      </c>
      <c r="AK156" s="203">
        <v>22</v>
      </c>
      <c r="AL156" s="203">
        <v>19</v>
      </c>
      <c r="AM156" s="203">
        <v>13</v>
      </c>
      <c r="AN156" s="203">
        <v>11</v>
      </c>
      <c r="AO156" s="203">
        <v>10</v>
      </c>
      <c r="AP156" s="203">
        <v>2</v>
      </c>
      <c r="AQ156" s="203">
        <v>30</v>
      </c>
      <c r="AR156" s="203">
        <v>529</v>
      </c>
      <c r="AS156" s="203">
        <v>58</v>
      </c>
      <c r="AT156" s="203">
        <v>62</v>
      </c>
      <c r="AU156" s="203">
        <v>204</v>
      </c>
      <c r="AV156" s="203">
        <v>30</v>
      </c>
    </row>
    <row r="157" spans="1:48" ht="19.5" customHeight="1" x14ac:dyDescent="0.25">
      <c r="A157" s="211"/>
      <c r="B157" s="179">
        <v>130600</v>
      </c>
      <c r="C157" s="184" t="s">
        <v>2085</v>
      </c>
      <c r="D157" s="212"/>
      <c r="E157" s="212"/>
      <c r="F157" s="215"/>
      <c r="G157" s="214">
        <f>+SUM(H157:AO157)</f>
        <v>85907</v>
      </c>
      <c r="H157" s="215">
        <f>+H158+H168+H180+H185+H188+H190+H194+H196+H202+H206</f>
        <v>1110</v>
      </c>
      <c r="I157" s="215">
        <f t="shared" ref="I157:AV157" si="39">+I158+I168+I180+I185+I188+I190+I194+I196+I202+I206</f>
        <v>1104</v>
      </c>
      <c r="J157" s="215">
        <f t="shared" si="39"/>
        <v>1533</v>
      </c>
      <c r="K157" s="215">
        <f t="shared" si="39"/>
        <v>1570</v>
      </c>
      <c r="L157" s="215">
        <f t="shared" si="39"/>
        <v>1747</v>
      </c>
      <c r="M157" s="215">
        <f t="shared" si="39"/>
        <v>1785</v>
      </c>
      <c r="N157" s="215">
        <f t="shared" si="39"/>
        <v>1485</v>
      </c>
      <c r="O157" s="215">
        <f t="shared" si="39"/>
        <v>1580</v>
      </c>
      <c r="P157" s="215">
        <f t="shared" si="39"/>
        <v>1499</v>
      </c>
      <c r="Q157" s="215">
        <f t="shared" si="39"/>
        <v>1563</v>
      </c>
      <c r="R157" s="215">
        <f t="shared" si="39"/>
        <v>1613</v>
      </c>
      <c r="S157" s="215">
        <f t="shared" si="39"/>
        <v>1642</v>
      </c>
      <c r="T157" s="215">
        <f t="shared" si="39"/>
        <v>1726</v>
      </c>
      <c r="U157" s="215">
        <f t="shared" si="39"/>
        <v>1735</v>
      </c>
      <c r="V157" s="215">
        <f t="shared" si="39"/>
        <v>1711</v>
      </c>
      <c r="W157" s="215">
        <f t="shared" si="39"/>
        <v>1640</v>
      </c>
      <c r="X157" s="215">
        <f t="shared" si="39"/>
        <v>1748</v>
      </c>
      <c r="Y157" s="215">
        <f t="shared" si="39"/>
        <v>1623</v>
      </c>
      <c r="Z157" s="215">
        <f t="shared" si="39"/>
        <v>1503</v>
      </c>
      <c r="AA157" s="215">
        <f t="shared" si="39"/>
        <v>1431</v>
      </c>
      <c r="AB157" s="215">
        <f t="shared" si="39"/>
        <v>7097</v>
      </c>
      <c r="AC157" s="215">
        <f t="shared" si="39"/>
        <v>7075</v>
      </c>
      <c r="AD157" s="215">
        <f t="shared" si="39"/>
        <v>6103</v>
      </c>
      <c r="AE157" s="215">
        <f t="shared" si="39"/>
        <v>5646</v>
      </c>
      <c r="AF157" s="215">
        <f t="shared" si="39"/>
        <v>5099</v>
      </c>
      <c r="AG157" s="215">
        <f t="shared" si="39"/>
        <v>4962</v>
      </c>
      <c r="AH157" s="215">
        <f t="shared" si="39"/>
        <v>4283</v>
      </c>
      <c r="AI157" s="215">
        <f t="shared" si="39"/>
        <v>3588</v>
      </c>
      <c r="AJ157" s="215">
        <f t="shared" si="39"/>
        <v>2870</v>
      </c>
      <c r="AK157" s="215">
        <f t="shared" si="39"/>
        <v>2446</v>
      </c>
      <c r="AL157" s="215">
        <f t="shared" si="39"/>
        <v>1846</v>
      </c>
      <c r="AM157" s="215">
        <f t="shared" si="39"/>
        <v>1510</v>
      </c>
      <c r="AN157" s="215">
        <f t="shared" si="39"/>
        <v>1052</v>
      </c>
      <c r="AO157" s="215">
        <f t="shared" si="39"/>
        <v>982</v>
      </c>
      <c r="AP157" s="215">
        <f t="shared" si="39"/>
        <v>49</v>
      </c>
      <c r="AQ157" s="215">
        <f t="shared" si="39"/>
        <v>1777</v>
      </c>
      <c r="AR157" s="215">
        <f t="shared" si="39"/>
        <v>43098</v>
      </c>
      <c r="AS157" s="215">
        <f t="shared" si="39"/>
        <v>4274</v>
      </c>
      <c r="AT157" s="215">
        <f t="shared" si="39"/>
        <v>4049</v>
      </c>
      <c r="AU157" s="215">
        <f t="shared" si="39"/>
        <v>17901</v>
      </c>
      <c r="AV157" s="215">
        <f t="shared" si="39"/>
        <v>2726</v>
      </c>
    </row>
    <row r="158" spans="1:48" ht="13.5" customHeight="1" x14ac:dyDescent="0.25">
      <c r="A158" s="205"/>
      <c r="B158" s="178">
        <v>130601</v>
      </c>
      <c r="C158" s="182" t="s">
        <v>2087</v>
      </c>
      <c r="D158" s="194"/>
      <c r="E158" s="206"/>
      <c r="F158" s="225"/>
      <c r="G158" s="187">
        <f>+SUM(H158:AO158)</f>
        <v>27769</v>
      </c>
      <c r="H158" s="208">
        <f>+SUM(H159:H167)</f>
        <v>334</v>
      </c>
      <c r="I158" s="208">
        <f t="shared" ref="I158:AV158" si="40">+SUM(I159:I167)</f>
        <v>351</v>
      </c>
      <c r="J158" s="208">
        <f t="shared" si="40"/>
        <v>417</v>
      </c>
      <c r="K158" s="208">
        <f t="shared" si="40"/>
        <v>378</v>
      </c>
      <c r="L158" s="208">
        <f t="shared" si="40"/>
        <v>442</v>
      </c>
      <c r="M158" s="208">
        <f t="shared" si="40"/>
        <v>450</v>
      </c>
      <c r="N158" s="208">
        <f t="shared" si="40"/>
        <v>479</v>
      </c>
      <c r="O158" s="208">
        <f t="shared" si="40"/>
        <v>504</v>
      </c>
      <c r="P158" s="208">
        <f t="shared" si="40"/>
        <v>438</v>
      </c>
      <c r="Q158" s="208">
        <f t="shared" si="40"/>
        <v>488</v>
      </c>
      <c r="R158" s="208">
        <f t="shared" si="40"/>
        <v>542</v>
      </c>
      <c r="S158" s="208">
        <f t="shared" si="40"/>
        <v>540</v>
      </c>
      <c r="T158" s="208">
        <f t="shared" si="40"/>
        <v>532</v>
      </c>
      <c r="U158" s="208">
        <f t="shared" si="40"/>
        <v>524</v>
      </c>
      <c r="V158" s="208">
        <f t="shared" si="40"/>
        <v>520</v>
      </c>
      <c r="W158" s="208">
        <f t="shared" si="40"/>
        <v>493</v>
      </c>
      <c r="X158" s="208">
        <f t="shared" si="40"/>
        <v>492</v>
      </c>
      <c r="Y158" s="208">
        <f t="shared" si="40"/>
        <v>470</v>
      </c>
      <c r="Z158" s="208">
        <f t="shared" si="40"/>
        <v>446</v>
      </c>
      <c r="AA158" s="208">
        <f t="shared" si="40"/>
        <v>432</v>
      </c>
      <c r="AB158" s="208">
        <f t="shared" si="40"/>
        <v>2184</v>
      </c>
      <c r="AC158" s="208">
        <f t="shared" si="40"/>
        <v>2190</v>
      </c>
      <c r="AD158" s="208">
        <f t="shared" si="40"/>
        <v>2121</v>
      </c>
      <c r="AE158" s="208">
        <f t="shared" si="40"/>
        <v>1975</v>
      </c>
      <c r="AF158" s="208">
        <f t="shared" si="40"/>
        <v>1776</v>
      </c>
      <c r="AG158" s="208">
        <f t="shared" si="40"/>
        <v>1705</v>
      </c>
      <c r="AH158" s="208">
        <f t="shared" si="40"/>
        <v>1510</v>
      </c>
      <c r="AI158" s="208">
        <f t="shared" si="40"/>
        <v>1309</v>
      </c>
      <c r="AJ158" s="208">
        <f t="shared" si="40"/>
        <v>1031</v>
      </c>
      <c r="AK158" s="208">
        <f t="shared" si="40"/>
        <v>846</v>
      </c>
      <c r="AL158" s="208">
        <f t="shared" si="40"/>
        <v>607</v>
      </c>
      <c r="AM158" s="208">
        <f t="shared" si="40"/>
        <v>519</v>
      </c>
      <c r="AN158" s="208">
        <f t="shared" si="40"/>
        <v>367</v>
      </c>
      <c r="AO158" s="208">
        <f t="shared" si="40"/>
        <v>357</v>
      </c>
      <c r="AP158" s="208">
        <f t="shared" si="40"/>
        <v>12</v>
      </c>
      <c r="AQ158" s="208">
        <f t="shared" si="40"/>
        <v>478</v>
      </c>
      <c r="AR158" s="208">
        <f t="shared" si="40"/>
        <v>13958</v>
      </c>
      <c r="AS158" s="208">
        <f t="shared" si="40"/>
        <v>1302</v>
      </c>
      <c r="AT158" s="208">
        <f t="shared" si="40"/>
        <v>1187</v>
      </c>
      <c r="AU158" s="208">
        <f t="shared" si="40"/>
        <v>6015</v>
      </c>
      <c r="AV158" s="208">
        <f t="shared" si="40"/>
        <v>748</v>
      </c>
    </row>
    <row r="159" spans="1:48" ht="13.5" customHeight="1" x14ac:dyDescent="0.3">
      <c r="A159" s="216">
        <v>1</v>
      </c>
      <c r="B159" s="178">
        <v>130601</v>
      </c>
      <c r="C159" s="183" t="s">
        <v>1135</v>
      </c>
      <c r="D159" s="194" t="s">
        <v>2088</v>
      </c>
      <c r="E159" s="196" t="s">
        <v>2029</v>
      </c>
      <c r="F159" s="196" t="s">
        <v>1135</v>
      </c>
      <c r="G159" s="250">
        <f t="shared" ref="G159:G167" si="41">+SUM(H159:AO159)</f>
        <v>12825</v>
      </c>
      <c r="H159" s="203">
        <v>155</v>
      </c>
      <c r="I159" s="203">
        <v>163</v>
      </c>
      <c r="J159" s="203">
        <v>193</v>
      </c>
      <c r="K159" s="203">
        <v>174</v>
      </c>
      <c r="L159" s="203">
        <v>204</v>
      </c>
      <c r="M159" s="203">
        <v>208</v>
      </c>
      <c r="N159" s="226">
        <v>222</v>
      </c>
      <c r="O159" s="226">
        <v>233</v>
      </c>
      <c r="P159" s="226">
        <v>202</v>
      </c>
      <c r="Q159" s="226">
        <v>225</v>
      </c>
      <c r="R159" s="226">
        <v>251</v>
      </c>
      <c r="S159" s="226">
        <v>250</v>
      </c>
      <c r="T159" s="226">
        <v>246</v>
      </c>
      <c r="U159" s="226">
        <v>242</v>
      </c>
      <c r="V159" s="226">
        <v>240</v>
      </c>
      <c r="W159" s="226">
        <v>228</v>
      </c>
      <c r="X159" s="226">
        <v>227</v>
      </c>
      <c r="Y159" s="226">
        <v>217</v>
      </c>
      <c r="Z159" s="226">
        <v>206</v>
      </c>
      <c r="AA159" s="226">
        <v>200</v>
      </c>
      <c r="AB159" s="226">
        <v>1009</v>
      </c>
      <c r="AC159" s="226">
        <v>1012</v>
      </c>
      <c r="AD159" s="226">
        <v>979</v>
      </c>
      <c r="AE159" s="226">
        <v>912</v>
      </c>
      <c r="AF159" s="226">
        <v>820</v>
      </c>
      <c r="AG159" s="226">
        <v>787</v>
      </c>
      <c r="AH159" s="226">
        <v>698</v>
      </c>
      <c r="AI159" s="226">
        <v>605</v>
      </c>
      <c r="AJ159" s="226">
        <v>476</v>
      </c>
      <c r="AK159" s="226">
        <v>390</v>
      </c>
      <c r="AL159" s="226">
        <v>279</v>
      </c>
      <c r="AM159" s="226">
        <v>239</v>
      </c>
      <c r="AN159" s="226">
        <v>169</v>
      </c>
      <c r="AO159" s="226">
        <v>164</v>
      </c>
      <c r="AP159" s="226">
        <v>6</v>
      </c>
      <c r="AQ159" s="226">
        <v>221</v>
      </c>
      <c r="AR159" s="226">
        <v>6447</v>
      </c>
      <c r="AS159" s="226">
        <v>601</v>
      </c>
      <c r="AT159" s="226">
        <v>549</v>
      </c>
      <c r="AU159" s="226">
        <v>2779</v>
      </c>
      <c r="AV159" s="226">
        <v>345</v>
      </c>
    </row>
    <row r="160" spans="1:48" ht="13.5" customHeight="1" x14ac:dyDescent="0.3">
      <c r="A160" s="216">
        <v>2</v>
      </c>
      <c r="B160" s="178">
        <v>130601</v>
      </c>
      <c r="C160" s="183" t="s">
        <v>1135</v>
      </c>
      <c r="D160" s="194" t="s">
        <v>2089</v>
      </c>
      <c r="E160" s="196" t="s">
        <v>1840</v>
      </c>
      <c r="F160" s="196" t="s">
        <v>1395</v>
      </c>
      <c r="G160" s="250">
        <f t="shared" si="41"/>
        <v>8350</v>
      </c>
      <c r="H160" s="203">
        <v>101</v>
      </c>
      <c r="I160" s="203">
        <v>106</v>
      </c>
      <c r="J160" s="203">
        <v>125</v>
      </c>
      <c r="K160" s="203">
        <v>113</v>
      </c>
      <c r="L160" s="203">
        <v>133</v>
      </c>
      <c r="M160" s="203">
        <v>135</v>
      </c>
      <c r="N160" s="226">
        <v>144</v>
      </c>
      <c r="O160" s="226">
        <v>152</v>
      </c>
      <c r="P160" s="226">
        <v>131</v>
      </c>
      <c r="Q160" s="226">
        <v>147</v>
      </c>
      <c r="R160" s="226">
        <v>163</v>
      </c>
      <c r="S160" s="226">
        <v>163</v>
      </c>
      <c r="T160" s="226">
        <v>160</v>
      </c>
      <c r="U160" s="226">
        <v>157</v>
      </c>
      <c r="V160" s="226">
        <v>156</v>
      </c>
      <c r="W160" s="226">
        <v>148</v>
      </c>
      <c r="X160" s="226">
        <v>148</v>
      </c>
      <c r="Y160" s="226">
        <v>141</v>
      </c>
      <c r="Z160" s="226">
        <v>134</v>
      </c>
      <c r="AA160" s="226">
        <v>130</v>
      </c>
      <c r="AB160" s="226">
        <v>657</v>
      </c>
      <c r="AC160" s="226">
        <v>659</v>
      </c>
      <c r="AD160" s="226">
        <v>638</v>
      </c>
      <c r="AE160" s="226">
        <v>594</v>
      </c>
      <c r="AF160" s="226">
        <v>534</v>
      </c>
      <c r="AG160" s="226">
        <v>513</v>
      </c>
      <c r="AH160" s="226">
        <v>455</v>
      </c>
      <c r="AI160" s="226">
        <v>394</v>
      </c>
      <c r="AJ160" s="226">
        <v>310</v>
      </c>
      <c r="AK160" s="226">
        <v>254</v>
      </c>
      <c r="AL160" s="226">
        <v>182</v>
      </c>
      <c r="AM160" s="226">
        <v>156</v>
      </c>
      <c r="AN160" s="226">
        <v>110</v>
      </c>
      <c r="AO160" s="226">
        <v>107</v>
      </c>
      <c r="AP160" s="226">
        <v>4</v>
      </c>
      <c r="AQ160" s="226">
        <v>144</v>
      </c>
      <c r="AR160" s="226">
        <v>4200</v>
      </c>
      <c r="AS160" s="226">
        <v>391</v>
      </c>
      <c r="AT160" s="226">
        <v>357</v>
      </c>
      <c r="AU160" s="226">
        <v>1810</v>
      </c>
      <c r="AV160" s="226">
        <v>225</v>
      </c>
    </row>
    <row r="161" spans="1:48" ht="13.5" customHeight="1" x14ac:dyDescent="0.3">
      <c r="A161" s="216">
        <v>3</v>
      </c>
      <c r="B161" s="178">
        <v>130601</v>
      </c>
      <c r="C161" s="183" t="s">
        <v>1135</v>
      </c>
      <c r="D161" s="194" t="s">
        <v>2090</v>
      </c>
      <c r="E161" s="196" t="s">
        <v>1867</v>
      </c>
      <c r="F161" s="196" t="s">
        <v>2091</v>
      </c>
      <c r="G161" s="250">
        <f t="shared" si="41"/>
        <v>1179</v>
      </c>
      <c r="H161" s="203">
        <v>14</v>
      </c>
      <c r="I161" s="203">
        <v>15</v>
      </c>
      <c r="J161" s="203">
        <v>18</v>
      </c>
      <c r="K161" s="203">
        <v>16</v>
      </c>
      <c r="L161" s="203">
        <v>19</v>
      </c>
      <c r="M161" s="203">
        <v>19</v>
      </c>
      <c r="N161" s="226">
        <v>20</v>
      </c>
      <c r="O161" s="226">
        <v>21</v>
      </c>
      <c r="P161" s="226">
        <v>19</v>
      </c>
      <c r="Q161" s="226">
        <v>21</v>
      </c>
      <c r="R161" s="226">
        <v>23</v>
      </c>
      <c r="S161" s="226">
        <v>23</v>
      </c>
      <c r="T161" s="226">
        <v>23</v>
      </c>
      <c r="U161" s="226">
        <v>22</v>
      </c>
      <c r="V161" s="226">
        <v>22</v>
      </c>
      <c r="W161" s="226">
        <v>21</v>
      </c>
      <c r="X161" s="226">
        <v>21</v>
      </c>
      <c r="Y161" s="226">
        <v>20</v>
      </c>
      <c r="Z161" s="226">
        <v>19</v>
      </c>
      <c r="AA161" s="226">
        <v>18</v>
      </c>
      <c r="AB161" s="226">
        <v>93</v>
      </c>
      <c r="AC161" s="226">
        <v>93</v>
      </c>
      <c r="AD161" s="226">
        <v>90</v>
      </c>
      <c r="AE161" s="226">
        <v>84</v>
      </c>
      <c r="AF161" s="226">
        <v>75</v>
      </c>
      <c r="AG161" s="226">
        <v>72</v>
      </c>
      <c r="AH161" s="226">
        <v>64</v>
      </c>
      <c r="AI161" s="226">
        <v>55</v>
      </c>
      <c r="AJ161" s="226">
        <v>44</v>
      </c>
      <c r="AK161" s="226">
        <v>36</v>
      </c>
      <c r="AL161" s="226">
        <v>26</v>
      </c>
      <c r="AM161" s="226">
        <v>22</v>
      </c>
      <c r="AN161" s="226">
        <v>16</v>
      </c>
      <c r="AO161" s="226">
        <v>15</v>
      </c>
      <c r="AP161" s="226">
        <v>1</v>
      </c>
      <c r="AQ161" s="226">
        <v>20</v>
      </c>
      <c r="AR161" s="226">
        <v>591</v>
      </c>
      <c r="AS161" s="226">
        <v>55</v>
      </c>
      <c r="AT161" s="226">
        <v>50</v>
      </c>
      <c r="AU161" s="226">
        <v>255</v>
      </c>
      <c r="AV161" s="226">
        <v>32</v>
      </c>
    </row>
    <row r="162" spans="1:48" ht="13.5" customHeight="1" x14ac:dyDescent="0.3">
      <c r="A162" s="216">
        <v>4</v>
      </c>
      <c r="B162" s="178">
        <v>130601</v>
      </c>
      <c r="C162" s="183" t="s">
        <v>1135</v>
      </c>
      <c r="D162" s="194" t="s">
        <v>2092</v>
      </c>
      <c r="E162" s="220" t="s">
        <v>1867</v>
      </c>
      <c r="F162" s="220" t="s">
        <v>2093</v>
      </c>
      <c r="G162" s="250">
        <f t="shared" si="41"/>
        <v>942</v>
      </c>
      <c r="H162" s="204">
        <v>11</v>
      </c>
      <c r="I162" s="204">
        <v>12</v>
      </c>
      <c r="J162" s="204">
        <v>14</v>
      </c>
      <c r="K162" s="204">
        <v>13</v>
      </c>
      <c r="L162" s="204">
        <v>15</v>
      </c>
      <c r="M162" s="204">
        <v>15</v>
      </c>
      <c r="N162" s="226">
        <v>16</v>
      </c>
      <c r="O162" s="226">
        <v>17</v>
      </c>
      <c r="P162" s="226">
        <v>15</v>
      </c>
      <c r="Q162" s="226">
        <v>17</v>
      </c>
      <c r="R162" s="226">
        <v>18</v>
      </c>
      <c r="S162" s="226">
        <v>18</v>
      </c>
      <c r="T162" s="226">
        <v>18</v>
      </c>
      <c r="U162" s="226">
        <v>18</v>
      </c>
      <c r="V162" s="226">
        <v>18</v>
      </c>
      <c r="W162" s="226">
        <v>17</v>
      </c>
      <c r="X162" s="226">
        <v>17</v>
      </c>
      <c r="Y162" s="226">
        <v>16</v>
      </c>
      <c r="Z162" s="226">
        <v>15</v>
      </c>
      <c r="AA162" s="226">
        <v>15</v>
      </c>
      <c r="AB162" s="226">
        <v>74</v>
      </c>
      <c r="AC162" s="226">
        <v>74</v>
      </c>
      <c r="AD162" s="226">
        <v>72</v>
      </c>
      <c r="AE162" s="226">
        <v>67</v>
      </c>
      <c r="AF162" s="226">
        <v>60</v>
      </c>
      <c r="AG162" s="226">
        <v>58</v>
      </c>
      <c r="AH162" s="226">
        <v>51</v>
      </c>
      <c r="AI162" s="226">
        <v>44</v>
      </c>
      <c r="AJ162" s="226">
        <v>35</v>
      </c>
      <c r="AK162" s="226">
        <v>29</v>
      </c>
      <c r="AL162" s="226">
        <v>21</v>
      </c>
      <c r="AM162" s="226">
        <v>18</v>
      </c>
      <c r="AN162" s="226">
        <v>12</v>
      </c>
      <c r="AO162" s="226">
        <v>12</v>
      </c>
      <c r="AP162" s="226">
        <v>0</v>
      </c>
      <c r="AQ162" s="226">
        <v>16</v>
      </c>
      <c r="AR162" s="226">
        <v>473</v>
      </c>
      <c r="AS162" s="226">
        <v>44</v>
      </c>
      <c r="AT162" s="226">
        <v>40</v>
      </c>
      <c r="AU162" s="226">
        <v>204</v>
      </c>
      <c r="AV162" s="226">
        <v>25</v>
      </c>
    </row>
    <row r="163" spans="1:48" ht="13.5" customHeight="1" x14ac:dyDescent="0.3">
      <c r="A163" s="216">
        <v>5</v>
      </c>
      <c r="B163" s="178">
        <v>130601</v>
      </c>
      <c r="C163" s="183" t="s">
        <v>1135</v>
      </c>
      <c r="D163" s="194" t="s">
        <v>2096</v>
      </c>
      <c r="E163" s="220" t="s">
        <v>1867</v>
      </c>
      <c r="F163" s="220" t="s">
        <v>2097</v>
      </c>
      <c r="G163" s="250">
        <f t="shared" si="41"/>
        <v>356</v>
      </c>
      <c r="H163" s="204">
        <v>4</v>
      </c>
      <c r="I163" s="204">
        <v>4</v>
      </c>
      <c r="J163" s="204">
        <v>5</v>
      </c>
      <c r="K163" s="204">
        <v>5</v>
      </c>
      <c r="L163" s="204">
        <v>6</v>
      </c>
      <c r="M163" s="204">
        <v>6</v>
      </c>
      <c r="N163" s="226">
        <v>6</v>
      </c>
      <c r="O163" s="226">
        <v>6</v>
      </c>
      <c r="P163" s="226">
        <v>6</v>
      </c>
      <c r="Q163" s="226">
        <v>6</v>
      </c>
      <c r="R163" s="226">
        <v>7</v>
      </c>
      <c r="S163" s="226">
        <v>7</v>
      </c>
      <c r="T163" s="226">
        <v>7</v>
      </c>
      <c r="U163" s="226">
        <v>7</v>
      </c>
      <c r="V163" s="226">
        <v>7</v>
      </c>
      <c r="W163" s="226">
        <v>6</v>
      </c>
      <c r="X163" s="226">
        <v>6</v>
      </c>
      <c r="Y163" s="226">
        <v>6</v>
      </c>
      <c r="Z163" s="226">
        <v>6</v>
      </c>
      <c r="AA163" s="226">
        <v>5</v>
      </c>
      <c r="AB163" s="226">
        <v>28</v>
      </c>
      <c r="AC163" s="226">
        <v>28</v>
      </c>
      <c r="AD163" s="226">
        <v>27</v>
      </c>
      <c r="AE163" s="226">
        <v>25</v>
      </c>
      <c r="AF163" s="226">
        <v>23</v>
      </c>
      <c r="AG163" s="226">
        <v>22</v>
      </c>
      <c r="AH163" s="226">
        <v>19</v>
      </c>
      <c r="AI163" s="226">
        <v>17</v>
      </c>
      <c r="AJ163" s="226">
        <v>13</v>
      </c>
      <c r="AK163" s="226">
        <v>11</v>
      </c>
      <c r="AL163" s="226">
        <v>8</v>
      </c>
      <c r="AM163" s="226">
        <v>7</v>
      </c>
      <c r="AN163" s="226">
        <v>5</v>
      </c>
      <c r="AO163" s="226">
        <v>5</v>
      </c>
      <c r="AP163" s="226">
        <v>0</v>
      </c>
      <c r="AQ163" s="226">
        <v>6</v>
      </c>
      <c r="AR163" s="226">
        <v>177</v>
      </c>
      <c r="AS163" s="226">
        <v>17</v>
      </c>
      <c r="AT163" s="226">
        <v>15</v>
      </c>
      <c r="AU163" s="226">
        <v>76</v>
      </c>
      <c r="AV163" s="226">
        <v>10</v>
      </c>
    </row>
    <row r="164" spans="1:48" ht="13.5" customHeight="1" x14ac:dyDescent="0.3">
      <c r="A164" s="216">
        <v>6</v>
      </c>
      <c r="B164" s="178">
        <v>130601</v>
      </c>
      <c r="C164" s="183" t="s">
        <v>1135</v>
      </c>
      <c r="D164" s="194" t="s">
        <v>2098</v>
      </c>
      <c r="E164" s="220" t="s">
        <v>1867</v>
      </c>
      <c r="F164" s="220" t="s">
        <v>861</v>
      </c>
      <c r="G164" s="250">
        <f t="shared" si="41"/>
        <v>2471</v>
      </c>
      <c r="H164" s="204">
        <v>30</v>
      </c>
      <c r="I164" s="204">
        <v>31</v>
      </c>
      <c r="J164" s="204">
        <v>37</v>
      </c>
      <c r="K164" s="204">
        <v>34</v>
      </c>
      <c r="L164" s="204">
        <v>39</v>
      </c>
      <c r="M164" s="204">
        <v>40</v>
      </c>
      <c r="N164" s="226">
        <v>43</v>
      </c>
      <c r="O164" s="226">
        <v>45</v>
      </c>
      <c r="P164" s="226">
        <v>39</v>
      </c>
      <c r="Q164" s="226">
        <v>43</v>
      </c>
      <c r="R164" s="226">
        <v>48</v>
      </c>
      <c r="S164" s="226">
        <v>48</v>
      </c>
      <c r="T164" s="226">
        <v>47</v>
      </c>
      <c r="U164" s="226">
        <v>47</v>
      </c>
      <c r="V164" s="226">
        <v>46</v>
      </c>
      <c r="W164" s="226">
        <v>44</v>
      </c>
      <c r="X164" s="226">
        <v>44</v>
      </c>
      <c r="Y164" s="226">
        <v>42</v>
      </c>
      <c r="Z164" s="226">
        <v>40</v>
      </c>
      <c r="AA164" s="226">
        <v>38</v>
      </c>
      <c r="AB164" s="226">
        <v>194</v>
      </c>
      <c r="AC164" s="226">
        <v>195</v>
      </c>
      <c r="AD164" s="226">
        <v>189</v>
      </c>
      <c r="AE164" s="226">
        <v>176</v>
      </c>
      <c r="AF164" s="226">
        <v>158</v>
      </c>
      <c r="AG164" s="226">
        <v>152</v>
      </c>
      <c r="AH164" s="226">
        <v>134</v>
      </c>
      <c r="AI164" s="226">
        <v>116</v>
      </c>
      <c r="AJ164" s="226">
        <v>92</v>
      </c>
      <c r="AK164" s="226">
        <v>75</v>
      </c>
      <c r="AL164" s="226">
        <v>54</v>
      </c>
      <c r="AM164" s="226">
        <v>46</v>
      </c>
      <c r="AN164" s="226">
        <v>33</v>
      </c>
      <c r="AO164" s="226">
        <v>32</v>
      </c>
      <c r="AP164" s="226">
        <v>1</v>
      </c>
      <c r="AQ164" s="226">
        <v>43</v>
      </c>
      <c r="AR164" s="226">
        <v>1242</v>
      </c>
      <c r="AS164" s="226">
        <v>116</v>
      </c>
      <c r="AT164" s="226">
        <v>106</v>
      </c>
      <c r="AU164" s="226">
        <v>535</v>
      </c>
      <c r="AV164" s="226">
        <v>67</v>
      </c>
    </row>
    <row r="165" spans="1:48" ht="13.5" customHeight="1" x14ac:dyDescent="0.3">
      <c r="A165" s="216">
        <v>7</v>
      </c>
      <c r="B165" s="178">
        <v>130601</v>
      </c>
      <c r="C165" s="183" t="s">
        <v>1135</v>
      </c>
      <c r="D165" s="194" t="s">
        <v>2731</v>
      </c>
      <c r="E165" s="220" t="s">
        <v>1867</v>
      </c>
      <c r="F165" s="220" t="s">
        <v>82</v>
      </c>
      <c r="G165" s="250">
        <f t="shared" si="41"/>
        <v>942</v>
      </c>
      <c r="H165" s="204">
        <v>11</v>
      </c>
      <c r="I165" s="204">
        <v>12</v>
      </c>
      <c r="J165" s="204">
        <v>14</v>
      </c>
      <c r="K165" s="204">
        <v>13</v>
      </c>
      <c r="L165" s="204">
        <v>15</v>
      </c>
      <c r="M165" s="204">
        <v>15</v>
      </c>
      <c r="N165" s="227">
        <v>16</v>
      </c>
      <c r="O165" s="227">
        <v>17</v>
      </c>
      <c r="P165" s="227">
        <v>15</v>
      </c>
      <c r="Q165" s="227">
        <v>17</v>
      </c>
      <c r="R165" s="227">
        <v>18</v>
      </c>
      <c r="S165" s="227">
        <v>18</v>
      </c>
      <c r="T165" s="227">
        <v>18</v>
      </c>
      <c r="U165" s="227">
        <v>18</v>
      </c>
      <c r="V165" s="227">
        <v>18</v>
      </c>
      <c r="W165" s="227">
        <v>17</v>
      </c>
      <c r="X165" s="227">
        <v>17</v>
      </c>
      <c r="Y165" s="227">
        <v>16</v>
      </c>
      <c r="Z165" s="227">
        <v>15</v>
      </c>
      <c r="AA165" s="227">
        <v>15</v>
      </c>
      <c r="AB165" s="227">
        <v>74</v>
      </c>
      <c r="AC165" s="227">
        <v>74</v>
      </c>
      <c r="AD165" s="227">
        <v>72</v>
      </c>
      <c r="AE165" s="227">
        <v>67</v>
      </c>
      <c r="AF165" s="227">
        <v>60</v>
      </c>
      <c r="AG165" s="227">
        <v>58</v>
      </c>
      <c r="AH165" s="227">
        <v>51</v>
      </c>
      <c r="AI165" s="227">
        <v>44</v>
      </c>
      <c r="AJ165" s="227">
        <v>35</v>
      </c>
      <c r="AK165" s="227">
        <v>29</v>
      </c>
      <c r="AL165" s="227">
        <v>21</v>
      </c>
      <c r="AM165" s="227">
        <v>18</v>
      </c>
      <c r="AN165" s="227">
        <v>12</v>
      </c>
      <c r="AO165" s="227">
        <v>12</v>
      </c>
      <c r="AP165" s="227">
        <v>0</v>
      </c>
      <c r="AQ165" s="227">
        <v>16</v>
      </c>
      <c r="AR165" s="227">
        <v>473</v>
      </c>
      <c r="AS165" s="227">
        <v>44</v>
      </c>
      <c r="AT165" s="227">
        <v>40</v>
      </c>
      <c r="AU165" s="227">
        <v>204</v>
      </c>
      <c r="AV165" s="227">
        <v>25</v>
      </c>
    </row>
    <row r="166" spans="1:48" ht="13.5" customHeight="1" x14ac:dyDescent="0.3">
      <c r="A166" s="216">
        <v>8</v>
      </c>
      <c r="B166" s="178">
        <v>130601</v>
      </c>
      <c r="C166" s="183" t="s">
        <v>1135</v>
      </c>
      <c r="D166" s="194" t="s">
        <v>2099</v>
      </c>
      <c r="E166" s="220" t="s">
        <v>1867</v>
      </c>
      <c r="F166" s="220" t="s">
        <v>2100</v>
      </c>
      <c r="G166" s="250">
        <f t="shared" si="41"/>
        <v>587</v>
      </c>
      <c r="H166" s="204">
        <v>7</v>
      </c>
      <c r="I166" s="204">
        <v>7</v>
      </c>
      <c r="J166" s="204">
        <v>9</v>
      </c>
      <c r="K166" s="204">
        <v>8</v>
      </c>
      <c r="L166" s="204">
        <v>9</v>
      </c>
      <c r="M166" s="204">
        <v>10</v>
      </c>
      <c r="N166" s="226">
        <v>10</v>
      </c>
      <c r="O166" s="226">
        <v>11</v>
      </c>
      <c r="P166" s="226">
        <v>9</v>
      </c>
      <c r="Q166" s="226">
        <v>10</v>
      </c>
      <c r="R166" s="226">
        <v>12</v>
      </c>
      <c r="S166" s="226">
        <v>11</v>
      </c>
      <c r="T166" s="226">
        <v>11</v>
      </c>
      <c r="U166" s="226">
        <v>11</v>
      </c>
      <c r="V166" s="226">
        <v>11</v>
      </c>
      <c r="W166" s="226">
        <v>10</v>
      </c>
      <c r="X166" s="226">
        <v>10</v>
      </c>
      <c r="Y166" s="226">
        <v>10</v>
      </c>
      <c r="Z166" s="226">
        <v>9</v>
      </c>
      <c r="AA166" s="226">
        <v>9</v>
      </c>
      <c r="AB166" s="226">
        <v>46</v>
      </c>
      <c r="AC166" s="226">
        <v>46</v>
      </c>
      <c r="AD166" s="226">
        <v>45</v>
      </c>
      <c r="AE166" s="226">
        <v>42</v>
      </c>
      <c r="AF166" s="226">
        <v>38</v>
      </c>
      <c r="AG166" s="226">
        <v>36</v>
      </c>
      <c r="AH166" s="226">
        <v>32</v>
      </c>
      <c r="AI166" s="226">
        <v>28</v>
      </c>
      <c r="AJ166" s="226">
        <v>22</v>
      </c>
      <c r="AK166" s="226">
        <v>18</v>
      </c>
      <c r="AL166" s="226">
        <v>13</v>
      </c>
      <c r="AM166" s="226">
        <v>11</v>
      </c>
      <c r="AN166" s="226">
        <v>8</v>
      </c>
      <c r="AO166" s="226">
        <v>8</v>
      </c>
      <c r="AP166" s="226">
        <v>0</v>
      </c>
      <c r="AQ166" s="226">
        <v>10</v>
      </c>
      <c r="AR166" s="226">
        <v>296</v>
      </c>
      <c r="AS166" s="226">
        <v>28</v>
      </c>
      <c r="AT166" s="226">
        <v>25</v>
      </c>
      <c r="AU166" s="226">
        <v>127</v>
      </c>
      <c r="AV166" s="226">
        <v>16</v>
      </c>
    </row>
    <row r="167" spans="1:48" ht="13.5" customHeight="1" x14ac:dyDescent="0.3">
      <c r="A167" s="216">
        <v>9</v>
      </c>
      <c r="B167" s="178">
        <v>130601</v>
      </c>
      <c r="C167" s="183" t="s">
        <v>1135</v>
      </c>
      <c r="D167" s="194" t="s">
        <v>2101</v>
      </c>
      <c r="E167" s="220" t="s">
        <v>1867</v>
      </c>
      <c r="F167" s="220" t="s">
        <v>2102</v>
      </c>
      <c r="G167" s="250">
        <f t="shared" si="41"/>
        <v>117</v>
      </c>
      <c r="H167" s="204">
        <v>1</v>
      </c>
      <c r="I167" s="204">
        <v>1</v>
      </c>
      <c r="J167" s="204">
        <v>2</v>
      </c>
      <c r="K167" s="204">
        <v>2</v>
      </c>
      <c r="L167" s="204">
        <v>2</v>
      </c>
      <c r="M167" s="204">
        <v>2</v>
      </c>
      <c r="N167" s="226">
        <v>2</v>
      </c>
      <c r="O167" s="226">
        <v>2</v>
      </c>
      <c r="P167" s="226">
        <v>2</v>
      </c>
      <c r="Q167" s="226">
        <v>2</v>
      </c>
      <c r="R167" s="226">
        <v>2</v>
      </c>
      <c r="S167" s="226">
        <v>2</v>
      </c>
      <c r="T167" s="226">
        <v>2</v>
      </c>
      <c r="U167" s="226">
        <v>2</v>
      </c>
      <c r="V167" s="226">
        <v>2</v>
      </c>
      <c r="W167" s="226">
        <v>2</v>
      </c>
      <c r="X167" s="226">
        <v>2</v>
      </c>
      <c r="Y167" s="226">
        <v>2</v>
      </c>
      <c r="Z167" s="226">
        <v>2</v>
      </c>
      <c r="AA167" s="226">
        <v>2</v>
      </c>
      <c r="AB167" s="226">
        <v>9</v>
      </c>
      <c r="AC167" s="226">
        <v>9</v>
      </c>
      <c r="AD167" s="226">
        <v>9</v>
      </c>
      <c r="AE167" s="226">
        <v>8</v>
      </c>
      <c r="AF167" s="226">
        <v>8</v>
      </c>
      <c r="AG167" s="226">
        <v>7</v>
      </c>
      <c r="AH167" s="226">
        <v>6</v>
      </c>
      <c r="AI167" s="226">
        <v>6</v>
      </c>
      <c r="AJ167" s="226">
        <v>4</v>
      </c>
      <c r="AK167" s="226">
        <v>4</v>
      </c>
      <c r="AL167" s="226">
        <v>3</v>
      </c>
      <c r="AM167" s="226">
        <v>2</v>
      </c>
      <c r="AN167" s="226">
        <v>2</v>
      </c>
      <c r="AO167" s="226">
        <v>2</v>
      </c>
      <c r="AP167" s="226">
        <v>0</v>
      </c>
      <c r="AQ167" s="226">
        <v>2</v>
      </c>
      <c r="AR167" s="226">
        <v>59</v>
      </c>
      <c r="AS167" s="226">
        <v>6</v>
      </c>
      <c r="AT167" s="226">
        <v>5</v>
      </c>
      <c r="AU167" s="226">
        <v>25</v>
      </c>
      <c r="AV167" s="226">
        <v>3</v>
      </c>
    </row>
    <row r="168" spans="1:48" ht="13.5" customHeight="1" x14ac:dyDescent="0.3">
      <c r="A168" s="205"/>
      <c r="B168" s="178">
        <v>130602</v>
      </c>
      <c r="C168" s="182" t="s">
        <v>2103</v>
      </c>
      <c r="D168" s="195"/>
      <c r="E168" s="206"/>
      <c r="F168" s="196"/>
      <c r="G168" s="187">
        <f>+SUM(H168:AO168)</f>
        <v>10664</v>
      </c>
      <c r="H168" s="208">
        <f t="shared" ref="H168:AV168" si="42">+SUM(H169:H179)</f>
        <v>99</v>
      </c>
      <c r="I168" s="208">
        <f t="shared" si="42"/>
        <v>115</v>
      </c>
      <c r="J168" s="208">
        <f t="shared" si="42"/>
        <v>191</v>
      </c>
      <c r="K168" s="208">
        <f t="shared" si="42"/>
        <v>220</v>
      </c>
      <c r="L168" s="208">
        <f t="shared" si="42"/>
        <v>187</v>
      </c>
      <c r="M168" s="208">
        <f t="shared" si="42"/>
        <v>217</v>
      </c>
      <c r="N168" s="208">
        <f t="shared" si="42"/>
        <v>230</v>
      </c>
      <c r="O168" s="208">
        <f t="shared" si="42"/>
        <v>244</v>
      </c>
      <c r="P168" s="208">
        <f t="shared" si="42"/>
        <v>219</v>
      </c>
      <c r="Q168" s="208">
        <f t="shared" si="42"/>
        <v>237</v>
      </c>
      <c r="R168" s="208">
        <f t="shared" si="42"/>
        <v>210</v>
      </c>
      <c r="S168" s="208">
        <f t="shared" si="42"/>
        <v>237</v>
      </c>
      <c r="T168" s="208">
        <f t="shared" si="42"/>
        <v>281</v>
      </c>
      <c r="U168" s="208">
        <f t="shared" si="42"/>
        <v>263</v>
      </c>
      <c r="V168" s="208">
        <f t="shared" si="42"/>
        <v>255</v>
      </c>
      <c r="W168" s="208">
        <f t="shared" si="42"/>
        <v>234</v>
      </c>
      <c r="X168" s="208">
        <f t="shared" si="42"/>
        <v>271</v>
      </c>
      <c r="Y168" s="208">
        <f t="shared" si="42"/>
        <v>237</v>
      </c>
      <c r="Z168" s="208">
        <f t="shared" si="42"/>
        <v>223</v>
      </c>
      <c r="AA168" s="208">
        <f t="shared" si="42"/>
        <v>203</v>
      </c>
      <c r="AB168" s="208">
        <f t="shared" si="42"/>
        <v>1081</v>
      </c>
      <c r="AC168" s="208">
        <f t="shared" si="42"/>
        <v>1101</v>
      </c>
      <c r="AD168" s="208">
        <f t="shared" si="42"/>
        <v>805</v>
      </c>
      <c r="AE168" s="208">
        <f t="shared" si="42"/>
        <v>609</v>
      </c>
      <c r="AF168" s="208">
        <f t="shared" si="42"/>
        <v>551</v>
      </c>
      <c r="AG168" s="208">
        <f t="shared" si="42"/>
        <v>527</v>
      </c>
      <c r="AH168" s="208">
        <f t="shared" si="42"/>
        <v>414</v>
      </c>
      <c r="AI168" s="208">
        <f t="shared" si="42"/>
        <v>295</v>
      </c>
      <c r="AJ168" s="208">
        <f t="shared" si="42"/>
        <v>219</v>
      </c>
      <c r="AK168" s="208">
        <f t="shared" si="42"/>
        <v>214</v>
      </c>
      <c r="AL168" s="208">
        <f t="shared" si="42"/>
        <v>176</v>
      </c>
      <c r="AM168" s="208">
        <f t="shared" si="42"/>
        <v>129</v>
      </c>
      <c r="AN168" s="208">
        <f t="shared" si="42"/>
        <v>88</v>
      </c>
      <c r="AO168" s="208">
        <f t="shared" si="42"/>
        <v>82</v>
      </c>
      <c r="AP168" s="208">
        <f t="shared" si="42"/>
        <v>6</v>
      </c>
      <c r="AQ168" s="208">
        <f t="shared" si="42"/>
        <v>189</v>
      </c>
      <c r="AR168" s="208">
        <f t="shared" si="42"/>
        <v>5360</v>
      </c>
      <c r="AS168" s="208">
        <f t="shared" si="42"/>
        <v>641</v>
      </c>
      <c r="AT168" s="208">
        <f t="shared" si="42"/>
        <v>580</v>
      </c>
      <c r="AU168" s="208">
        <f t="shared" si="42"/>
        <v>2308</v>
      </c>
      <c r="AV168" s="208">
        <f t="shared" si="42"/>
        <v>281</v>
      </c>
    </row>
    <row r="169" spans="1:48" ht="13.5" customHeight="1" x14ac:dyDescent="0.3">
      <c r="A169" s="216">
        <v>1</v>
      </c>
      <c r="B169" s="178">
        <v>130602</v>
      </c>
      <c r="C169" s="183" t="s">
        <v>1136</v>
      </c>
      <c r="D169" s="194" t="s">
        <v>2104</v>
      </c>
      <c r="E169" s="196" t="s">
        <v>2784</v>
      </c>
      <c r="F169" s="196" t="s">
        <v>1136</v>
      </c>
      <c r="G169" s="250">
        <f t="shared" ref="G169:G232" si="43">+SUM(H169:AO169)</f>
        <v>1302</v>
      </c>
      <c r="H169" s="203">
        <v>12</v>
      </c>
      <c r="I169" s="203">
        <v>14</v>
      </c>
      <c r="J169" s="203">
        <v>23</v>
      </c>
      <c r="K169" s="203">
        <v>27</v>
      </c>
      <c r="L169" s="203">
        <v>23</v>
      </c>
      <c r="M169" s="203">
        <v>27</v>
      </c>
      <c r="N169" s="226">
        <v>28</v>
      </c>
      <c r="O169" s="226">
        <v>30</v>
      </c>
      <c r="P169" s="226">
        <v>27</v>
      </c>
      <c r="Q169" s="226">
        <v>29</v>
      </c>
      <c r="R169" s="226">
        <v>26</v>
      </c>
      <c r="S169" s="226">
        <v>29</v>
      </c>
      <c r="T169" s="226">
        <v>34</v>
      </c>
      <c r="U169" s="226">
        <v>32</v>
      </c>
      <c r="V169" s="226">
        <v>31</v>
      </c>
      <c r="W169" s="226">
        <v>28</v>
      </c>
      <c r="X169" s="226">
        <v>33</v>
      </c>
      <c r="Y169" s="226">
        <v>29</v>
      </c>
      <c r="Z169" s="226">
        <v>27</v>
      </c>
      <c r="AA169" s="226">
        <v>25</v>
      </c>
      <c r="AB169" s="226">
        <v>132</v>
      </c>
      <c r="AC169" s="226">
        <v>134</v>
      </c>
      <c r="AD169" s="226">
        <v>98</v>
      </c>
      <c r="AE169" s="226">
        <v>74</v>
      </c>
      <c r="AF169" s="226">
        <v>67</v>
      </c>
      <c r="AG169" s="226">
        <v>64</v>
      </c>
      <c r="AH169" s="226">
        <v>51</v>
      </c>
      <c r="AI169" s="226">
        <v>36</v>
      </c>
      <c r="AJ169" s="226">
        <v>27</v>
      </c>
      <c r="AK169" s="226">
        <v>26</v>
      </c>
      <c r="AL169" s="226">
        <v>22</v>
      </c>
      <c r="AM169" s="226">
        <v>16</v>
      </c>
      <c r="AN169" s="226">
        <v>11</v>
      </c>
      <c r="AO169" s="226">
        <v>10</v>
      </c>
      <c r="AP169" s="226">
        <v>1</v>
      </c>
      <c r="AQ169" s="226">
        <v>23</v>
      </c>
      <c r="AR169" s="226">
        <v>654</v>
      </c>
      <c r="AS169" s="226">
        <v>78</v>
      </c>
      <c r="AT169" s="226">
        <v>71</v>
      </c>
      <c r="AU169" s="226">
        <v>282</v>
      </c>
      <c r="AV169" s="226">
        <v>34</v>
      </c>
    </row>
    <row r="170" spans="1:48" ht="13.5" customHeight="1" x14ac:dyDescent="0.3">
      <c r="A170" s="216">
        <v>2</v>
      </c>
      <c r="B170" s="178">
        <v>130602</v>
      </c>
      <c r="C170" s="183" t="s">
        <v>1136</v>
      </c>
      <c r="D170" s="194" t="s">
        <v>2105</v>
      </c>
      <c r="E170" s="196" t="s">
        <v>1867</v>
      </c>
      <c r="F170" s="196" t="s">
        <v>593</v>
      </c>
      <c r="G170" s="250">
        <f t="shared" si="43"/>
        <v>2993</v>
      </c>
      <c r="H170" s="203">
        <v>28</v>
      </c>
      <c r="I170" s="203">
        <v>32</v>
      </c>
      <c r="J170" s="203">
        <v>53</v>
      </c>
      <c r="K170" s="203">
        <v>62</v>
      </c>
      <c r="L170" s="203">
        <v>52</v>
      </c>
      <c r="M170" s="203">
        <v>61</v>
      </c>
      <c r="N170" s="226">
        <v>65</v>
      </c>
      <c r="O170" s="226">
        <v>68</v>
      </c>
      <c r="P170" s="226">
        <v>62</v>
      </c>
      <c r="Q170" s="226">
        <v>66</v>
      </c>
      <c r="R170" s="226">
        <v>59</v>
      </c>
      <c r="S170" s="226">
        <v>66</v>
      </c>
      <c r="T170" s="226">
        <v>79</v>
      </c>
      <c r="U170" s="226">
        <v>74</v>
      </c>
      <c r="V170" s="226">
        <v>72</v>
      </c>
      <c r="W170" s="226">
        <v>65</v>
      </c>
      <c r="X170" s="226">
        <v>76</v>
      </c>
      <c r="Y170" s="226">
        <v>66</v>
      </c>
      <c r="Z170" s="226">
        <v>63</v>
      </c>
      <c r="AA170" s="226">
        <v>57</v>
      </c>
      <c r="AB170" s="226">
        <v>303</v>
      </c>
      <c r="AC170" s="226">
        <v>309</v>
      </c>
      <c r="AD170" s="226">
        <v>226</v>
      </c>
      <c r="AE170" s="226">
        <v>171</v>
      </c>
      <c r="AF170" s="226">
        <v>155</v>
      </c>
      <c r="AG170" s="226">
        <v>148</v>
      </c>
      <c r="AH170" s="226">
        <v>116</v>
      </c>
      <c r="AI170" s="226">
        <v>83</v>
      </c>
      <c r="AJ170" s="226">
        <v>62</v>
      </c>
      <c r="AK170" s="226">
        <v>60</v>
      </c>
      <c r="AL170" s="226">
        <v>50</v>
      </c>
      <c r="AM170" s="226">
        <v>36</v>
      </c>
      <c r="AN170" s="226">
        <v>25</v>
      </c>
      <c r="AO170" s="226">
        <v>23</v>
      </c>
      <c r="AP170" s="226">
        <v>2</v>
      </c>
      <c r="AQ170" s="226">
        <v>53</v>
      </c>
      <c r="AR170" s="226">
        <v>1503</v>
      </c>
      <c r="AS170" s="226">
        <v>180</v>
      </c>
      <c r="AT170" s="226">
        <v>163</v>
      </c>
      <c r="AU170" s="226">
        <v>648</v>
      </c>
      <c r="AV170" s="226">
        <v>79</v>
      </c>
    </row>
    <row r="171" spans="1:48" ht="13.5" customHeight="1" x14ac:dyDescent="0.3">
      <c r="A171" s="216">
        <v>3</v>
      </c>
      <c r="B171" s="178">
        <v>130602</v>
      </c>
      <c r="C171" s="183" t="s">
        <v>1136</v>
      </c>
      <c r="D171" s="194" t="s">
        <v>2106</v>
      </c>
      <c r="E171" s="220" t="s">
        <v>1867</v>
      </c>
      <c r="F171" s="220" t="s">
        <v>2107</v>
      </c>
      <c r="G171" s="250">
        <f t="shared" si="43"/>
        <v>1821</v>
      </c>
      <c r="H171" s="204">
        <v>17</v>
      </c>
      <c r="I171" s="203">
        <v>19</v>
      </c>
      <c r="J171" s="203">
        <v>32</v>
      </c>
      <c r="K171" s="203">
        <v>38</v>
      </c>
      <c r="L171" s="203">
        <v>32</v>
      </c>
      <c r="M171" s="203">
        <v>37</v>
      </c>
      <c r="N171" s="226">
        <v>39</v>
      </c>
      <c r="O171" s="226">
        <v>41</v>
      </c>
      <c r="P171" s="226">
        <v>38</v>
      </c>
      <c r="Q171" s="226">
        <v>40</v>
      </c>
      <c r="R171" s="226">
        <v>36</v>
      </c>
      <c r="S171" s="226">
        <v>40</v>
      </c>
      <c r="T171" s="226">
        <v>48</v>
      </c>
      <c r="U171" s="226">
        <v>45</v>
      </c>
      <c r="V171" s="226">
        <v>44</v>
      </c>
      <c r="W171" s="226">
        <v>40</v>
      </c>
      <c r="X171" s="226">
        <v>46</v>
      </c>
      <c r="Y171" s="226">
        <v>40</v>
      </c>
      <c r="Z171" s="226">
        <v>38</v>
      </c>
      <c r="AA171" s="226">
        <v>35</v>
      </c>
      <c r="AB171" s="226">
        <v>185</v>
      </c>
      <c r="AC171" s="226">
        <v>188</v>
      </c>
      <c r="AD171" s="226">
        <v>137</v>
      </c>
      <c r="AE171" s="226">
        <v>104</v>
      </c>
      <c r="AF171" s="226">
        <v>94</v>
      </c>
      <c r="AG171" s="226">
        <v>90</v>
      </c>
      <c r="AH171" s="226">
        <v>71</v>
      </c>
      <c r="AI171" s="226">
        <v>51</v>
      </c>
      <c r="AJ171" s="226">
        <v>38</v>
      </c>
      <c r="AK171" s="226">
        <v>37</v>
      </c>
      <c r="AL171" s="226">
        <v>30</v>
      </c>
      <c r="AM171" s="226">
        <v>22</v>
      </c>
      <c r="AN171" s="226">
        <v>15</v>
      </c>
      <c r="AO171" s="226">
        <v>14</v>
      </c>
      <c r="AP171" s="226">
        <v>1</v>
      </c>
      <c r="AQ171" s="226">
        <v>32</v>
      </c>
      <c r="AR171" s="226">
        <v>915</v>
      </c>
      <c r="AS171" s="226">
        <v>109</v>
      </c>
      <c r="AT171" s="226">
        <v>99</v>
      </c>
      <c r="AU171" s="226">
        <v>394</v>
      </c>
      <c r="AV171" s="226">
        <v>48</v>
      </c>
    </row>
    <row r="172" spans="1:48" ht="13.5" customHeight="1" x14ac:dyDescent="0.3">
      <c r="A172" s="216">
        <v>4</v>
      </c>
      <c r="B172" s="178">
        <v>130602</v>
      </c>
      <c r="C172" s="183" t="s">
        <v>1136</v>
      </c>
      <c r="D172" s="194" t="s">
        <v>2108</v>
      </c>
      <c r="E172" s="220" t="s">
        <v>1867</v>
      </c>
      <c r="F172" s="220" t="s">
        <v>2109</v>
      </c>
      <c r="G172" s="250">
        <f t="shared" si="43"/>
        <v>1173</v>
      </c>
      <c r="H172" s="204">
        <v>11</v>
      </c>
      <c r="I172" s="203">
        <v>13</v>
      </c>
      <c r="J172" s="203">
        <v>21</v>
      </c>
      <c r="K172" s="203">
        <v>24</v>
      </c>
      <c r="L172" s="203">
        <v>20</v>
      </c>
      <c r="M172" s="203">
        <v>24</v>
      </c>
      <c r="N172" s="226">
        <v>25</v>
      </c>
      <c r="O172" s="226">
        <v>27</v>
      </c>
      <c r="P172" s="226">
        <v>24</v>
      </c>
      <c r="Q172" s="226">
        <v>26</v>
      </c>
      <c r="R172" s="226">
        <v>23</v>
      </c>
      <c r="S172" s="226">
        <v>26</v>
      </c>
      <c r="T172" s="226">
        <v>31</v>
      </c>
      <c r="U172" s="226">
        <v>29</v>
      </c>
      <c r="V172" s="226">
        <v>28</v>
      </c>
      <c r="W172" s="226">
        <v>26</v>
      </c>
      <c r="X172" s="226">
        <v>30</v>
      </c>
      <c r="Y172" s="226">
        <v>26</v>
      </c>
      <c r="Z172" s="226">
        <v>25</v>
      </c>
      <c r="AA172" s="226">
        <v>22</v>
      </c>
      <c r="AB172" s="226">
        <v>119</v>
      </c>
      <c r="AC172" s="226">
        <v>121</v>
      </c>
      <c r="AD172" s="226">
        <v>88</v>
      </c>
      <c r="AE172" s="226">
        <v>67</v>
      </c>
      <c r="AF172" s="226">
        <v>61</v>
      </c>
      <c r="AG172" s="226">
        <v>58</v>
      </c>
      <c r="AH172" s="226">
        <v>46</v>
      </c>
      <c r="AI172" s="226">
        <v>32</v>
      </c>
      <c r="AJ172" s="226">
        <v>24</v>
      </c>
      <c r="AK172" s="226">
        <v>24</v>
      </c>
      <c r="AL172" s="226">
        <v>19</v>
      </c>
      <c r="AM172" s="226">
        <v>14</v>
      </c>
      <c r="AN172" s="226">
        <v>10</v>
      </c>
      <c r="AO172" s="226">
        <v>9</v>
      </c>
      <c r="AP172" s="226">
        <v>1</v>
      </c>
      <c r="AQ172" s="226">
        <v>21</v>
      </c>
      <c r="AR172" s="226">
        <v>588</v>
      </c>
      <c r="AS172" s="226">
        <v>70</v>
      </c>
      <c r="AT172" s="226">
        <v>64</v>
      </c>
      <c r="AU172" s="226">
        <v>253</v>
      </c>
      <c r="AV172" s="226">
        <v>31</v>
      </c>
    </row>
    <row r="173" spans="1:48" ht="13.5" customHeight="1" x14ac:dyDescent="0.3">
      <c r="A173" s="216">
        <v>5</v>
      </c>
      <c r="B173" s="178">
        <v>130602</v>
      </c>
      <c r="C173" s="183" t="s">
        <v>1136</v>
      </c>
      <c r="D173" s="194" t="s">
        <v>2110</v>
      </c>
      <c r="E173" s="220" t="s">
        <v>1867</v>
      </c>
      <c r="F173" s="220" t="s">
        <v>2111</v>
      </c>
      <c r="G173" s="250">
        <f t="shared" si="43"/>
        <v>647</v>
      </c>
      <c r="H173" s="204">
        <v>6</v>
      </c>
      <c r="I173" s="203">
        <v>7</v>
      </c>
      <c r="J173" s="203">
        <v>12</v>
      </c>
      <c r="K173" s="203">
        <v>13</v>
      </c>
      <c r="L173" s="203">
        <v>11</v>
      </c>
      <c r="M173" s="203">
        <v>13</v>
      </c>
      <c r="N173" s="226">
        <v>14</v>
      </c>
      <c r="O173" s="226">
        <v>15</v>
      </c>
      <c r="P173" s="226">
        <v>13</v>
      </c>
      <c r="Q173" s="226">
        <v>14</v>
      </c>
      <c r="R173" s="226">
        <v>13</v>
      </c>
      <c r="S173" s="226">
        <v>14</v>
      </c>
      <c r="T173" s="226">
        <v>17</v>
      </c>
      <c r="U173" s="226">
        <v>16</v>
      </c>
      <c r="V173" s="226">
        <v>16</v>
      </c>
      <c r="W173" s="226">
        <v>14</v>
      </c>
      <c r="X173" s="226">
        <v>16</v>
      </c>
      <c r="Y173" s="226">
        <v>14</v>
      </c>
      <c r="Z173" s="226">
        <v>14</v>
      </c>
      <c r="AA173" s="226">
        <v>12</v>
      </c>
      <c r="AB173" s="226">
        <v>66</v>
      </c>
      <c r="AC173" s="226">
        <v>67</v>
      </c>
      <c r="AD173" s="226">
        <v>49</v>
      </c>
      <c r="AE173" s="226">
        <v>37</v>
      </c>
      <c r="AF173" s="226">
        <v>34</v>
      </c>
      <c r="AG173" s="226">
        <v>32</v>
      </c>
      <c r="AH173" s="226">
        <v>25</v>
      </c>
      <c r="AI173" s="226">
        <v>18</v>
      </c>
      <c r="AJ173" s="226">
        <v>13</v>
      </c>
      <c r="AK173" s="226">
        <v>13</v>
      </c>
      <c r="AL173" s="226">
        <v>11</v>
      </c>
      <c r="AM173" s="226">
        <v>8</v>
      </c>
      <c r="AN173" s="226">
        <v>5</v>
      </c>
      <c r="AO173" s="226">
        <v>5</v>
      </c>
      <c r="AP173" s="226">
        <v>0</v>
      </c>
      <c r="AQ173" s="226">
        <v>11</v>
      </c>
      <c r="AR173" s="226">
        <v>327</v>
      </c>
      <c r="AS173" s="226">
        <v>39</v>
      </c>
      <c r="AT173" s="226">
        <v>35</v>
      </c>
      <c r="AU173" s="226">
        <v>141</v>
      </c>
      <c r="AV173" s="226">
        <v>17</v>
      </c>
    </row>
    <row r="174" spans="1:48" ht="13.5" customHeight="1" x14ac:dyDescent="0.3">
      <c r="A174" s="216">
        <v>6</v>
      </c>
      <c r="B174" s="178">
        <v>130602</v>
      </c>
      <c r="C174" s="183" t="s">
        <v>1136</v>
      </c>
      <c r="D174" s="194" t="s">
        <v>2113</v>
      </c>
      <c r="E174" s="220" t="s">
        <v>1867</v>
      </c>
      <c r="F174" s="220" t="s">
        <v>2114</v>
      </c>
      <c r="G174" s="250">
        <f t="shared" si="43"/>
        <v>390</v>
      </c>
      <c r="H174" s="204">
        <v>4</v>
      </c>
      <c r="I174" s="203">
        <v>4</v>
      </c>
      <c r="J174" s="203">
        <v>7</v>
      </c>
      <c r="K174" s="203">
        <v>8</v>
      </c>
      <c r="L174" s="203">
        <v>7</v>
      </c>
      <c r="M174" s="203">
        <v>8</v>
      </c>
      <c r="N174" s="226">
        <v>8</v>
      </c>
      <c r="O174" s="226">
        <v>9</v>
      </c>
      <c r="P174" s="226">
        <v>8</v>
      </c>
      <c r="Q174" s="226">
        <v>9</v>
      </c>
      <c r="R174" s="226">
        <v>8</v>
      </c>
      <c r="S174" s="226">
        <v>9</v>
      </c>
      <c r="T174" s="226">
        <v>10</v>
      </c>
      <c r="U174" s="226">
        <v>10</v>
      </c>
      <c r="V174" s="226">
        <v>9</v>
      </c>
      <c r="W174" s="226">
        <v>9</v>
      </c>
      <c r="X174" s="226">
        <v>10</v>
      </c>
      <c r="Y174" s="226">
        <v>9</v>
      </c>
      <c r="Z174" s="226">
        <v>8</v>
      </c>
      <c r="AA174" s="226">
        <v>7</v>
      </c>
      <c r="AB174" s="226">
        <v>40</v>
      </c>
      <c r="AC174" s="226">
        <v>40</v>
      </c>
      <c r="AD174" s="226">
        <v>29</v>
      </c>
      <c r="AE174" s="226">
        <v>22</v>
      </c>
      <c r="AF174" s="226">
        <v>20</v>
      </c>
      <c r="AG174" s="226">
        <v>19</v>
      </c>
      <c r="AH174" s="226">
        <v>15</v>
      </c>
      <c r="AI174" s="226">
        <v>11</v>
      </c>
      <c r="AJ174" s="226">
        <v>8</v>
      </c>
      <c r="AK174" s="226">
        <v>8</v>
      </c>
      <c r="AL174" s="226">
        <v>6</v>
      </c>
      <c r="AM174" s="226">
        <v>5</v>
      </c>
      <c r="AN174" s="226">
        <v>3</v>
      </c>
      <c r="AO174" s="226">
        <v>3</v>
      </c>
      <c r="AP174" s="226">
        <v>0</v>
      </c>
      <c r="AQ174" s="226">
        <v>7</v>
      </c>
      <c r="AR174" s="226">
        <v>196</v>
      </c>
      <c r="AS174" s="226">
        <v>23</v>
      </c>
      <c r="AT174" s="226">
        <v>21</v>
      </c>
      <c r="AU174" s="226">
        <v>84</v>
      </c>
      <c r="AV174" s="226">
        <v>10</v>
      </c>
    </row>
    <row r="175" spans="1:48" ht="13.5" customHeight="1" x14ac:dyDescent="0.3">
      <c r="A175" s="216">
        <v>7</v>
      </c>
      <c r="B175" s="178">
        <v>130602</v>
      </c>
      <c r="C175" s="183" t="s">
        <v>1136</v>
      </c>
      <c r="D175" s="194" t="s">
        <v>2115</v>
      </c>
      <c r="E175" s="220" t="s">
        <v>1867</v>
      </c>
      <c r="F175" s="220" t="s">
        <v>185</v>
      </c>
      <c r="G175" s="250">
        <f t="shared" si="43"/>
        <v>259</v>
      </c>
      <c r="H175" s="204">
        <v>2</v>
      </c>
      <c r="I175" s="203">
        <v>3</v>
      </c>
      <c r="J175" s="203">
        <v>5</v>
      </c>
      <c r="K175" s="203">
        <v>5</v>
      </c>
      <c r="L175" s="203">
        <v>5</v>
      </c>
      <c r="M175" s="203">
        <v>5</v>
      </c>
      <c r="N175" s="226">
        <v>6</v>
      </c>
      <c r="O175" s="226">
        <v>6</v>
      </c>
      <c r="P175" s="226">
        <v>5</v>
      </c>
      <c r="Q175" s="226">
        <v>6</v>
      </c>
      <c r="R175" s="226">
        <v>5</v>
      </c>
      <c r="S175" s="226">
        <v>6</v>
      </c>
      <c r="T175" s="226">
        <v>7</v>
      </c>
      <c r="U175" s="226">
        <v>6</v>
      </c>
      <c r="V175" s="226">
        <v>6</v>
      </c>
      <c r="W175" s="226">
        <v>6</v>
      </c>
      <c r="X175" s="226">
        <v>7</v>
      </c>
      <c r="Y175" s="226">
        <v>6</v>
      </c>
      <c r="Z175" s="226">
        <v>5</v>
      </c>
      <c r="AA175" s="226">
        <v>5</v>
      </c>
      <c r="AB175" s="226">
        <v>26</v>
      </c>
      <c r="AC175" s="226">
        <v>27</v>
      </c>
      <c r="AD175" s="226">
        <v>20</v>
      </c>
      <c r="AE175" s="226">
        <v>15</v>
      </c>
      <c r="AF175" s="226">
        <v>13</v>
      </c>
      <c r="AG175" s="226">
        <v>13</v>
      </c>
      <c r="AH175" s="226">
        <v>10</v>
      </c>
      <c r="AI175" s="226">
        <v>7</v>
      </c>
      <c r="AJ175" s="226">
        <v>5</v>
      </c>
      <c r="AK175" s="226">
        <v>5</v>
      </c>
      <c r="AL175" s="226">
        <v>4</v>
      </c>
      <c r="AM175" s="226">
        <v>3</v>
      </c>
      <c r="AN175" s="226">
        <v>2</v>
      </c>
      <c r="AO175" s="226">
        <v>2</v>
      </c>
      <c r="AP175" s="226">
        <v>0</v>
      </c>
      <c r="AQ175" s="226">
        <v>5</v>
      </c>
      <c r="AR175" s="226">
        <v>131</v>
      </c>
      <c r="AS175" s="226">
        <v>16</v>
      </c>
      <c r="AT175" s="226">
        <v>14</v>
      </c>
      <c r="AU175" s="226">
        <v>56</v>
      </c>
      <c r="AV175" s="226">
        <v>7</v>
      </c>
    </row>
    <row r="176" spans="1:48" ht="13.5" customHeight="1" x14ac:dyDescent="0.3">
      <c r="A176" s="216">
        <v>8</v>
      </c>
      <c r="B176" s="178">
        <v>130602</v>
      </c>
      <c r="C176" s="183" t="s">
        <v>1136</v>
      </c>
      <c r="D176" s="194" t="s">
        <v>2116</v>
      </c>
      <c r="E176" s="220" t="s">
        <v>1867</v>
      </c>
      <c r="F176" s="220" t="s">
        <v>948</v>
      </c>
      <c r="G176" s="250">
        <f t="shared" si="43"/>
        <v>259</v>
      </c>
      <c r="H176" s="204">
        <v>2</v>
      </c>
      <c r="I176" s="203">
        <v>3</v>
      </c>
      <c r="J176" s="203">
        <v>5</v>
      </c>
      <c r="K176" s="203">
        <v>5</v>
      </c>
      <c r="L176" s="203">
        <v>5</v>
      </c>
      <c r="M176" s="203">
        <v>5</v>
      </c>
      <c r="N176" s="226">
        <v>6</v>
      </c>
      <c r="O176" s="226">
        <v>6</v>
      </c>
      <c r="P176" s="226">
        <v>5</v>
      </c>
      <c r="Q176" s="226">
        <v>6</v>
      </c>
      <c r="R176" s="226">
        <v>5</v>
      </c>
      <c r="S176" s="226">
        <v>6</v>
      </c>
      <c r="T176" s="226">
        <v>7</v>
      </c>
      <c r="U176" s="226">
        <v>6</v>
      </c>
      <c r="V176" s="226">
        <v>6</v>
      </c>
      <c r="W176" s="226">
        <v>6</v>
      </c>
      <c r="X176" s="226">
        <v>7</v>
      </c>
      <c r="Y176" s="226">
        <v>6</v>
      </c>
      <c r="Z176" s="226">
        <v>5</v>
      </c>
      <c r="AA176" s="226">
        <v>5</v>
      </c>
      <c r="AB176" s="226">
        <v>26</v>
      </c>
      <c r="AC176" s="226">
        <v>27</v>
      </c>
      <c r="AD176" s="226">
        <v>20</v>
      </c>
      <c r="AE176" s="226">
        <v>15</v>
      </c>
      <c r="AF176" s="226">
        <v>13</v>
      </c>
      <c r="AG176" s="226">
        <v>13</v>
      </c>
      <c r="AH176" s="226">
        <v>10</v>
      </c>
      <c r="AI176" s="226">
        <v>7</v>
      </c>
      <c r="AJ176" s="226">
        <v>5</v>
      </c>
      <c r="AK176" s="226">
        <v>5</v>
      </c>
      <c r="AL176" s="226">
        <v>4</v>
      </c>
      <c r="AM176" s="226">
        <v>3</v>
      </c>
      <c r="AN176" s="226">
        <v>2</v>
      </c>
      <c r="AO176" s="226">
        <v>2</v>
      </c>
      <c r="AP176" s="226">
        <v>0</v>
      </c>
      <c r="AQ176" s="226">
        <v>5</v>
      </c>
      <c r="AR176" s="226">
        <v>131</v>
      </c>
      <c r="AS176" s="226">
        <v>16</v>
      </c>
      <c r="AT176" s="226">
        <v>14</v>
      </c>
      <c r="AU176" s="226">
        <v>56</v>
      </c>
      <c r="AV176" s="226">
        <v>7</v>
      </c>
    </row>
    <row r="177" spans="1:48" ht="13.5" customHeight="1" x14ac:dyDescent="0.3">
      <c r="A177" s="216">
        <v>9</v>
      </c>
      <c r="B177" s="178">
        <v>130602</v>
      </c>
      <c r="C177" s="183" t="s">
        <v>1136</v>
      </c>
      <c r="D177" s="194" t="s">
        <v>2117</v>
      </c>
      <c r="E177" s="220" t="s">
        <v>1867</v>
      </c>
      <c r="F177" s="220" t="s">
        <v>2118</v>
      </c>
      <c r="G177" s="250">
        <f t="shared" si="43"/>
        <v>1039</v>
      </c>
      <c r="H177" s="204">
        <v>10</v>
      </c>
      <c r="I177" s="203">
        <v>11</v>
      </c>
      <c r="J177" s="203">
        <v>19</v>
      </c>
      <c r="K177" s="203">
        <v>22</v>
      </c>
      <c r="L177" s="203">
        <v>18</v>
      </c>
      <c r="M177" s="203">
        <v>21</v>
      </c>
      <c r="N177" s="226">
        <v>22</v>
      </c>
      <c r="O177" s="226">
        <v>24</v>
      </c>
      <c r="P177" s="226">
        <v>21</v>
      </c>
      <c r="Q177" s="226">
        <v>23</v>
      </c>
      <c r="R177" s="226">
        <v>20</v>
      </c>
      <c r="S177" s="226">
        <v>23</v>
      </c>
      <c r="T177" s="226">
        <v>27</v>
      </c>
      <c r="U177" s="226">
        <v>26</v>
      </c>
      <c r="V177" s="226">
        <v>25</v>
      </c>
      <c r="W177" s="226">
        <v>23</v>
      </c>
      <c r="X177" s="226">
        <v>26</v>
      </c>
      <c r="Y177" s="226">
        <v>23</v>
      </c>
      <c r="Z177" s="226">
        <v>22</v>
      </c>
      <c r="AA177" s="226">
        <v>20</v>
      </c>
      <c r="AB177" s="226">
        <v>105</v>
      </c>
      <c r="AC177" s="226">
        <v>107</v>
      </c>
      <c r="AD177" s="226">
        <v>79</v>
      </c>
      <c r="AE177" s="226">
        <v>59</v>
      </c>
      <c r="AF177" s="226">
        <v>54</v>
      </c>
      <c r="AG177" s="226">
        <v>51</v>
      </c>
      <c r="AH177" s="226">
        <v>40</v>
      </c>
      <c r="AI177" s="226">
        <v>29</v>
      </c>
      <c r="AJ177" s="226">
        <v>21</v>
      </c>
      <c r="AK177" s="226">
        <v>21</v>
      </c>
      <c r="AL177" s="226">
        <v>17</v>
      </c>
      <c r="AM177" s="226">
        <v>13</v>
      </c>
      <c r="AN177" s="226">
        <v>9</v>
      </c>
      <c r="AO177" s="226">
        <v>8</v>
      </c>
      <c r="AP177" s="226">
        <v>1</v>
      </c>
      <c r="AQ177" s="226">
        <v>18</v>
      </c>
      <c r="AR177" s="226">
        <v>523</v>
      </c>
      <c r="AS177" s="226">
        <v>63</v>
      </c>
      <c r="AT177" s="226">
        <v>57</v>
      </c>
      <c r="AU177" s="226">
        <v>225</v>
      </c>
      <c r="AV177" s="226">
        <v>27</v>
      </c>
    </row>
    <row r="178" spans="1:48" ht="13.5" customHeight="1" x14ac:dyDescent="0.3">
      <c r="A178" s="216">
        <v>10</v>
      </c>
      <c r="B178" s="178">
        <v>130602</v>
      </c>
      <c r="C178" s="183" t="s">
        <v>1136</v>
      </c>
      <c r="D178" s="194" t="s">
        <v>2119</v>
      </c>
      <c r="E178" s="220" t="s">
        <v>1867</v>
      </c>
      <c r="F178" s="220" t="s">
        <v>1049</v>
      </c>
      <c r="G178" s="250">
        <f t="shared" si="43"/>
        <v>522</v>
      </c>
      <c r="H178" s="204">
        <v>5</v>
      </c>
      <c r="I178" s="203">
        <v>6</v>
      </c>
      <c r="J178" s="203">
        <v>9</v>
      </c>
      <c r="K178" s="203">
        <v>11</v>
      </c>
      <c r="L178" s="203">
        <v>9</v>
      </c>
      <c r="M178" s="203">
        <v>11</v>
      </c>
      <c r="N178" s="226">
        <v>11</v>
      </c>
      <c r="O178" s="226">
        <v>12</v>
      </c>
      <c r="P178" s="226">
        <v>11</v>
      </c>
      <c r="Q178" s="226">
        <v>12</v>
      </c>
      <c r="R178" s="226">
        <v>10</v>
      </c>
      <c r="S178" s="226">
        <v>12</v>
      </c>
      <c r="T178" s="226">
        <v>14</v>
      </c>
      <c r="U178" s="226">
        <v>13</v>
      </c>
      <c r="V178" s="226">
        <v>12</v>
      </c>
      <c r="W178" s="226">
        <v>11</v>
      </c>
      <c r="X178" s="226">
        <v>13</v>
      </c>
      <c r="Y178" s="226">
        <v>12</v>
      </c>
      <c r="Z178" s="226">
        <v>11</v>
      </c>
      <c r="AA178" s="226">
        <v>10</v>
      </c>
      <c r="AB178" s="226">
        <v>53</v>
      </c>
      <c r="AC178" s="226">
        <v>54</v>
      </c>
      <c r="AD178" s="226">
        <v>39</v>
      </c>
      <c r="AE178" s="226">
        <v>30</v>
      </c>
      <c r="AF178" s="226">
        <v>27</v>
      </c>
      <c r="AG178" s="226">
        <v>26</v>
      </c>
      <c r="AH178" s="226">
        <v>20</v>
      </c>
      <c r="AI178" s="226">
        <v>14</v>
      </c>
      <c r="AJ178" s="226">
        <v>11</v>
      </c>
      <c r="AK178" s="226">
        <v>10</v>
      </c>
      <c r="AL178" s="226">
        <v>9</v>
      </c>
      <c r="AM178" s="226">
        <v>6</v>
      </c>
      <c r="AN178" s="226">
        <v>4</v>
      </c>
      <c r="AO178" s="226">
        <v>4</v>
      </c>
      <c r="AP178" s="226">
        <v>0</v>
      </c>
      <c r="AQ178" s="226">
        <v>9</v>
      </c>
      <c r="AR178" s="226">
        <v>261</v>
      </c>
      <c r="AS178" s="226">
        <v>31</v>
      </c>
      <c r="AT178" s="226">
        <v>28</v>
      </c>
      <c r="AU178" s="226">
        <v>113</v>
      </c>
      <c r="AV178" s="226">
        <v>14</v>
      </c>
    </row>
    <row r="179" spans="1:48" ht="13.5" customHeight="1" x14ac:dyDescent="0.3">
      <c r="A179" s="216">
        <v>11</v>
      </c>
      <c r="B179" s="178">
        <v>130602</v>
      </c>
      <c r="C179" s="183" t="s">
        <v>1136</v>
      </c>
      <c r="D179" s="194" t="s">
        <v>2120</v>
      </c>
      <c r="E179" s="220" t="s">
        <v>1867</v>
      </c>
      <c r="F179" s="220" t="s">
        <v>2121</v>
      </c>
      <c r="G179" s="250">
        <f t="shared" si="43"/>
        <v>259</v>
      </c>
      <c r="H179" s="204">
        <v>2</v>
      </c>
      <c r="I179" s="203">
        <v>3</v>
      </c>
      <c r="J179" s="203">
        <v>5</v>
      </c>
      <c r="K179" s="203">
        <v>5</v>
      </c>
      <c r="L179" s="203">
        <v>5</v>
      </c>
      <c r="M179" s="203">
        <v>5</v>
      </c>
      <c r="N179" s="226">
        <v>6</v>
      </c>
      <c r="O179" s="226">
        <v>6</v>
      </c>
      <c r="P179" s="226">
        <v>5</v>
      </c>
      <c r="Q179" s="226">
        <v>6</v>
      </c>
      <c r="R179" s="226">
        <v>5</v>
      </c>
      <c r="S179" s="226">
        <v>6</v>
      </c>
      <c r="T179" s="226">
        <v>7</v>
      </c>
      <c r="U179" s="226">
        <v>6</v>
      </c>
      <c r="V179" s="226">
        <v>6</v>
      </c>
      <c r="W179" s="226">
        <v>6</v>
      </c>
      <c r="X179" s="226">
        <v>7</v>
      </c>
      <c r="Y179" s="226">
        <v>6</v>
      </c>
      <c r="Z179" s="226">
        <v>5</v>
      </c>
      <c r="AA179" s="226">
        <v>5</v>
      </c>
      <c r="AB179" s="226">
        <v>26</v>
      </c>
      <c r="AC179" s="226">
        <v>27</v>
      </c>
      <c r="AD179" s="226">
        <v>20</v>
      </c>
      <c r="AE179" s="226">
        <v>15</v>
      </c>
      <c r="AF179" s="226">
        <v>13</v>
      </c>
      <c r="AG179" s="226">
        <v>13</v>
      </c>
      <c r="AH179" s="226">
        <v>10</v>
      </c>
      <c r="AI179" s="226">
        <v>7</v>
      </c>
      <c r="AJ179" s="226">
        <v>5</v>
      </c>
      <c r="AK179" s="226">
        <v>5</v>
      </c>
      <c r="AL179" s="226">
        <v>4</v>
      </c>
      <c r="AM179" s="226">
        <v>3</v>
      </c>
      <c r="AN179" s="226">
        <v>2</v>
      </c>
      <c r="AO179" s="226">
        <v>2</v>
      </c>
      <c r="AP179" s="226">
        <v>0</v>
      </c>
      <c r="AQ179" s="226">
        <v>5</v>
      </c>
      <c r="AR179" s="226">
        <v>131</v>
      </c>
      <c r="AS179" s="226">
        <v>16</v>
      </c>
      <c r="AT179" s="226">
        <v>14</v>
      </c>
      <c r="AU179" s="226">
        <v>56</v>
      </c>
      <c r="AV179" s="226">
        <v>7</v>
      </c>
    </row>
    <row r="180" spans="1:48" ht="13.5" customHeight="1" x14ac:dyDescent="0.25">
      <c r="A180" s="205"/>
      <c r="B180" s="178">
        <v>130604</v>
      </c>
      <c r="C180" s="182" t="s">
        <v>2122</v>
      </c>
      <c r="D180" s="194"/>
      <c r="E180" s="206"/>
      <c r="F180" s="198"/>
      <c r="G180" s="187">
        <f t="shared" si="43"/>
        <v>2488</v>
      </c>
      <c r="H180" s="208">
        <f t="shared" ref="H180:AV180" si="44">+SUM(H181:H184)</f>
        <v>25</v>
      </c>
      <c r="I180" s="208">
        <f t="shared" si="44"/>
        <v>13</v>
      </c>
      <c r="J180" s="208">
        <f t="shared" si="44"/>
        <v>25</v>
      </c>
      <c r="K180" s="208">
        <f t="shared" si="44"/>
        <v>35</v>
      </c>
      <c r="L180" s="208">
        <f t="shared" si="44"/>
        <v>44</v>
      </c>
      <c r="M180" s="208">
        <f t="shared" si="44"/>
        <v>44</v>
      </c>
      <c r="N180" s="208">
        <f t="shared" si="44"/>
        <v>33</v>
      </c>
      <c r="O180" s="208">
        <f t="shared" si="44"/>
        <v>36</v>
      </c>
      <c r="P180" s="208">
        <f t="shared" si="44"/>
        <v>39</v>
      </c>
      <c r="Q180" s="208">
        <f t="shared" si="44"/>
        <v>38</v>
      </c>
      <c r="R180" s="208">
        <f t="shared" si="44"/>
        <v>41</v>
      </c>
      <c r="S180" s="208">
        <f t="shared" si="44"/>
        <v>47</v>
      </c>
      <c r="T180" s="208">
        <f t="shared" si="44"/>
        <v>50</v>
      </c>
      <c r="U180" s="208">
        <f t="shared" si="44"/>
        <v>39</v>
      </c>
      <c r="V180" s="208">
        <f t="shared" si="44"/>
        <v>39</v>
      </c>
      <c r="W180" s="208">
        <f t="shared" si="44"/>
        <v>31</v>
      </c>
      <c r="X180" s="208">
        <f t="shared" si="44"/>
        <v>44</v>
      </c>
      <c r="Y180" s="208">
        <f t="shared" si="44"/>
        <v>47</v>
      </c>
      <c r="Z180" s="208">
        <f t="shared" si="44"/>
        <v>25</v>
      </c>
      <c r="AA180" s="208">
        <f t="shared" si="44"/>
        <v>38</v>
      </c>
      <c r="AB180" s="208">
        <f t="shared" si="44"/>
        <v>154</v>
      </c>
      <c r="AC180" s="208">
        <f t="shared" si="44"/>
        <v>173</v>
      </c>
      <c r="AD180" s="208">
        <f t="shared" si="44"/>
        <v>173</v>
      </c>
      <c r="AE180" s="208">
        <f t="shared" si="44"/>
        <v>162</v>
      </c>
      <c r="AF180" s="208">
        <f t="shared" si="44"/>
        <v>159</v>
      </c>
      <c r="AG180" s="208">
        <f t="shared" si="44"/>
        <v>159</v>
      </c>
      <c r="AH180" s="208">
        <f t="shared" si="44"/>
        <v>154</v>
      </c>
      <c r="AI180" s="208">
        <f t="shared" si="44"/>
        <v>137</v>
      </c>
      <c r="AJ180" s="208">
        <f t="shared" si="44"/>
        <v>116</v>
      </c>
      <c r="AK180" s="208">
        <f t="shared" si="44"/>
        <v>118</v>
      </c>
      <c r="AL180" s="208">
        <f t="shared" si="44"/>
        <v>86</v>
      </c>
      <c r="AM180" s="208">
        <f t="shared" si="44"/>
        <v>79</v>
      </c>
      <c r="AN180" s="208">
        <f t="shared" si="44"/>
        <v>41</v>
      </c>
      <c r="AO180" s="208">
        <f t="shared" si="44"/>
        <v>44</v>
      </c>
      <c r="AP180" s="208">
        <f t="shared" si="44"/>
        <v>0</v>
      </c>
      <c r="AQ180" s="208">
        <f t="shared" si="44"/>
        <v>44</v>
      </c>
      <c r="AR180" s="208">
        <f t="shared" si="44"/>
        <v>1243</v>
      </c>
      <c r="AS180" s="208">
        <f t="shared" si="44"/>
        <v>107</v>
      </c>
      <c r="AT180" s="208">
        <f t="shared" si="44"/>
        <v>102</v>
      </c>
      <c r="AU180" s="208">
        <f t="shared" si="44"/>
        <v>459</v>
      </c>
      <c r="AV180" s="208">
        <f t="shared" si="44"/>
        <v>22</v>
      </c>
    </row>
    <row r="181" spans="1:48" ht="13.5" customHeight="1" x14ac:dyDescent="0.3">
      <c r="A181" s="216">
        <v>1</v>
      </c>
      <c r="B181" s="178">
        <v>130604</v>
      </c>
      <c r="C181" s="183" t="s">
        <v>1137</v>
      </c>
      <c r="D181" s="195" t="s">
        <v>2123</v>
      </c>
      <c r="E181" s="196" t="s">
        <v>1840</v>
      </c>
      <c r="F181" s="196" t="s">
        <v>2124</v>
      </c>
      <c r="G181" s="250">
        <f t="shared" si="43"/>
        <v>452</v>
      </c>
      <c r="H181" s="203">
        <v>5</v>
      </c>
      <c r="I181" s="203">
        <v>2</v>
      </c>
      <c r="J181" s="203">
        <v>5</v>
      </c>
      <c r="K181" s="203">
        <v>6</v>
      </c>
      <c r="L181" s="203">
        <v>8</v>
      </c>
      <c r="M181" s="203">
        <v>8</v>
      </c>
      <c r="N181" s="203">
        <v>6</v>
      </c>
      <c r="O181" s="203">
        <v>7</v>
      </c>
      <c r="P181" s="203">
        <v>7</v>
      </c>
      <c r="Q181" s="203">
        <v>7</v>
      </c>
      <c r="R181" s="203">
        <v>7</v>
      </c>
      <c r="S181" s="203">
        <v>9</v>
      </c>
      <c r="T181" s="203">
        <v>9</v>
      </c>
      <c r="U181" s="203">
        <v>7</v>
      </c>
      <c r="V181" s="203">
        <v>7</v>
      </c>
      <c r="W181" s="203">
        <v>6</v>
      </c>
      <c r="X181" s="203">
        <v>8</v>
      </c>
      <c r="Y181" s="203">
        <v>9</v>
      </c>
      <c r="Z181" s="203">
        <v>5</v>
      </c>
      <c r="AA181" s="203">
        <v>7</v>
      </c>
      <c r="AB181" s="203">
        <v>28</v>
      </c>
      <c r="AC181" s="203">
        <v>31</v>
      </c>
      <c r="AD181" s="203">
        <v>31</v>
      </c>
      <c r="AE181" s="203">
        <v>29</v>
      </c>
      <c r="AF181" s="203">
        <v>29</v>
      </c>
      <c r="AG181" s="203">
        <v>29</v>
      </c>
      <c r="AH181" s="203">
        <v>28</v>
      </c>
      <c r="AI181" s="203">
        <v>25</v>
      </c>
      <c r="AJ181" s="203">
        <v>21</v>
      </c>
      <c r="AK181" s="203">
        <v>21</v>
      </c>
      <c r="AL181" s="203">
        <v>16</v>
      </c>
      <c r="AM181" s="203">
        <v>14</v>
      </c>
      <c r="AN181" s="203">
        <v>7</v>
      </c>
      <c r="AO181" s="203">
        <v>8</v>
      </c>
      <c r="AP181" s="203">
        <v>0</v>
      </c>
      <c r="AQ181" s="203">
        <v>8</v>
      </c>
      <c r="AR181" s="203">
        <v>226</v>
      </c>
      <c r="AS181" s="203">
        <v>19</v>
      </c>
      <c r="AT181" s="203">
        <v>19</v>
      </c>
      <c r="AU181" s="203">
        <v>83</v>
      </c>
      <c r="AV181" s="203">
        <v>4</v>
      </c>
    </row>
    <row r="182" spans="1:48" ht="13.5" customHeight="1" x14ac:dyDescent="0.3">
      <c r="A182" s="216">
        <v>2</v>
      </c>
      <c r="B182" s="178">
        <v>130604</v>
      </c>
      <c r="C182" s="183" t="s">
        <v>1137</v>
      </c>
      <c r="D182" s="195" t="s">
        <v>2125</v>
      </c>
      <c r="E182" s="196" t="s">
        <v>1867</v>
      </c>
      <c r="F182" s="196" t="s">
        <v>1137</v>
      </c>
      <c r="G182" s="250">
        <f t="shared" si="43"/>
        <v>226</v>
      </c>
      <c r="H182" s="203">
        <v>2</v>
      </c>
      <c r="I182" s="203">
        <v>1</v>
      </c>
      <c r="J182" s="203">
        <v>2</v>
      </c>
      <c r="K182" s="203">
        <v>3</v>
      </c>
      <c r="L182" s="203">
        <v>4</v>
      </c>
      <c r="M182" s="203">
        <v>4</v>
      </c>
      <c r="N182" s="203">
        <v>3</v>
      </c>
      <c r="O182" s="203">
        <v>3</v>
      </c>
      <c r="P182" s="203">
        <v>4</v>
      </c>
      <c r="Q182" s="203">
        <v>3</v>
      </c>
      <c r="R182" s="203">
        <v>4</v>
      </c>
      <c r="S182" s="203">
        <v>4</v>
      </c>
      <c r="T182" s="203">
        <v>5</v>
      </c>
      <c r="U182" s="203">
        <v>4</v>
      </c>
      <c r="V182" s="203">
        <v>4</v>
      </c>
      <c r="W182" s="203">
        <v>3</v>
      </c>
      <c r="X182" s="203">
        <v>4</v>
      </c>
      <c r="Y182" s="203">
        <v>4</v>
      </c>
      <c r="Z182" s="203">
        <v>2</v>
      </c>
      <c r="AA182" s="203">
        <v>3</v>
      </c>
      <c r="AB182" s="203">
        <v>14</v>
      </c>
      <c r="AC182" s="203">
        <v>16</v>
      </c>
      <c r="AD182" s="203">
        <v>16</v>
      </c>
      <c r="AE182" s="203">
        <v>15</v>
      </c>
      <c r="AF182" s="203">
        <v>14</v>
      </c>
      <c r="AG182" s="203">
        <v>14</v>
      </c>
      <c r="AH182" s="203">
        <v>14</v>
      </c>
      <c r="AI182" s="203">
        <v>12</v>
      </c>
      <c r="AJ182" s="203">
        <v>11</v>
      </c>
      <c r="AK182" s="203">
        <v>11</v>
      </c>
      <c r="AL182" s="203">
        <v>8</v>
      </c>
      <c r="AM182" s="203">
        <v>7</v>
      </c>
      <c r="AN182" s="203">
        <v>4</v>
      </c>
      <c r="AO182" s="203">
        <v>4</v>
      </c>
      <c r="AP182" s="203">
        <v>0</v>
      </c>
      <c r="AQ182" s="203">
        <v>4</v>
      </c>
      <c r="AR182" s="203">
        <v>113</v>
      </c>
      <c r="AS182" s="203">
        <v>10</v>
      </c>
      <c r="AT182" s="203">
        <v>9</v>
      </c>
      <c r="AU182" s="203">
        <v>42</v>
      </c>
      <c r="AV182" s="203">
        <v>2</v>
      </c>
    </row>
    <row r="183" spans="1:48" ht="13.5" customHeight="1" x14ac:dyDescent="0.3">
      <c r="A183" s="216">
        <v>3</v>
      </c>
      <c r="B183" s="178">
        <v>130604</v>
      </c>
      <c r="C183" s="183" t="s">
        <v>1137</v>
      </c>
      <c r="D183" s="195" t="s">
        <v>2126</v>
      </c>
      <c r="E183" s="196" t="s">
        <v>1867</v>
      </c>
      <c r="F183" s="196" t="s">
        <v>622</v>
      </c>
      <c r="G183" s="250">
        <f t="shared" si="43"/>
        <v>905</v>
      </c>
      <c r="H183" s="203">
        <v>9</v>
      </c>
      <c r="I183" s="203">
        <v>5</v>
      </c>
      <c r="J183" s="203">
        <v>9</v>
      </c>
      <c r="K183" s="203">
        <v>13</v>
      </c>
      <c r="L183" s="203">
        <v>16</v>
      </c>
      <c r="M183" s="203">
        <v>16</v>
      </c>
      <c r="N183" s="203">
        <v>12</v>
      </c>
      <c r="O183" s="203">
        <v>13</v>
      </c>
      <c r="P183" s="203">
        <v>14</v>
      </c>
      <c r="Q183" s="203">
        <v>14</v>
      </c>
      <c r="R183" s="203">
        <v>15</v>
      </c>
      <c r="S183" s="203">
        <v>17</v>
      </c>
      <c r="T183" s="203">
        <v>18</v>
      </c>
      <c r="U183" s="203">
        <v>14</v>
      </c>
      <c r="V183" s="203">
        <v>14</v>
      </c>
      <c r="W183" s="203">
        <v>11</v>
      </c>
      <c r="X183" s="203">
        <v>16</v>
      </c>
      <c r="Y183" s="203">
        <v>17</v>
      </c>
      <c r="Z183" s="203">
        <v>9</v>
      </c>
      <c r="AA183" s="203">
        <v>14</v>
      </c>
      <c r="AB183" s="203">
        <v>56</v>
      </c>
      <c r="AC183" s="203">
        <v>63</v>
      </c>
      <c r="AD183" s="203">
        <v>63</v>
      </c>
      <c r="AE183" s="203">
        <v>59</v>
      </c>
      <c r="AF183" s="203">
        <v>58</v>
      </c>
      <c r="AG183" s="203">
        <v>58</v>
      </c>
      <c r="AH183" s="203">
        <v>56</v>
      </c>
      <c r="AI183" s="203">
        <v>50</v>
      </c>
      <c r="AJ183" s="203">
        <v>42</v>
      </c>
      <c r="AK183" s="203">
        <v>43</v>
      </c>
      <c r="AL183" s="203">
        <v>31</v>
      </c>
      <c r="AM183" s="203">
        <v>29</v>
      </c>
      <c r="AN183" s="203">
        <v>15</v>
      </c>
      <c r="AO183" s="203">
        <v>16</v>
      </c>
      <c r="AP183" s="203">
        <v>0</v>
      </c>
      <c r="AQ183" s="203">
        <v>16</v>
      </c>
      <c r="AR183" s="203">
        <v>452</v>
      </c>
      <c r="AS183" s="203">
        <v>39</v>
      </c>
      <c r="AT183" s="203">
        <v>37</v>
      </c>
      <c r="AU183" s="203">
        <v>167</v>
      </c>
      <c r="AV183" s="203">
        <v>8</v>
      </c>
    </row>
    <row r="184" spans="1:48" ht="13.5" customHeight="1" x14ac:dyDescent="0.3">
      <c r="A184" s="216">
        <v>4</v>
      </c>
      <c r="B184" s="178">
        <v>130604</v>
      </c>
      <c r="C184" s="183" t="s">
        <v>1137</v>
      </c>
      <c r="D184" s="195" t="s">
        <v>2127</v>
      </c>
      <c r="E184" s="196" t="s">
        <v>1867</v>
      </c>
      <c r="F184" s="196" t="s">
        <v>2128</v>
      </c>
      <c r="G184" s="250">
        <f t="shared" si="43"/>
        <v>905</v>
      </c>
      <c r="H184" s="203">
        <v>9</v>
      </c>
      <c r="I184" s="203">
        <v>5</v>
      </c>
      <c r="J184" s="203">
        <v>9</v>
      </c>
      <c r="K184" s="203">
        <v>13</v>
      </c>
      <c r="L184" s="203">
        <v>16</v>
      </c>
      <c r="M184" s="203">
        <v>16</v>
      </c>
      <c r="N184" s="203">
        <v>12</v>
      </c>
      <c r="O184" s="203">
        <v>13</v>
      </c>
      <c r="P184" s="203">
        <v>14</v>
      </c>
      <c r="Q184" s="203">
        <v>14</v>
      </c>
      <c r="R184" s="203">
        <v>15</v>
      </c>
      <c r="S184" s="203">
        <v>17</v>
      </c>
      <c r="T184" s="203">
        <v>18</v>
      </c>
      <c r="U184" s="203">
        <v>14</v>
      </c>
      <c r="V184" s="203">
        <v>14</v>
      </c>
      <c r="W184" s="203">
        <v>11</v>
      </c>
      <c r="X184" s="203">
        <v>16</v>
      </c>
      <c r="Y184" s="203">
        <v>17</v>
      </c>
      <c r="Z184" s="203">
        <v>9</v>
      </c>
      <c r="AA184" s="203">
        <v>14</v>
      </c>
      <c r="AB184" s="203">
        <v>56</v>
      </c>
      <c r="AC184" s="203">
        <v>63</v>
      </c>
      <c r="AD184" s="203">
        <v>63</v>
      </c>
      <c r="AE184" s="203">
        <v>59</v>
      </c>
      <c r="AF184" s="203">
        <v>58</v>
      </c>
      <c r="AG184" s="203">
        <v>58</v>
      </c>
      <c r="AH184" s="203">
        <v>56</v>
      </c>
      <c r="AI184" s="203">
        <v>50</v>
      </c>
      <c r="AJ184" s="203">
        <v>42</v>
      </c>
      <c r="AK184" s="203">
        <v>43</v>
      </c>
      <c r="AL184" s="203">
        <v>31</v>
      </c>
      <c r="AM184" s="203">
        <v>29</v>
      </c>
      <c r="AN184" s="203">
        <v>15</v>
      </c>
      <c r="AO184" s="203">
        <v>16</v>
      </c>
      <c r="AP184" s="203">
        <v>0</v>
      </c>
      <c r="AQ184" s="203">
        <v>16</v>
      </c>
      <c r="AR184" s="203">
        <v>452</v>
      </c>
      <c r="AS184" s="203">
        <v>39</v>
      </c>
      <c r="AT184" s="203">
        <v>37</v>
      </c>
      <c r="AU184" s="203">
        <v>167</v>
      </c>
      <c r="AV184" s="203">
        <v>8</v>
      </c>
    </row>
    <row r="185" spans="1:48" ht="13.5" customHeight="1" x14ac:dyDescent="0.25">
      <c r="A185" s="216"/>
      <c r="B185" s="178">
        <v>130605</v>
      </c>
      <c r="C185" s="182" t="s">
        <v>2129</v>
      </c>
      <c r="D185" s="194"/>
      <c r="E185" s="206"/>
      <c r="F185" s="198"/>
      <c r="G185" s="187">
        <f t="shared" si="43"/>
        <v>4246</v>
      </c>
      <c r="H185" s="208">
        <f>+SUM(H186:H187)</f>
        <v>61</v>
      </c>
      <c r="I185" s="208">
        <f t="shared" ref="I185:AV185" si="45">+SUM(I186:I187)</f>
        <v>67</v>
      </c>
      <c r="J185" s="208">
        <f t="shared" si="45"/>
        <v>82</v>
      </c>
      <c r="K185" s="208">
        <f t="shared" si="45"/>
        <v>118</v>
      </c>
      <c r="L185" s="208">
        <f t="shared" si="45"/>
        <v>85</v>
      </c>
      <c r="M185" s="208">
        <f t="shared" si="45"/>
        <v>91</v>
      </c>
      <c r="N185" s="208">
        <f t="shared" si="45"/>
        <v>64</v>
      </c>
      <c r="O185" s="208">
        <f t="shared" si="45"/>
        <v>73</v>
      </c>
      <c r="P185" s="208">
        <f t="shared" si="45"/>
        <v>77</v>
      </c>
      <c r="Q185" s="208">
        <f t="shared" si="45"/>
        <v>80</v>
      </c>
      <c r="R185" s="208">
        <f t="shared" si="45"/>
        <v>78</v>
      </c>
      <c r="S185" s="208">
        <f t="shared" si="45"/>
        <v>86</v>
      </c>
      <c r="T185" s="208">
        <f t="shared" si="45"/>
        <v>88</v>
      </c>
      <c r="U185" s="208">
        <f t="shared" si="45"/>
        <v>88</v>
      </c>
      <c r="V185" s="208">
        <f t="shared" si="45"/>
        <v>77</v>
      </c>
      <c r="W185" s="208">
        <f t="shared" si="45"/>
        <v>76</v>
      </c>
      <c r="X185" s="208">
        <f t="shared" si="45"/>
        <v>77</v>
      </c>
      <c r="Y185" s="208">
        <f t="shared" si="45"/>
        <v>61</v>
      </c>
      <c r="Z185" s="208">
        <f t="shared" si="45"/>
        <v>52</v>
      </c>
      <c r="AA185" s="208">
        <f t="shared" si="45"/>
        <v>62</v>
      </c>
      <c r="AB185" s="208">
        <f t="shared" si="45"/>
        <v>312</v>
      </c>
      <c r="AC185" s="208">
        <f t="shared" si="45"/>
        <v>316</v>
      </c>
      <c r="AD185" s="208">
        <f t="shared" si="45"/>
        <v>274</v>
      </c>
      <c r="AE185" s="208">
        <f t="shared" si="45"/>
        <v>288</v>
      </c>
      <c r="AF185" s="208">
        <f t="shared" si="45"/>
        <v>286</v>
      </c>
      <c r="AG185" s="208">
        <f t="shared" si="45"/>
        <v>259</v>
      </c>
      <c r="AH185" s="208">
        <f t="shared" si="45"/>
        <v>233</v>
      </c>
      <c r="AI185" s="208">
        <f t="shared" si="45"/>
        <v>187</v>
      </c>
      <c r="AJ185" s="208">
        <f t="shared" si="45"/>
        <v>172</v>
      </c>
      <c r="AK185" s="208">
        <f t="shared" si="45"/>
        <v>124</v>
      </c>
      <c r="AL185" s="208">
        <f t="shared" si="45"/>
        <v>90</v>
      </c>
      <c r="AM185" s="208">
        <f t="shared" si="45"/>
        <v>71</v>
      </c>
      <c r="AN185" s="208">
        <f t="shared" si="45"/>
        <v>50</v>
      </c>
      <c r="AO185" s="208">
        <f t="shared" si="45"/>
        <v>41</v>
      </c>
      <c r="AP185" s="208">
        <f t="shared" si="45"/>
        <v>1</v>
      </c>
      <c r="AQ185" s="208">
        <f t="shared" si="45"/>
        <v>96</v>
      </c>
      <c r="AR185" s="208">
        <f t="shared" si="45"/>
        <v>2119</v>
      </c>
      <c r="AS185" s="208">
        <f t="shared" si="45"/>
        <v>226</v>
      </c>
      <c r="AT185" s="208">
        <f t="shared" si="45"/>
        <v>184</v>
      </c>
      <c r="AU185" s="208">
        <f t="shared" si="45"/>
        <v>832</v>
      </c>
      <c r="AV185" s="208">
        <f t="shared" si="45"/>
        <v>196</v>
      </c>
    </row>
    <row r="186" spans="1:48" ht="13.5" customHeight="1" x14ac:dyDescent="0.3">
      <c r="A186" s="216">
        <v>1</v>
      </c>
      <c r="B186" s="178">
        <v>130605</v>
      </c>
      <c r="C186" s="183" t="s">
        <v>1138</v>
      </c>
      <c r="D186" s="195" t="s">
        <v>2130</v>
      </c>
      <c r="E186" s="196" t="s">
        <v>1867</v>
      </c>
      <c r="F186" s="196" t="s">
        <v>1138</v>
      </c>
      <c r="G186" s="250">
        <f t="shared" si="43"/>
        <v>3536</v>
      </c>
      <c r="H186" s="203">
        <v>51</v>
      </c>
      <c r="I186" s="203">
        <v>56</v>
      </c>
      <c r="J186" s="203">
        <v>68</v>
      </c>
      <c r="K186" s="203">
        <v>98</v>
      </c>
      <c r="L186" s="203">
        <v>71</v>
      </c>
      <c r="M186" s="203">
        <v>76</v>
      </c>
      <c r="N186" s="203">
        <v>53</v>
      </c>
      <c r="O186" s="203">
        <v>61</v>
      </c>
      <c r="P186" s="203">
        <v>64</v>
      </c>
      <c r="Q186" s="203">
        <v>67</v>
      </c>
      <c r="R186" s="203">
        <v>65</v>
      </c>
      <c r="S186" s="203">
        <v>72</v>
      </c>
      <c r="T186" s="203">
        <v>73</v>
      </c>
      <c r="U186" s="203">
        <v>73</v>
      </c>
      <c r="V186" s="203">
        <v>64</v>
      </c>
      <c r="W186" s="203">
        <v>63</v>
      </c>
      <c r="X186" s="203">
        <v>64</v>
      </c>
      <c r="Y186" s="203">
        <v>51</v>
      </c>
      <c r="Z186" s="203">
        <v>43</v>
      </c>
      <c r="AA186" s="203">
        <v>52</v>
      </c>
      <c r="AB186" s="203">
        <v>260</v>
      </c>
      <c r="AC186" s="203">
        <v>263</v>
      </c>
      <c r="AD186" s="203">
        <v>228</v>
      </c>
      <c r="AE186" s="203">
        <v>240</v>
      </c>
      <c r="AF186" s="203">
        <v>238</v>
      </c>
      <c r="AG186" s="203">
        <v>216</v>
      </c>
      <c r="AH186" s="203">
        <v>194</v>
      </c>
      <c r="AI186" s="203">
        <v>156</v>
      </c>
      <c r="AJ186" s="203">
        <v>143</v>
      </c>
      <c r="AK186" s="203">
        <v>103</v>
      </c>
      <c r="AL186" s="203">
        <v>75</v>
      </c>
      <c r="AM186" s="203">
        <v>59</v>
      </c>
      <c r="AN186" s="203">
        <v>42</v>
      </c>
      <c r="AO186" s="203">
        <v>34</v>
      </c>
      <c r="AP186" s="203">
        <v>1</v>
      </c>
      <c r="AQ186" s="203">
        <v>80</v>
      </c>
      <c r="AR186" s="203">
        <v>1766</v>
      </c>
      <c r="AS186" s="203">
        <v>188</v>
      </c>
      <c r="AT186" s="203">
        <v>153</v>
      </c>
      <c r="AU186" s="203">
        <v>693</v>
      </c>
      <c r="AV186" s="203">
        <v>163</v>
      </c>
    </row>
    <row r="187" spans="1:48" ht="13.5" customHeight="1" x14ac:dyDescent="0.3">
      <c r="A187" s="216">
        <v>2</v>
      </c>
      <c r="B187" s="178">
        <v>130605</v>
      </c>
      <c r="C187" s="183" t="s">
        <v>1138</v>
      </c>
      <c r="D187" s="195" t="s">
        <v>2131</v>
      </c>
      <c r="E187" s="196" t="s">
        <v>1867</v>
      </c>
      <c r="F187" s="196" t="s">
        <v>2132</v>
      </c>
      <c r="G187" s="250">
        <f t="shared" si="43"/>
        <v>710</v>
      </c>
      <c r="H187" s="203">
        <v>10</v>
      </c>
      <c r="I187" s="203">
        <v>11</v>
      </c>
      <c r="J187" s="203">
        <v>14</v>
      </c>
      <c r="K187" s="203">
        <v>20</v>
      </c>
      <c r="L187" s="203">
        <v>14</v>
      </c>
      <c r="M187" s="203">
        <v>15</v>
      </c>
      <c r="N187" s="203">
        <v>11</v>
      </c>
      <c r="O187" s="203">
        <v>12</v>
      </c>
      <c r="P187" s="203">
        <v>13</v>
      </c>
      <c r="Q187" s="203">
        <v>13</v>
      </c>
      <c r="R187" s="203">
        <v>13</v>
      </c>
      <c r="S187" s="203">
        <v>14</v>
      </c>
      <c r="T187" s="203">
        <v>15</v>
      </c>
      <c r="U187" s="203">
        <v>15</v>
      </c>
      <c r="V187" s="203">
        <v>13</v>
      </c>
      <c r="W187" s="203">
        <v>13</v>
      </c>
      <c r="X187" s="203">
        <v>13</v>
      </c>
      <c r="Y187" s="203">
        <v>10</v>
      </c>
      <c r="Z187" s="203">
        <v>9</v>
      </c>
      <c r="AA187" s="203">
        <v>10</v>
      </c>
      <c r="AB187" s="203">
        <v>52</v>
      </c>
      <c r="AC187" s="203">
        <v>53</v>
      </c>
      <c r="AD187" s="203">
        <v>46</v>
      </c>
      <c r="AE187" s="203">
        <v>48</v>
      </c>
      <c r="AF187" s="203">
        <v>48</v>
      </c>
      <c r="AG187" s="203">
        <v>43</v>
      </c>
      <c r="AH187" s="203">
        <v>39</v>
      </c>
      <c r="AI187" s="203">
        <v>31</v>
      </c>
      <c r="AJ187" s="203">
        <v>29</v>
      </c>
      <c r="AK187" s="203">
        <v>21</v>
      </c>
      <c r="AL187" s="203">
        <v>15</v>
      </c>
      <c r="AM187" s="203">
        <v>12</v>
      </c>
      <c r="AN187" s="203">
        <v>8</v>
      </c>
      <c r="AO187" s="203">
        <v>7</v>
      </c>
      <c r="AP187" s="203">
        <v>0</v>
      </c>
      <c r="AQ187" s="203">
        <v>16</v>
      </c>
      <c r="AR187" s="203">
        <v>353</v>
      </c>
      <c r="AS187" s="203">
        <v>38</v>
      </c>
      <c r="AT187" s="203">
        <v>31</v>
      </c>
      <c r="AU187" s="203">
        <v>139</v>
      </c>
      <c r="AV187" s="203">
        <v>33</v>
      </c>
    </row>
    <row r="188" spans="1:48" ht="13.5" customHeight="1" x14ac:dyDescent="0.25">
      <c r="A188" s="216"/>
      <c r="B188" s="178">
        <v>130606</v>
      </c>
      <c r="C188" s="182" t="s">
        <v>2133</v>
      </c>
      <c r="D188" s="194"/>
      <c r="E188" s="206"/>
      <c r="F188" s="198"/>
      <c r="G188" s="187">
        <f t="shared" si="43"/>
        <v>650</v>
      </c>
      <c r="H188" s="228">
        <f>+H189</f>
        <v>11</v>
      </c>
      <c r="I188" s="228">
        <f t="shared" ref="I188:AV188" si="46">+I189</f>
        <v>9</v>
      </c>
      <c r="J188" s="228">
        <f t="shared" si="46"/>
        <v>4</v>
      </c>
      <c r="K188" s="228">
        <f t="shared" si="46"/>
        <v>9</v>
      </c>
      <c r="L188" s="228">
        <f t="shared" si="46"/>
        <v>9</v>
      </c>
      <c r="M188" s="228">
        <f t="shared" si="46"/>
        <v>10</v>
      </c>
      <c r="N188" s="228">
        <f t="shared" si="46"/>
        <v>7</v>
      </c>
      <c r="O188" s="228">
        <f t="shared" si="46"/>
        <v>10</v>
      </c>
      <c r="P188" s="228">
        <f t="shared" si="46"/>
        <v>5</v>
      </c>
      <c r="Q188" s="228">
        <f t="shared" si="46"/>
        <v>6</v>
      </c>
      <c r="R188" s="228">
        <f t="shared" si="46"/>
        <v>12</v>
      </c>
      <c r="S188" s="228">
        <f t="shared" si="46"/>
        <v>7</v>
      </c>
      <c r="T188" s="228">
        <f t="shared" si="46"/>
        <v>9</v>
      </c>
      <c r="U188" s="228">
        <f t="shared" si="46"/>
        <v>12</v>
      </c>
      <c r="V188" s="228">
        <f t="shared" si="46"/>
        <v>14</v>
      </c>
      <c r="W188" s="228">
        <f t="shared" si="46"/>
        <v>9</v>
      </c>
      <c r="X188" s="228">
        <f t="shared" si="46"/>
        <v>8</v>
      </c>
      <c r="Y188" s="228">
        <f t="shared" si="46"/>
        <v>6</v>
      </c>
      <c r="Z188" s="228">
        <f t="shared" si="46"/>
        <v>10</v>
      </c>
      <c r="AA188" s="228">
        <f t="shared" si="46"/>
        <v>10</v>
      </c>
      <c r="AB188" s="228">
        <f t="shared" si="46"/>
        <v>39</v>
      </c>
      <c r="AC188" s="228">
        <f t="shared" si="46"/>
        <v>53</v>
      </c>
      <c r="AD188" s="228">
        <f t="shared" si="46"/>
        <v>58</v>
      </c>
      <c r="AE188" s="228">
        <f t="shared" si="46"/>
        <v>56</v>
      </c>
      <c r="AF188" s="228">
        <f t="shared" si="46"/>
        <v>42</v>
      </c>
      <c r="AG188" s="228">
        <f t="shared" si="46"/>
        <v>43</v>
      </c>
      <c r="AH188" s="228">
        <f t="shared" si="46"/>
        <v>32</v>
      </c>
      <c r="AI188" s="228">
        <f t="shared" si="46"/>
        <v>33</v>
      </c>
      <c r="AJ188" s="228">
        <f t="shared" si="46"/>
        <v>34</v>
      </c>
      <c r="AK188" s="228">
        <f t="shared" si="46"/>
        <v>26</v>
      </c>
      <c r="AL188" s="228">
        <f t="shared" si="46"/>
        <v>15</v>
      </c>
      <c r="AM188" s="228">
        <f t="shared" si="46"/>
        <v>17</v>
      </c>
      <c r="AN188" s="228">
        <f t="shared" si="46"/>
        <v>13</v>
      </c>
      <c r="AO188" s="228">
        <f t="shared" si="46"/>
        <v>12</v>
      </c>
      <c r="AP188" s="228">
        <f t="shared" si="46"/>
        <v>1</v>
      </c>
      <c r="AQ188" s="228">
        <f t="shared" si="46"/>
        <v>24</v>
      </c>
      <c r="AR188" s="228">
        <f t="shared" si="46"/>
        <v>332</v>
      </c>
      <c r="AS188" s="228">
        <f t="shared" si="46"/>
        <v>25</v>
      </c>
      <c r="AT188" s="228">
        <f t="shared" si="46"/>
        <v>21</v>
      </c>
      <c r="AU188" s="228">
        <f t="shared" si="46"/>
        <v>149</v>
      </c>
      <c r="AV188" s="228">
        <f t="shared" si="46"/>
        <v>18</v>
      </c>
    </row>
    <row r="189" spans="1:48" ht="13.5" customHeight="1" x14ac:dyDescent="0.3">
      <c r="A189" s="216">
        <v>1</v>
      </c>
      <c r="B189" s="178">
        <v>130606</v>
      </c>
      <c r="C189" s="183" t="s">
        <v>1139</v>
      </c>
      <c r="D189" s="195" t="s">
        <v>2134</v>
      </c>
      <c r="E189" s="196" t="s">
        <v>1867</v>
      </c>
      <c r="F189" s="196" t="s">
        <v>1139</v>
      </c>
      <c r="G189" s="250">
        <f t="shared" si="43"/>
        <v>650</v>
      </c>
      <c r="H189" s="203">
        <v>11</v>
      </c>
      <c r="I189" s="203">
        <v>9</v>
      </c>
      <c r="J189" s="203">
        <v>4</v>
      </c>
      <c r="K189" s="203">
        <v>9</v>
      </c>
      <c r="L189" s="203">
        <v>9</v>
      </c>
      <c r="M189" s="203">
        <v>10</v>
      </c>
      <c r="N189" s="203">
        <v>7</v>
      </c>
      <c r="O189" s="203">
        <v>10</v>
      </c>
      <c r="P189" s="203">
        <v>5</v>
      </c>
      <c r="Q189" s="203">
        <v>6</v>
      </c>
      <c r="R189" s="203">
        <v>12</v>
      </c>
      <c r="S189" s="203">
        <v>7</v>
      </c>
      <c r="T189" s="203">
        <v>9</v>
      </c>
      <c r="U189" s="203">
        <v>12</v>
      </c>
      <c r="V189" s="203">
        <v>14</v>
      </c>
      <c r="W189" s="203">
        <v>9</v>
      </c>
      <c r="X189" s="203">
        <v>8</v>
      </c>
      <c r="Y189" s="203">
        <v>6</v>
      </c>
      <c r="Z189" s="203">
        <v>10</v>
      </c>
      <c r="AA189" s="203">
        <v>10</v>
      </c>
      <c r="AB189" s="203">
        <v>39</v>
      </c>
      <c r="AC189" s="203">
        <v>53</v>
      </c>
      <c r="AD189" s="203">
        <v>58</v>
      </c>
      <c r="AE189" s="203">
        <v>56</v>
      </c>
      <c r="AF189" s="203">
        <v>42</v>
      </c>
      <c r="AG189" s="203">
        <v>43</v>
      </c>
      <c r="AH189" s="203">
        <v>32</v>
      </c>
      <c r="AI189" s="203">
        <v>33</v>
      </c>
      <c r="AJ189" s="203">
        <v>34</v>
      </c>
      <c r="AK189" s="203">
        <v>26</v>
      </c>
      <c r="AL189" s="203">
        <v>15</v>
      </c>
      <c r="AM189" s="203">
        <v>17</v>
      </c>
      <c r="AN189" s="203">
        <v>13</v>
      </c>
      <c r="AO189" s="203">
        <v>12</v>
      </c>
      <c r="AP189" s="203">
        <v>1</v>
      </c>
      <c r="AQ189" s="203">
        <v>24</v>
      </c>
      <c r="AR189" s="203">
        <v>332</v>
      </c>
      <c r="AS189" s="203">
        <v>25</v>
      </c>
      <c r="AT189" s="203">
        <v>21</v>
      </c>
      <c r="AU189" s="203">
        <v>149</v>
      </c>
      <c r="AV189" s="203">
        <v>18</v>
      </c>
    </row>
    <row r="190" spans="1:48" ht="13.5" customHeight="1" x14ac:dyDescent="0.25">
      <c r="A190" s="216"/>
      <c r="B190" s="178">
        <v>130608</v>
      </c>
      <c r="C190" s="182" t="s">
        <v>2135</v>
      </c>
      <c r="D190" s="194"/>
      <c r="E190" s="206"/>
      <c r="F190" s="198"/>
      <c r="G190" s="187">
        <f t="shared" si="43"/>
        <v>2826</v>
      </c>
      <c r="H190" s="228">
        <f>+SUM(H191:H193)</f>
        <v>41</v>
      </c>
      <c r="I190" s="228">
        <f t="shared" ref="I190:AV190" si="47">+SUM(I191:I193)</f>
        <v>44</v>
      </c>
      <c r="J190" s="228">
        <f t="shared" si="47"/>
        <v>43</v>
      </c>
      <c r="K190" s="228">
        <f t="shared" si="47"/>
        <v>41</v>
      </c>
      <c r="L190" s="228">
        <f t="shared" si="47"/>
        <v>37</v>
      </c>
      <c r="M190" s="228">
        <f t="shared" si="47"/>
        <v>49</v>
      </c>
      <c r="N190" s="228">
        <f t="shared" si="47"/>
        <v>33</v>
      </c>
      <c r="O190" s="228">
        <f t="shared" si="47"/>
        <v>44</v>
      </c>
      <c r="P190" s="228">
        <f t="shared" si="47"/>
        <v>43</v>
      </c>
      <c r="Q190" s="228">
        <f t="shared" si="47"/>
        <v>45</v>
      </c>
      <c r="R190" s="228">
        <f t="shared" si="47"/>
        <v>49</v>
      </c>
      <c r="S190" s="228">
        <f t="shared" si="47"/>
        <v>49</v>
      </c>
      <c r="T190" s="228">
        <f t="shared" si="47"/>
        <v>36</v>
      </c>
      <c r="U190" s="228">
        <f t="shared" si="47"/>
        <v>39</v>
      </c>
      <c r="V190" s="228">
        <f t="shared" si="47"/>
        <v>46</v>
      </c>
      <c r="W190" s="228">
        <f t="shared" si="47"/>
        <v>33</v>
      </c>
      <c r="X190" s="228">
        <f t="shared" si="47"/>
        <v>49</v>
      </c>
      <c r="Y190" s="228">
        <f t="shared" si="47"/>
        <v>39</v>
      </c>
      <c r="Z190" s="228">
        <f t="shared" si="47"/>
        <v>41</v>
      </c>
      <c r="AA190" s="228">
        <f t="shared" si="47"/>
        <v>38</v>
      </c>
      <c r="AB190" s="228">
        <f t="shared" si="47"/>
        <v>200</v>
      </c>
      <c r="AC190" s="228">
        <f t="shared" si="47"/>
        <v>270</v>
      </c>
      <c r="AD190" s="228">
        <f t="shared" si="47"/>
        <v>200</v>
      </c>
      <c r="AE190" s="228">
        <f t="shared" si="47"/>
        <v>205</v>
      </c>
      <c r="AF190" s="228">
        <f t="shared" si="47"/>
        <v>156</v>
      </c>
      <c r="AG190" s="228">
        <f t="shared" si="47"/>
        <v>172</v>
      </c>
      <c r="AH190" s="228">
        <f t="shared" si="47"/>
        <v>173</v>
      </c>
      <c r="AI190" s="228">
        <f t="shared" si="47"/>
        <v>151</v>
      </c>
      <c r="AJ190" s="228">
        <f t="shared" si="47"/>
        <v>105</v>
      </c>
      <c r="AK190" s="228">
        <f t="shared" si="47"/>
        <v>108</v>
      </c>
      <c r="AL190" s="228">
        <f t="shared" si="47"/>
        <v>86</v>
      </c>
      <c r="AM190" s="228">
        <f t="shared" si="47"/>
        <v>69</v>
      </c>
      <c r="AN190" s="228">
        <f t="shared" si="47"/>
        <v>43</v>
      </c>
      <c r="AO190" s="228">
        <f t="shared" si="47"/>
        <v>49</v>
      </c>
      <c r="AP190" s="228">
        <f t="shared" si="47"/>
        <v>2</v>
      </c>
      <c r="AQ190" s="228">
        <f t="shared" si="47"/>
        <v>54</v>
      </c>
      <c r="AR190" s="228">
        <f t="shared" si="47"/>
        <v>1418</v>
      </c>
      <c r="AS190" s="228">
        <f t="shared" si="47"/>
        <v>115</v>
      </c>
      <c r="AT190" s="228">
        <f t="shared" si="47"/>
        <v>104</v>
      </c>
      <c r="AU190" s="228">
        <f t="shared" si="47"/>
        <v>596</v>
      </c>
      <c r="AV190" s="228">
        <f t="shared" si="47"/>
        <v>74</v>
      </c>
    </row>
    <row r="191" spans="1:48" ht="13.5" customHeight="1" x14ac:dyDescent="0.3">
      <c r="A191" s="216">
        <v>1</v>
      </c>
      <c r="B191" s="178">
        <v>130608</v>
      </c>
      <c r="C191" s="183" t="s">
        <v>1140</v>
      </c>
      <c r="D191" s="195" t="s">
        <v>2136</v>
      </c>
      <c r="E191" s="196" t="s">
        <v>1840</v>
      </c>
      <c r="F191" s="196" t="s">
        <v>1140</v>
      </c>
      <c r="G191" s="250">
        <f t="shared" si="43"/>
        <v>1103</v>
      </c>
      <c r="H191" s="203">
        <v>16</v>
      </c>
      <c r="I191" s="203">
        <v>17</v>
      </c>
      <c r="J191" s="203">
        <v>17</v>
      </c>
      <c r="K191" s="203">
        <v>16</v>
      </c>
      <c r="L191" s="203">
        <v>14</v>
      </c>
      <c r="M191" s="203">
        <v>19</v>
      </c>
      <c r="N191" s="203">
        <v>13</v>
      </c>
      <c r="O191" s="203">
        <v>17</v>
      </c>
      <c r="P191" s="203">
        <v>17</v>
      </c>
      <c r="Q191" s="203">
        <v>18</v>
      </c>
      <c r="R191" s="203">
        <v>19</v>
      </c>
      <c r="S191" s="203">
        <v>19</v>
      </c>
      <c r="T191" s="203">
        <v>14</v>
      </c>
      <c r="U191" s="203">
        <v>15</v>
      </c>
      <c r="V191" s="203">
        <v>18</v>
      </c>
      <c r="W191" s="203">
        <v>13</v>
      </c>
      <c r="X191" s="203">
        <v>19</v>
      </c>
      <c r="Y191" s="203">
        <v>15</v>
      </c>
      <c r="Z191" s="203">
        <v>16</v>
      </c>
      <c r="AA191" s="203">
        <v>15</v>
      </c>
      <c r="AB191" s="203">
        <v>78</v>
      </c>
      <c r="AC191" s="203">
        <v>105</v>
      </c>
      <c r="AD191" s="203">
        <v>78</v>
      </c>
      <c r="AE191" s="203">
        <v>80</v>
      </c>
      <c r="AF191" s="203">
        <v>61</v>
      </c>
      <c r="AG191" s="203">
        <v>67</v>
      </c>
      <c r="AH191" s="203">
        <v>68</v>
      </c>
      <c r="AI191" s="203">
        <v>59</v>
      </c>
      <c r="AJ191" s="203">
        <v>41</v>
      </c>
      <c r="AK191" s="203">
        <v>42</v>
      </c>
      <c r="AL191" s="203">
        <v>34</v>
      </c>
      <c r="AM191" s="203">
        <v>27</v>
      </c>
      <c r="AN191" s="203">
        <v>17</v>
      </c>
      <c r="AO191" s="203">
        <v>19</v>
      </c>
      <c r="AP191" s="203">
        <v>1</v>
      </c>
      <c r="AQ191" s="203">
        <v>21</v>
      </c>
      <c r="AR191" s="203">
        <v>553</v>
      </c>
      <c r="AS191" s="203">
        <v>45</v>
      </c>
      <c r="AT191" s="203">
        <v>41</v>
      </c>
      <c r="AU191" s="203">
        <v>233</v>
      </c>
      <c r="AV191" s="203">
        <v>29</v>
      </c>
    </row>
    <row r="192" spans="1:48" ht="13.5" customHeight="1" x14ac:dyDescent="0.3">
      <c r="A192" s="216">
        <v>2</v>
      </c>
      <c r="B192" s="178">
        <v>130608</v>
      </c>
      <c r="C192" s="183" t="s">
        <v>1140</v>
      </c>
      <c r="D192" s="195" t="s">
        <v>2137</v>
      </c>
      <c r="E192" s="196" t="s">
        <v>1867</v>
      </c>
      <c r="F192" s="196" t="s">
        <v>2138</v>
      </c>
      <c r="G192" s="250">
        <f t="shared" si="43"/>
        <v>1033</v>
      </c>
      <c r="H192" s="203">
        <v>15</v>
      </c>
      <c r="I192" s="203">
        <v>16</v>
      </c>
      <c r="J192" s="203">
        <v>16</v>
      </c>
      <c r="K192" s="203">
        <v>15</v>
      </c>
      <c r="L192" s="203">
        <v>14</v>
      </c>
      <c r="M192" s="203">
        <v>18</v>
      </c>
      <c r="N192" s="203">
        <v>12</v>
      </c>
      <c r="O192" s="203">
        <v>16</v>
      </c>
      <c r="P192" s="203">
        <v>16</v>
      </c>
      <c r="Q192" s="203">
        <v>16</v>
      </c>
      <c r="R192" s="203">
        <v>18</v>
      </c>
      <c r="S192" s="203">
        <v>18</v>
      </c>
      <c r="T192" s="203">
        <v>13</v>
      </c>
      <c r="U192" s="203">
        <v>14</v>
      </c>
      <c r="V192" s="203">
        <v>17</v>
      </c>
      <c r="W192" s="203">
        <v>12</v>
      </c>
      <c r="X192" s="203">
        <v>18</v>
      </c>
      <c r="Y192" s="203">
        <v>14</v>
      </c>
      <c r="Z192" s="203">
        <v>15</v>
      </c>
      <c r="AA192" s="203">
        <v>14</v>
      </c>
      <c r="AB192" s="203">
        <v>73</v>
      </c>
      <c r="AC192" s="203">
        <v>99</v>
      </c>
      <c r="AD192" s="203">
        <v>73</v>
      </c>
      <c r="AE192" s="203">
        <v>75</v>
      </c>
      <c r="AF192" s="203">
        <v>57</v>
      </c>
      <c r="AG192" s="203">
        <v>63</v>
      </c>
      <c r="AH192" s="203">
        <v>63</v>
      </c>
      <c r="AI192" s="203">
        <v>55</v>
      </c>
      <c r="AJ192" s="203">
        <v>38</v>
      </c>
      <c r="AK192" s="203">
        <v>40</v>
      </c>
      <c r="AL192" s="203">
        <v>31</v>
      </c>
      <c r="AM192" s="203">
        <v>25</v>
      </c>
      <c r="AN192" s="203">
        <v>16</v>
      </c>
      <c r="AO192" s="203">
        <v>18</v>
      </c>
      <c r="AP192" s="203">
        <v>1</v>
      </c>
      <c r="AQ192" s="203">
        <v>20</v>
      </c>
      <c r="AR192" s="203">
        <v>519</v>
      </c>
      <c r="AS192" s="203">
        <v>42</v>
      </c>
      <c r="AT192" s="203">
        <v>38</v>
      </c>
      <c r="AU192" s="203">
        <v>218</v>
      </c>
      <c r="AV192" s="203">
        <v>27</v>
      </c>
    </row>
    <row r="193" spans="1:48" ht="13.5" customHeight="1" x14ac:dyDescent="0.3">
      <c r="A193" s="216">
        <v>3</v>
      </c>
      <c r="B193" s="178">
        <v>130608</v>
      </c>
      <c r="C193" s="183" t="s">
        <v>1140</v>
      </c>
      <c r="D193" s="195" t="s">
        <v>2139</v>
      </c>
      <c r="E193" s="196" t="s">
        <v>1867</v>
      </c>
      <c r="F193" s="196" t="s">
        <v>2140</v>
      </c>
      <c r="G193" s="250">
        <f t="shared" si="43"/>
        <v>690</v>
      </c>
      <c r="H193" s="203">
        <v>10</v>
      </c>
      <c r="I193" s="203">
        <v>11</v>
      </c>
      <c r="J193" s="203">
        <v>10</v>
      </c>
      <c r="K193" s="203">
        <v>10</v>
      </c>
      <c r="L193" s="203">
        <v>9</v>
      </c>
      <c r="M193" s="203">
        <v>12</v>
      </c>
      <c r="N193" s="203">
        <v>8</v>
      </c>
      <c r="O193" s="203">
        <v>11</v>
      </c>
      <c r="P193" s="203">
        <v>10</v>
      </c>
      <c r="Q193" s="203">
        <v>11</v>
      </c>
      <c r="R193" s="203">
        <v>12</v>
      </c>
      <c r="S193" s="203">
        <v>12</v>
      </c>
      <c r="T193" s="203">
        <v>9</v>
      </c>
      <c r="U193" s="203">
        <v>10</v>
      </c>
      <c r="V193" s="203">
        <v>11</v>
      </c>
      <c r="W193" s="203">
        <v>8</v>
      </c>
      <c r="X193" s="203">
        <v>12</v>
      </c>
      <c r="Y193" s="203">
        <v>10</v>
      </c>
      <c r="Z193" s="203">
        <v>10</v>
      </c>
      <c r="AA193" s="203">
        <v>9</v>
      </c>
      <c r="AB193" s="203">
        <v>49</v>
      </c>
      <c r="AC193" s="203">
        <v>66</v>
      </c>
      <c r="AD193" s="203">
        <v>49</v>
      </c>
      <c r="AE193" s="203">
        <v>50</v>
      </c>
      <c r="AF193" s="203">
        <v>38</v>
      </c>
      <c r="AG193" s="203">
        <v>42</v>
      </c>
      <c r="AH193" s="203">
        <v>42</v>
      </c>
      <c r="AI193" s="203">
        <v>37</v>
      </c>
      <c r="AJ193" s="203">
        <v>26</v>
      </c>
      <c r="AK193" s="203">
        <v>26</v>
      </c>
      <c r="AL193" s="203">
        <v>21</v>
      </c>
      <c r="AM193" s="203">
        <v>17</v>
      </c>
      <c r="AN193" s="203">
        <v>10</v>
      </c>
      <c r="AO193" s="203">
        <v>12</v>
      </c>
      <c r="AP193" s="203">
        <v>0</v>
      </c>
      <c r="AQ193" s="203">
        <v>13</v>
      </c>
      <c r="AR193" s="203">
        <v>346</v>
      </c>
      <c r="AS193" s="203">
        <v>28</v>
      </c>
      <c r="AT193" s="203">
        <v>25</v>
      </c>
      <c r="AU193" s="203">
        <v>145</v>
      </c>
      <c r="AV193" s="203">
        <v>18</v>
      </c>
    </row>
    <row r="194" spans="1:48" ht="13.5" customHeight="1" x14ac:dyDescent="0.25">
      <c r="A194" s="216"/>
      <c r="B194" s="178">
        <v>130610</v>
      </c>
      <c r="C194" s="182" t="s">
        <v>2141</v>
      </c>
      <c r="D194" s="194"/>
      <c r="E194" s="222"/>
      <c r="F194" s="198"/>
      <c r="G194" s="187">
        <f t="shared" si="43"/>
        <v>533</v>
      </c>
      <c r="H194" s="228">
        <f>+H195</f>
        <v>6</v>
      </c>
      <c r="I194" s="228">
        <f t="shared" ref="I194:AV194" si="48">+I195</f>
        <v>8</v>
      </c>
      <c r="J194" s="228">
        <f t="shared" si="48"/>
        <v>4</v>
      </c>
      <c r="K194" s="228">
        <f t="shared" si="48"/>
        <v>10</v>
      </c>
      <c r="L194" s="228">
        <f t="shared" si="48"/>
        <v>11</v>
      </c>
      <c r="M194" s="228">
        <f t="shared" si="48"/>
        <v>8</v>
      </c>
      <c r="N194" s="228">
        <f t="shared" si="48"/>
        <v>4</v>
      </c>
      <c r="O194" s="228">
        <f t="shared" si="48"/>
        <v>6</v>
      </c>
      <c r="P194" s="228">
        <f t="shared" si="48"/>
        <v>5</v>
      </c>
      <c r="Q194" s="228">
        <f t="shared" si="48"/>
        <v>8</v>
      </c>
      <c r="R194" s="228">
        <f t="shared" si="48"/>
        <v>2</v>
      </c>
      <c r="S194" s="228">
        <f t="shared" si="48"/>
        <v>7</v>
      </c>
      <c r="T194" s="228">
        <f t="shared" si="48"/>
        <v>8</v>
      </c>
      <c r="U194" s="228">
        <f t="shared" si="48"/>
        <v>10</v>
      </c>
      <c r="V194" s="228">
        <f t="shared" si="48"/>
        <v>11</v>
      </c>
      <c r="W194" s="228">
        <f t="shared" si="48"/>
        <v>10</v>
      </c>
      <c r="X194" s="228">
        <f t="shared" si="48"/>
        <v>9</v>
      </c>
      <c r="Y194" s="228">
        <f t="shared" si="48"/>
        <v>10</v>
      </c>
      <c r="Z194" s="228">
        <f t="shared" si="48"/>
        <v>10</v>
      </c>
      <c r="AA194" s="228">
        <f t="shared" si="48"/>
        <v>9</v>
      </c>
      <c r="AB194" s="228">
        <f t="shared" si="48"/>
        <v>34</v>
      </c>
      <c r="AC194" s="228">
        <f t="shared" si="48"/>
        <v>42</v>
      </c>
      <c r="AD194" s="228">
        <f t="shared" si="48"/>
        <v>44</v>
      </c>
      <c r="AE194" s="228">
        <f t="shared" si="48"/>
        <v>44</v>
      </c>
      <c r="AF194" s="228">
        <f t="shared" si="48"/>
        <v>40</v>
      </c>
      <c r="AG194" s="228">
        <f t="shared" si="48"/>
        <v>34</v>
      </c>
      <c r="AH194" s="228">
        <f t="shared" si="48"/>
        <v>31</v>
      </c>
      <c r="AI194" s="228">
        <f t="shared" si="48"/>
        <v>20</v>
      </c>
      <c r="AJ194" s="228">
        <f t="shared" si="48"/>
        <v>20</v>
      </c>
      <c r="AK194" s="228">
        <f t="shared" si="48"/>
        <v>20</v>
      </c>
      <c r="AL194" s="228">
        <f t="shared" si="48"/>
        <v>22</v>
      </c>
      <c r="AM194" s="228">
        <f t="shared" si="48"/>
        <v>10</v>
      </c>
      <c r="AN194" s="228">
        <f t="shared" si="48"/>
        <v>7</v>
      </c>
      <c r="AO194" s="228">
        <f t="shared" si="48"/>
        <v>9</v>
      </c>
      <c r="AP194" s="228">
        <f t="shared" si="48"/>
        <v>0</v>
      </c>
      <c r="AQ194" s="228">
        <f t="shared" si="48"/>
        <v>10</v>
      </c>
      <c r="AR194" s="228">
        <f t="shared" si="48"/>
        <v>268</v>
      </c>
      <c r="AS194" s="228">
        <f t="shared" si="48"/>
        <v>21</v>
      </c>
      <c r="AT194" s="228">
        <f t="shared" si="48"/>
        <v>24</v>
      </c>
      <c r="AU194" s="228">
        <f t="shared" si="48"/>
        <v>118</v>
      </c>
      <c r="AV194" s="228">
        <f t="shared" si="48"/>
        <v>6</v>
      </c>
    </row>
    <row r="195" spans="1:48" ht="13.5" customHeight="1" x14ac:dyDescent="0.3">
      <c r="A195" s="216">
        <v>1</v>
      </c>
      <c r="B195" s="178">
        <v>130610</v>
      </c>
      <c r="C195" s="183" t="s">
        <v>1141</v>
      </c>
      <c r="D195" s="195" t="s">
        <v>2142</v>
      </c>
      <c r="E195" s="220" t="s">
        <v>1867</v>
      </c>
      <c r="F195" s="196" t="s">
        <v>1141</v>
      </c>
      <c r="G195" s="250">
        <f t="shared" si="43"/>
        <v>533</v>
      </c>
      <c r="H195" s="203">
        <v>6</v>
      </c>
      <c r="I195" s="203">
        <v>8</v>
      </c>
      <c r="J195" s="203">
        <v>4</v>
      </c>
      <c r="K195" s="203">
        <v>10</v>
      </c>
      <c r="L195" s="203">
        <v>11</v>
      </c>
      <c r="M195" s="203">
        <v>8</v>
      </c>
      <c r="N195" s="203">
        <v>4</v>
      </c>
      <c r="O195" s="203">
        <v>6</v>
      </c>
      <c r="P195" s="203">
        <v>5</v>
      </c>
      <c r="Q195" s="203">
        <v>8</v>
      </c>
      <c r="R195" s="203">
        <v>2</v>
      </c>
      <c r="S195" s="203">
        <v>7</v>
      </c>
      <c r="T195" s="203">
        <v>8</v>
      </c>
      <c r="U195" s="203">
        <v>10</v>
      </c>
      <c r="V195" s="203">
        <v>11</v>
      </c>
      <c r="W195" s="203">
        <v>10</v>
      </c>
      <c r="X195" s="203">
        <v>9</v>
      </c>
      <c r="Y195" s="203">
        <v>10</v>
      </c>
      <c r="Z195" s="203">
        <v>10</v>
      </c>
      <c r="AA195" s="203">
        <v>9</v>
      </c>
      <c r="AB195" s="203">
        <v>34</v>
      </c>
      <c r="AC195" s="203">
        <v>42</v>
      </c>
      <c r="AD195" s="203">
        <v>44</v>
      </c>
      <c r="AE195" s="203">
        <v>44</v>
      </c>
      <c r="AF195" s="203">
        <v>40</v>
      </c>
      <c r="AG195" s="203">
        <v>34</v>
      </c>
      <c r="AH195" s="203">
        <v>31</v>
      </c>
      <c r="AI195" s="203">
        <v>20</v>
      </c>
      <c r="AJ195" s="203">
        <v>20</v>
      </c>
      <c r="AK195" s="203">
        <v>20</v>
      </c>
      <c r="AL195" s="203">
        <v>22</v>
      </c>
      <c r="AM195" s="203">
        <v>10</v>
      </c>
      <c r="AN195" s="203">
        <v>7</v>
      </c>
      <c r="AO195" s="203">
        <v>9</v>
      </c>
      <c r="AP195" s="203">
        <v>0</v>
      </c>
      <c r="AQ195" s="203">
        <v>10</v>
      </c>
      <c r="AR195" s="203">
        <v>268</v>
      </c>
      <c r="AS195" s="203">
        <v>21</v>
      </c>
      <c r="AT195" s="203">
        <v>24</v>
      </c>
      <c r="AU195" s="203">
        <v>118</v>
      </c>
      <c r="AV195" s="203">
        <v>6</v>
      </c>
    </row>
    <row r="196" spans="1:48" ht="13.5" customHeight="1" x14ac:dyDescent="0.25">
      <c r="A196" s="216"/>
      <c r="B196" s="178">
        <v>130611</v>
      </c>
      <c r="C196" s="182" t="s">
        <v>2143</v>
      </c>
      <c r="D196" s="194"/>
      <c r="E196" s="206"/>
      <c r="F196" s="198"/>
      <c r="G196" s="187">
        <f t="shared" si="43"/>
        <v>6682</v>
      </c>
      <c r="H196" s="228">
        <f>+SUM(H197:H201)</f>
        <v>74</v>
      </c>
      <c r="I196" s="228">
        <f t="shared" ref="I196:AV196" si="49">+SUM(I197:I201)</f>
        <v>66</v>
      </c>
      <c r="J196" s="228">
        <f t="shared" si="49"/>
        <v>96</v>
      </c>
      <c r="K196" s="228">
        <f t="shared" si="49"/>
        <v>87</v>
      </c>
      <c r="L196" s="228">
        <f t="shared" si="49"/>
        <v>105</v>
      </c>
      <c r="M196" s="228">
        <f t="shared" si="49"/>
        <v>92</v>
      </c>
      <c r="N196" s="228">
        <f t="shared" si="49"/>
        <v>92</v>
      </c>
      <c r="O196" s="228">
        <f t="shared" si="49"/>
        <v>111</v>
      </c>
      <c r="P196" s="228">
        <f t="shared" si="49"/>
        <v>89</v>
      </c>
      <c r="Q196" s="228">
        <f t="shared" si="49"/>
        <v>110</v>
      </c>
      <c r="R196" s="228">
        <f t="shared" si="49"/>
        <v>112</v>
      </c>
      <c r="S196" s="228">
        <f t="shared" si="49"/>
        <v>113</v>
      </c>
      <c r="T196" s="228">
        <f t="shared" si="49"/>
        <v>104</v>
      </c>
      <c r="U196" s="228">
        <f t="shared" si="49"/>
        <v>119</v>
      </c>
      <c r="V196" s="228">
        <f t="shared" si="49"/>
        <v>118</v>
      </c>
      <c r="W196" s="228">
        <f t="shared" si="49"/>
        <v>116</v>
      </c>
      <c r="X196" s="228">
        <f t="shared" si="49"/>
        <v>157</v>
      </c>
      <c r="Y196" s="228">
        <f t="shared" si="49"/>
        <v>149</v>
      </c>
      <c r="Z196" s="228">
        <f t="shared" si="49"/>
        <v>111</v>
      </c>
      <c r="AA196" s="228">
        <f t="shared" si="49"/>
        <v>115</v>
      </c>
      <c r="AB196" s="228">
        <f t="shared" si="49"/>
        <v>468</v>
      </c>
      <c r="AC196" s="228">
        <f t="shared" si="49"/>
        <v>578</v>
      </c>
      <c r="AD196" s="228">
        <f t="shared" si="49"/>
        <v>492</v>
      </c>
      <c r="AE196" s="228">
        <f t="shared" si="49"/>
        <v>468</v>
      </c>
      <c r="AF196" s="228">
        <f t="shared" si="49"/>
        <v>386</v>
      </c>
      <c r="AG196" s="228">
        <f t="shared" si="49"/>
        <v>412</v>
      </c>
      <c r="AH196" s="228">
        <f t="shared" si="49"/>
        <v>364</v>
      </c>
      <c r="AI196" s="228">
        <f t="shared" si="49"/>
        <v>321</v>
      </c>
      <c r="AJ196" s="228">
        <f t="shared" si="49"/>
        <v>275</v>
      </c>
      <c r="AK196" s="228">
        <f t="shared" si="49"/>
        <v>224</v>
      </c>
      <c r="AL196" s="228">
        <f t="shared" si="49"/>
        <v>184</v>
      </c>
      <c r="AM196" s="228">
        <f t="shared" si="49"/>
        <v>155</v>
      </c>
      <c r="AN196" s="228">
        <f t="shared" si="49"/>
        <v>120</v>
      </c>
      <c r="AO196" s="228">
        <f t="shared" si="49"/>
        <v>99</v>
      </c>
      <c r="AP196" s="228">
        <f t="shared" si="49"/>
        <v>8</v>
      </c>
      <c r="AQ196" s="228">
        <f t="shared" si="49"/>
        <v>105</v>
      </c>
      <c r="AR196" s="228">
        <f t="shared" si="49"/>
        <v>3339</v>
      </c>
      <c r="AS196" s="228">
        <f t="shared" si="49"/>
        <v>295</v>
      </c>
      <c r="AT196" s="228">
        <f t="shared" si="49"/>
        <v>316</v>
      </c>
      <c r="AU196" s="228">
        <f t="shared" si="49"/>
        <v>1394</v>
      </c>
      <c r="AV196" s="228">
        <f t="shared" si="49"/>
        <v>261</v>
      </c>
    </row>
    <row r="197" spans="1:48" ht="13.5" customHeight="1" x14ac:dyDescent="0.3">
      <c r="A197" s="216">
        <v>1</v>
      </c>
      <c r="B197" s="178">
        <v>130611</v>
      </c>
      <c r="C197" s="183" t="s">
        <v>1142</v>
      </c>
      <c r="D197" s="195" t="s">
        <v>2144</v>
      </c>
      <c r="E197" s="196" t="s">
        <v>1840</v>
      </c>
      <c r="F197" s="196" t="s">
        <v>1142</v>
      </c>
      <c r="G197" s="250">
        <f t="shared" si="43"/>
        <v>1541</v>
      </c>
      <c r="H197" s="203">
        <v>17</v>
      </c>
      <c r="I197" s="203">
        <v>15</v>
      </c>
      <c r="J197" s="203">
        <v>22</v>
      </c>
      <c r="K197" s="203">
        <v>20</v>
      </c>
      <c r="L197" s="203">
        <v>24</v>
      </c>
      <c r="M197" s="203">
        <v>21</v>
      </c>
      <c r="N197" s="203">
        <v>21</v>
      </c>
      <c r="O197" s="203">
        <v>26</v>
      </c>
      <c r="P197" s="203">
        <v>21</v>
      </c>
      <c r="Q197" s="203">
        <v>25</v>
      </c>
      <c r="R197" s="203">
        <v>26</v>
      </c>
      <c r="S197" s="203">
        <v>26</v>
      </c>
      <c r="T197" s="203">
        <v>24</v>
      </c>
      <c r="U197" s="203">
        <v>27</v>
      </c>
      <c r="V197" s="203">
        <v>27</v>
      </c>
      <c r="W197" s="203">
        <v>27</v>
      </c>
      <c r="X197" s="203">
        <v>36</v>
      </c>
      <c r="Y197" s="203">
        <v>34</v>
      </c>
      <c r="Z197" s="203">
        <v>26</v>
      </c>
      <c r="AA197" s="203">
        <v>27</v>
      </c>
      <c r="AB197" s="203">
        <v>108</v>
      </c>
      <c r="AC197" s="203">
        <v>133</v>
      </c>
      <c r="AD197" s="203">
        <v>114</v>
      </c>
      <c r="AE197" s="203">
        <v>108</v>
      </c>
      <c r="AF197" s="203">
        <v>89</v>
      </c>
      <c r="AG197" s="203">
        <v>95</v>
      </c>
      <c r="AH197" s="203">
        <v>84</v>
      </c>
      <c r="AI197" s="203">
        <v>74</v>
      </c>
      <c r="AJ197" s="203">
        <v>63</v>
      </c>
      <c r="AK197" s="203">
        <v>52</v>
      </c>
      <c r="AL197" s="203">
        <v>42</v>
      </c>
      <c r="AM197" s="203">
        <v>36</v>
      </c>
      <c r="AN197" s="203">
        <v>28</v>
      </c>
      <c r="AO197" s="203">
        <v>23</v>
      </c>
      <c r="AP197" s="203">
        <v>2</v>
      </c>
      <c r="AQ197" s="203">
        <v>24</v>
      </c>
      <c r="AR197" s="203">
        <v>771</v>
      </c>
      <c r="AS197" s="203">
        <v>68</v>
      </c>
      <c r="AT197" s="203">
        <v>73</v>
      </c>
      <c r="AU197" s="203">
        <v>322</v>
      </c>
      <c r="AV197" s="203">
        <v>60</v>
      </c>
    </row>
    <row r="198" spans="1:48" ht="13.5" customHeight="1" x14ac:dyDescent="0.3">
      <c r="A198" s="216">
        <v>2</v>
      </c>
      <c r="B198" s="178">
        <v>130611</v>
      </c>
      <c r="C198" s="183" t="s">
        <v>1142</v>
      </c>
      <c r="D198" s="229" t="s">
        <v>2732</v>
      </c>
      <c r="E198" s="196" t="s">
        <v>1867</v>
      </c>
      <c r="F198" s="196" t="s">
        <v>2112</v>
      </c>
      <c r="G198" s="250">
        <f t="shared" si="43"/>
        <v>1285</v>
      </c>
      <c r="H198" s="203">
        <v>14</v>
      </c>
      <c r="I198" s="203">
        <v>13</v>
      </c>
      <c r="J198" s="203">
        <v>18</v>
      </c>
      <c r="K198" s="203">
        <v>17</v>
      </c>
      <c r="L198" s="203">
        <v>20</v>
      </c>
      <c r="M198" s="203">
        <v>18</v>
      </c>
      <c r="N198" s="203">
        <v>18</v>
      </c>
      <c r="O198" s="203">
        <v>21</v>
      </c>
      <c r="P198" s="203">
        <v>17</v>
      </c>
      <c r="Q198" s="203">
        <v>21</v>
      </c>
      <c r="R198" s="203">
        <v>22</v>
      </c>
      <c r="S198" s="203">
        <v>22</v>
      </c>
      <c r="T198" s="203">
        <v>20</v>
      </c>
      <c r="U198" s="203">
        <v>23</v>
      </c>
      <c r="V198" s="203">
        <v>23</v>
      </c>
      <c r="W198" s="203">
        <v>22</v>
      </c>
      <c r="X198" s="203">
        <v>30</v>
      </c>
      <c r="Y198" s="203">
        <v>29</v>
      </c>
      <c r="Z198" s="203">
        <v>21</v>
      </c>
      <c r="AA198" s="203">
        <v>22</v>
      </c>
      <c r="AB198" s="203">
        <v>90</v>
      </c>
      <c r="AC198" s="203">
        <v>111</v>
      </c>
      <c r="AD198" s="203">
        <v>95</v>
      </c>
      <c r="AE198" s="203">
        <v>90</v>
      </c>
      <c r="AF198" s="203">
        <v>74</v>
      </c>
      <c r="AG198" s="203">
        <v>79</v>
      </c>
      <c r="AH198" s="203">
        <v>70</v>
      </c>
      <c r="AI198" s="203">
        <v>62</v>
      </c>
      <c r="AJ198" s="203">
        <v>53</v>
      </c>
      <c r="AK198" s="203">
        <v>43</v>
      </c>
      <c r="AL198" s="203">
        <v>35</v>
      </c>
      <c r="AM198" s="203">
        <v>30</v>
      </c>
      <c r="AN198" s="203">
        <v>23</v>
      </c>
      <c r="AO198" s="203">
        <v>19</v>
      </c>
      <c r="AP198" s="203">
        <v>2</v>
      </c>
      <c r="AQ198" s="203">
        <v>20</v>
      </c>
      <c r="AR198" s="203">
        <v>642</v>
      </c>
      <c r="AS198" s="203">
        <v>57</v>
      </c>
      <c r="AT198" s="203">
        <v>61</v>
      </c>
      <c r="AU198" s="203">
        <v>268</v>
      </c>
      <c r="AV198" s="203">
        <v>50</v>
      </c>
    </row>
    <row r="199" spans="1:48" ht="13.5" customHeight="1" x14ac:dyDescent="0.3">
      <c r="A199" s="216">
        <v>2</v>
      </c>
      <c r="B199" s="178">
        <v>130611</v>
      </c>
      <c r="C199" s="183" t="s">
        <v>1142</v>
      </c>
      <c r="D199" s="195" t="s">
        <v>2145</v>
      </c>
      <c r="E199" s="196" t="s">
        <v>1867</v>
      </c>
      <c r="F199" s="196" t="s">
        <v>635</v>
      </c>
      <c r="G199" s="250">
        <f t="shared" si="43"/>
        <v>1800</v>
      </c>
      <c r="H199" s="203">
        <v>20</v>
      </c>
      <c r="I199" s="203">
        <v>18</v>
      </c>
      <c r="J199" s="203">
        <v>26</v>
      </c>
      <c r="K199" s="203">
        <v>23</v>
      </c>
      <c r="L199" s="203">
        <v>29</v>
      </c>
      <c r="M199" s="203">
        <v>25</v>
      </c>
      <c r="N199" s="203">
        <v>25</v>
      </c>
      <c r="O199" s="203">
        <v>30</v>
      </c>
      <c r="P199" s="203">
        <v>24</v>
      </c>
      <c r="Q199" s="203">
        <v>30</v>
      </c>
      <c r="R199" s="203">
        <v>30</v>
      </c>
      <c r="S199" s="203">
        <v>30</v>
      </c>
      <c r="T199" s="203">
        <v>28</v>
      </c>
      <c r="U199" s="203">
        <v>32</v>
      </c>
      <c r="V199" s="203">
        <v>32</v>
      </c>
      <c r="W199" s="203">
        <v>31</v>
      </c>
      <c r="X199" s="203">
        <v>43</v>
      </c>
      <c r="Y199" s="203">
        <v>40</v>
      </c>
      <c r="Z199" s="203">
        <v>30</v>
      </c>
      <c r="AA199" s="203">
        <v>31</v>
      </c>
      <c r="AB199" s="203">
        <v>126</v>
      </c>
      <c r="AC199" s="203">
        <v>156</v>
      </c>
      <c r="AD199" s="203">
        <v>132</v>
      </c>
      <c r="AE199" s="203">
        <v>126</v>
      </c>
      <c r="AF199" s="203">
        <v>104</v>
      </c>
      <c r="AG199" s="203">
        <v>111</v>
      </c>
      <c r="AH199" s="203">
        <v>98</v>
      </c>
      <c r="AI199" s="203">
        <v>86</v>
      </c>
      <c r="AJ199" s="203">
        <v>74</v>
      </c>
      <c r="AK199" s="203">
        <v>60</v>
      </c>
      <c r="AL199" s="203">
        <v>50</v>
      </c>
      <c r="AM199" s="203">
        <v>41</v>
      </c>
      <c r="AN199" s="203">
        <v>32</v>
      </c>
      <c r="AO199" s="203">
        <v>27</v>
      </c>
      <c r="AP199" s="203">
        <v>2</v>
      </c>
      <c r="AQ199" s="203">
        <v>29</v>
      </c>
      <c r="AR199" s="203">
        <v>899</v>
      </c>
      <c r="AS199" s="203">
        <v>79</v>
      </c>
      <c r="AT199" s="203">
        <v>85</v>
      </c>
      <c r="AU199" s="203">
        <v>375</v>
      </c>
      <c r="AV199" s="203">
        <v>71</v>
      </c>
    </row>
    <row r="200" spans="1:48" ht="13.5" customHeight="1" x14ac:dyDescent="0.3">
      <c r="A200" s="216">
        <v>3</v>
      </c>
      <c r="B200" s="178">
        <v>130611</v>
      </c>
      <c r="C200" s="183" t="s">
        <v>1142</v>
      </c>
      <c r="D200" s="195" t="s">
        <v>2146</v>
      </c>
      <c r="E200" s="196" t="s">
        <v>1867</v>
      </c>
      <c r="F200" s="196" t="s">
        <v>2147</v>
      </c>
      <c r="G200" s="250">
        <f t="shared" si="43"/>
        <v>899</v>
      </c>
      <c r="H200" s="203">
        <v>10</v>
      </c>
      <c r="I200" s="203">
        <v>9</v>
      </c>
      <c r="J200" s="203">
        <v>13</v>
      </c>
      <c r="K200" s="203">
        <v>12</v>
      </c>
      <c r="L200" s="203">
        <v>14</v>
      </c>
      <c r="M200" s="203">
        <v>12</v>
      </c>
      <c r="N200" s="203">
        <v>12</v>
      </c>
      <c r="O200" s="203">
        <v>15</v>
      </c>
      <c r="P200" s="203">
        <v>12</v>
      </c>
      <c r="Q200" s="203">
        <v>15</v>
      </c>
      <c r="R200" s="203">
        <v>15</v>
      </c>
      <c r="S200" s="203">
        <v>15</v>
      </c>
      <c r="T200" s="203">
        <v>14</v>
      </c>
      <c r="U200" s="203">
        <v>16</v>
      </c>
      <c r="V200" s="203">
        <v>16</v>
      </c>
      <c r="W200" s="203">
        <v>16</v>
      </c>
      <c r="X200" s="203">
        <v>21</v>
      </c>
      <c r="Y200" s="203">
        <v>20</v>
      </c>
      <c r="Z200" s="203">
        <v>15</v>
      </c>
      <c r="AA200" s="203">
        <v>15</v>
      </c>
      <c r="AB200" s="203">
        <v>63</v>
      </c>
      <c r="AC200" s="203">
        <v>78</v>
      </c>
      <c r="AD200" s="203">
        <v>66</v>
      </c>
      <c r="AE200" s="203">
        <v>63</v>
      </c>
      <c r="AF200" s="203">
        <v>52</v>
      </c>
      <c r="AG200" s="203">
        <v>56</v>
      </c>
      <c r="AH200" s="203">
        <v>49</v>
      </c>
      <c r="AI200" s="203">
        <v>43</v>
      </c>
      <c r="AJ200" s="203">
        <v>37</v>
      </c>
      <c r="AK200" s="203">
        <v>30</v>
      </c>
      <c r="AL200" s="203">
        <v>25</v>
      </c>
      <c r="AM200" s="203">
        <v>21</v>
      </c>
      <c r="AN200" s="203">
        <v>16</v>
      </c>
      <c r="AO200" s="203">
        <v>13</v>
      </c>
      <c r="AP200" s="203">
        <v>1</v>
      </c>
      <c r="AQ200" s="203">
        <v>14</v>
      </c>
      <c r="AR200" s="203">
        <v>449</v>
      </c>
      <c r="AS200" s="203">
        <v>40</v>
      </c>
      <c r="AT200" s="203">
        <v>42</v>
      </c>
      <c r="AU200" s="203">
        <v>188</v>
      </c>
      <c r="AV200" s="203">
        <v>35</v>
      </c>
    </row>
    <row r="201" spans="1:48" ht="13.5" customHeight="1" x14ac:dyDescent="0.3">
      <c r="A201" s="216"/>
      <c r="B201" s="178">
        <v>130613</v>
      </c>
      <c r="C201" s="182" t="s">
        <v>2150</v>
      </c>
      <c r="D201" s="195" t="s">
        <v>2148</v>
      </c>
      <c r="E201" s="196" t="s">
        <v>1867</v>
      </c>
      <c r="F201" s="196" t="s">
        <v>2149</v>
      </c>
      <c r="G201" s="250">
        <f t="shared" si="43"/>
        <v>1157</v>
      </c>
      <c r="H201" s="203">
        <v>13</v>
      </c>
      <c r="I201" s="203">
        <v>11</v>
      </c>
      <c r="J201" s="203">
        <v>17</v>
      </c>
      <c r="K201" s="203">
        <v>15</v>
      </c>
      <c r="L201" s="203">
        <v>18</v>
      </c>
      <c r="M201" s="203">
        <v>16</v>
      </c>
      <c r="N201" s="203">
        <v>16</v>
      </c>
      <c r="O201" s="203">
        <v>19</v>
      </c>
      <c r="P201" s="203">
        <v>15</v>
      </c>
      <c r="Q201" s="203">
        <v>19</v>
      </c>
      <c r="R201" s="203">
        <v>19</v>
      </c>
      <c r="S201" s="203">
        <v>20</v>
      </c>
      <c r="T201" s="203">
        <v>18</v>
      </c>
      <c r="U201" s="203">
        <v>21</v>
      </c>
      <c r="V201" s="203">
        <v>20</v>
      </c>
      <c r="W201" s="203">
        <v>20</v>
      </c>
      <c r="X201" s="203">
        <v>27</v>
      </c>
      <c r="Y201" s="203">
        <v>26</v>
      </c>
      <c r="Z201" s="203">
        <v>19</v>
      </c>
      <c r="AA201" s="203">
        <v>20</v>
      </c>
      <c r="AB201" s="203">
        <v>81</v>
      </c>
      <c r="AC201" s="203">
        <v>100</v>
      </c>
      <c r="AD201" s="203">
        <v>85</v>
      </c>
      <c r="AE201" s="203">
        <v>81</v>
      </c>
      <c r="AF201" s="203">
        <v>67</v>
      </c>
      <c r="AG201" s="203">
        <v>71</v>
      </c>
      <c r="AH201" s="203">
        <v>63</v>
      </c>
      <c r="AI201" s="203">
        <v>56</v>
      </c>
      <c r="AJ201" s="203">
        <v>48</v>
      </c>
      <c r="AK201" s="203">
        <v>39</v>
      </c>
      <c r="AL201" s="203">
        <v>32</v>
      </c>
      <c r="AM201" s="203">
        <v>27</v>
      </c>
      <c r="AN201" s="203">
        <v>21</v>
      </c>
      <c r="AO201" s="203">
        <v>17</v>
      </c>
      <c r="AP201" s="203">
        <v>1</v>
      </c>
      <c r="AQ201" s="203">
        <v>18</v>
      </c>
      <c r="AR201" s="203">
        <v>578</v>
      </c>
      <c r="AS201" s="203">
        <v>51</v>
      </c>
      <c r="AT201" s="203">
        <v>55</v>
      </c>
      <c r="AU201" s="203">
        <v>241</v>
      </c>
      <c r="AV201" s="203">
        <v>45</v>
      </c>
    </row>
    <row r="202" spans="1:48" ht="13.5" customHeight="1" x14ac:dyDescent="0.25">
      <c r="A202" s="216">
        <v>1</v>
      </c>
      <c r="B202" s="178">
        <v>130613</v>
      </c>
      <c r="C202" s="183" t="s">
        <v>1143</v>
      </c>
      <c r="D202" s="194"/>
      <c r="E202" s="206"/>
      <c r="F202" s="198"/>
      <c r="G202" s="187">
        <f t="shared" si="43"/>
        <v>7482</v>
      </c>
      <c r="H202" s="228">
        <f>+SUM(H203:H205)</f>
        <v>83</v>
      </c>
      <c r="I202" s="228">
        <f t="shared" ref="I202:AV202" si="50">+SUM(I203:I205)</f>
        <v>106</v>
      </c>
      <c r="J202" s="228">
        <f t="shared" si="50"/>
        <v>155</v>
      </c>
      <c r="K202" s="228">
        <f t="shared" si="50"/>
        <v>154</v>
      </c>
      <c r="L202" s="228">
        <f t="shared" si="50"/>
        <v>141</v>
      </c>
      <c r="M202" s="228">
        <f t="shared" si="50"/>
        <v>164</v>
      </c>
      <c r="N202" s="228">
        <f t="shared" si="50"/>
        <v>154</v>
      </c>
      <c r="O202" s="228">
        <f t="shared" si="50"/>
        <v>130</v>
      </c>
      <c r="P202" s="228">
        <f t="shared" si="50"/>
        <v>136</v>
      </c>
      <c r="Q202" s="228">
        <f t="shared" si="50"/>
        <v>120</v>
      </c>
      <c r="R202" s="228">
        <f t="shared" si="50"/>
        <v>143</v>
      </c>
      <c r="S202" s="228">
        <f t="shared" si="50"/>
        <v>123</v>
      </c>
      <c r="T202" s="228">
        <f t="shared" si="50"/>
        <v>132</v>
      </c>
      <c r="U202" s="228">
        <f t="shared" si="50"/>
        <v>148</v>
      </c>
      <c r="V202" s="228">
        <f t="shared" si="50"/>
        <v>162</v>
      </c>
      <c r="W202" s="228">
        <f t="shared" si="50"/>
        <v>178</v>
      </c>
      <c r="X202" s="228">
        <f t="shared" si="50"/>
        <v>162</v>
      </c>
      <c r="Y202" s="228">
        <f t="shared" si="50"/>
        <v>152</v>
      </c>
      <c r="Z202" s="228">
        <f t="shared" si="50"/>
        <v>155</v>
      </c>
      <c r="AA202" s="228">
        <f t="shared" si="50"/>
        <v>149</v>
      </c>
      <c r="AB202" s="228">
        <f t="shared" si="50"/>
        <v>710</v>
      </c>
      <c r="AC202" s="228">
        <f t="shared" si="50"/>
        <v>611</v>
      </c>
      <c r="AD202" s="228">
        <f t="shared" si="50"/>
        <v>486</v>
      </c>
      <c r="AE202" s="228">
        <f t="shared" si="50"/>
        <v>494</v>
      </c>
      <c r="AF202" s="228">
        <f t="shared" si="50"/>
        <v>438</v>
      </c>
      <c r="AG202" s="228">
        <f t="shared" si="50"/>
        <v>442</v>
      </c>
      <c r="AH202" s="228">
        <f t="shared" si="50"/>
        <v>328</v>
      </c>
      <c r="AI202" s="228">
        <f t="shared" si="50"/>
        <v>282</v>
      </c>
      <c r="AJ202" s="228">
        <f t="shared" si="50"/>
        <v>235</v>
      </c>
      <c r="AK202" s="228">
        <f t="shared" si="50"/>
        <v>192</v>
      </c>
      <c r="AL202" s="228">
        <f t="shared" si="50"/>
        <v>146</v>
      </c>
      <c r="AM202" s="228">
        <f t="shared" si="50"/>
        <v>107</v>
      </c>
      <c r="AN202" s="228">
        <f t="shared" si="50"/>
        <v>91</v>
      </c>
      <c r="AO202" s="228">
        <f t="shared" si="50"/>
        <v>73</v>
      </c>
      <c r="AP202" s="228">
        <f t="shared" si="50"/>
        <v>2</v>
      </c>
      <c r="AQ202" s="228">
        <f t="shared" si="50"/>
        <v>143</v>
      </c>
      <c r="AR202" s="228">
        <f t="shared" si="50"/>
        <v>3747</v>
      </c>
      <c r="AS202" s="228">
        <f t="shared" si="50"/>
        <v>372</v>
      </c>
      <c r="AT202" s="228">
        <f t="shared" si="50"/>
        <v>401</v>
      </c>
      <c r="AU202" s="228">
        <f t="shared" si="50"/>
        <v>1576</v>
      </c>
      <c r="AV202" s="228">
        <f t="shared" si="50"/>
        <v>280</v>
      </c>
    </row>
    <row r="203" spans="1:48" ht="13.5" customHeight="1" x14ac:dyDescent="0.3">
      <c r="A203" s="216">
        <v>2</v>
      </c>
      <c r="B203" s="178">
        <v>130613</v>
      </c>
      <c r="C203" s="183" t="s">
        <v>1143</v>
      </c>
      <c r="D203" s="195" t="s">
        <v>2151</v>
      </c>
      <c r="E203" s="196" t="s">
        <v>1867</v>
      </c>
      <c r="F203" s="196" t="s">
        <v>1143</v>
      </c>
      <c r="G203" s="250">
        <f t="shared" si="43"/>
        <v>643</v>
      </c>
      <c r="H203" s="230">
        <v>7</v>
      </c>
      <c r="I203" s="230">
        <v>9</v>
      </c>
      <c r="J203" s="203">
        <v>13</v>
      </c>
      <c r="K203" s="203">
        <v>13</v>
      </c>
      <c r="L203" s="203">
        <v>12</v>
      </c>
      <c r="M203" s="203">
        <v>14</v>
      </c>
      <c r="N203" s="203">
        <v>13</v>
      </c>
      <c r="O203" s="203">
        <v>11</v>
      </c>
      <c r="P203" s="203">
        <v>12</v>
      </c>
      <c r="Q203" s="203">
        <v>10</v>
      </c>
      <c r="R203" s="203">
        <v>12</v>
      </c>
      <c r="S203" s="203">
        <v>11</v>
      </c>
      <c r="T203" s="203">
        <v>11</v>
      </c>
      <c r="U203" s="203">
        <v>13</v>
      </c>
      <c r="V203" s="203">
        <v>14</v>
      </c>
      <c r="W203" s="203">
        <v>15</v>
      </c>
      <c r="X203" s="203">
        <v>14</v>
      </c>
      <c r="Y203" s="203">
        <v>13</v>
      </c>
      <c r="Z203" s="203">
        <v>13</v>
      </c>
      <c r="AA203" s="203">
        <v>13</v>
      </c>
      <c r="AB203" s="203">
        <v>61</v>
      </c>
      <c r="AC203" s="203">
        <v>53</v>
      </c>
      <c r="AD203" s="203">
        <v>42</v>
      </c>
      <c r="AE203" s="203">
        <v>43</v>
      </c>
      <c r="AF203" s="203">
        <v>38</v>
      </c>
      <c r="AG203" s="203">
        <v>38</v>
      </c>
      <c r="AH203" s="203">
        <v>28</v>
      </c>
      <c r="AI203" s="203">
        <v>24</v>
      </c>
      <c r="AJ203" s="203">
        <v>20</v>
      </c>
      <c r="AK203" s="203">
        <v>17</v>
      </c>
      <c r="AL203" s="203">
        <v>13</v>
      </c>
      <c r="AM203" s="203">
        <v>9</v>
      </c>
      <c r="AN203" s="203">
        <v>8</v>
      </c>
      <c r="AO203" s="203">
        <v>6</v>
      </c>
      <c r="AP203" s="203">
        <v>0</v>
      </c>
      <c r="AQ203" s="203">
        <v>12</v>
      </c>
      <c r="AR203" s="203">
        <v>324</v>
      </c>
      <c r="AS203" s="203">
        <v>32</v>
      </c>
      <c r="AT203" s="203">
        <v>35</v>
      </c>
      <c r="AU203" s="203">
        <v>136</v>
      </c>
      <c r="AV203" s="203">
        <v>24</v>
      </c>
    </row>
    <row r="204" spans="1:48" ht="13.5" customHeight="1" x14ac:dyDescent="0.3">
      <c r="A204" s="216">
        <v>3</v>
      </c>
      <c r="B204" s="178">
        <v>130613</v>
      </c>
      <c r="C204" s="183" t="s">
        <v>1143</v>
      </c>
      <c r="D204" s="195" t="s">
        <v>2152</v>
      </c>
      <c r="E204" s="196" t="s">
        <v>1867</v>
      </c>
      <c r="F204" s="196" t="s">
        <v>2153</v>
      </c>
      <c r="G204" s="250">
        <f t="shared" si="43"/>
        <v>3235</v>
      </c>
      <c r="H204" s="230">
        <v>36</v>
      </c>
      <c r="I204" s="230">
        <v>46</v>
      </c>
      <c r="J204" s="203">
        <v>67</v>
      </c>
      <c r="K204" s="203">
        <v>67</v>
      </c>
      <c r="L204" s="203">
        <v>61</v>
      </c>
      <c r="M204" s="203">
        <v>71</v>
      </c>
      <c r="N204" s="203">
        <v>67</v>
      </c>
      <c r="O204" s="203">
        <v>56</v>
      </c>
      <c r="P204" s="203">
        <v>59</v>
      </c>
      <c r="Q204" s="203">
        <v>52</v>
      </c>
      <c r="R204" s="203">
        <v>62</v>
      </c>
      <c r="S204" s="203">
        <v>53</v>
      </c>
      <c r="T204" s="203">
        <v>57</v>
      </c>
      <c r="U204" s="203">
        <v>64</v>
      </c>
      <c r="V204" s="203">
        <v>70</v>
      </c>
      <c r="W204" s="203">
        <v>77</v>
      </c>
      <c r="X204" s="203">
        <v>70</v>
      </c>
      <c r="Y204" s="203">
        <v>66</v>
      </c>
      <c r="Z204" s="203">
        <v>67</v>
      </c>
      <c r="AA204" s="203">
        <v>64</v>
      </c>
      <c r="AB204" s="203">
        <v>307</v>
      </c>
      <c r="AC204" s="203">
        <v>264</v>
      </c>
      <c r="AD204" s="203">
        <v>210</v>
      </c>
      <c r="AE204" s="203">
        <v>213</v>
      </c>
      <c r="AF204" s="203">
        <v>189</v>
      </c>
      <c r="AG204" s="203">
        <v>191</v>
      </c>
      <c r="AH204" s="203">
        <v>142</v>
      </c>
      <c r="AI204" s="203">
        <v>122</v>
      </c>
      <c r="AJ204" s="203">
        <v>102</v>
      </c>
      <c r="AK204" s="203">
        <v>83</v>
      </c>
      <c r="AL204" s="203">
        <v>63</v>
      </c>
      <c r="AM204" s="203">
        <v>46</v>
      </c>
      <c r="AN204" s="203">
        <v>39</v>
      </c>
      <c r="AO204" s="203">
        <v>32</v>
      </c>
      <c r="AP204" s="203">
        <v>1</v>
      </c>
      <c r="AQ204" s="203">
        <v>62</v>
      </c>
      <c r="AR204" s="203">
        <v>1619</v>
      </c>
      <c r="AS204" s="203">
        <v>161</v>
      </c>
      <c r="AT204" s="203">
        <v>173</v>
      </c>
      <c r="AU204" s="203">
        <v>681</v>
      </c>
      <c r="AV204" s="203">
        <v>121</v>
      </c>
    </row>
    <row r="205" spans="1:48" ht="13.5" customHeight="1" x14ac:dyDescent="0.3">
      <c r="A205" s="216"/>
      <c r="B205" s="178">
        <v>130614</v>
      </c>
      <c r="C205" s="182" t="s">
        <v>2156</v>
      </c>
      <c r="D205" s="195" t="s">
        <v>2154</v>
      </c>
      <c r="E205" s="196" t="s">
        <v>1867</v>
      </c>
      <c r="F205" s="196" t="s">
        <v>2155</v>
      </c>
      <c r="G205" s="250">
        <f t="shared" si="43"/>
        <v>3604</v>
      </c>
      <c r="H205" s="230">
        <v>40</v>
      </c>
      <c r="I205" s="230">
        <v>51</v>
      </c>
      <c r="J205" s="203">
        <v>75</v>
      </c>
      <c r="K205" s="203">
        <v>74</v>
      </c>
      <c r="L205" s="203">
        <v>68</v>
      </c>
      <c r="M205" s="203">
        <v>79</v>
      </c>
      <c r="N205" s="203">
        <v>74</v>
      </c>
      <c r="O205" s="203">
        <v>63</v>
      </c>
      <c r="P205" s="203">
        <v>65</v>
      </c>
      <c r="Q205" s="203">
        <v>58</v>
      </c>
      <c r="R205" s="203">
        <v>69</v>
      </c>
      <c r="S205" s="203">
        <v>59</v>
      </c>
      <c r="T205" s="203">
        <v>64</v>
      </c>
      <c r="U205" s="203">
        <v>71</v>
      </c>
      <c r="V205" s="203">
        <v>78</v>
      </c>
      <c r="W205" s="203">
        <v>86</v>
      </c>
      <c r="X205" s="203">
        <v>78</v>
      </c>
      <c r="Y205" s="203">
        <v>73</v>
      </c>
      <c r="Z205" s="203">
        <v>75</v>
      </c>
      <c r="AA205" s="203">
        <v>72</v>
      </c>
      <c r="AB205" s="203">
        <v>342</v>
      </c>
      <c r="AC205" s="203">
        <v>294</v>
      </c>
      <c r="AD205" s="203">
        <v>234</v>
      </c>
      <c r="AE205" s="203">
        <v>238</v>
      </c>
      <c r="AF205" s="203">
        <v>211</v>
      </c>
      <c r="AG205" s="203">
        <v>213</v>
      </c>
      <c r="AH205" s="203">
        <v>158</v>
      </c>
      <c r="AI205" s="203">
        <v>136</v>
      </c>
      <c r="AJ205" s="203">
        <v>113</v>
      </c>
      <c r="AK205" s="203">
        <v>92</v>
      </c>
      <c r="AL205" s="203">
        <v>70</v>
      </c>
      <c r="AM205" s="203">
        <v>52</v>
      </c>
      <c r="AN205" s="203">
        <v>44</v>
      </c>
      <c r="AO205" s="203">
        <v>35</v>
      </c>
      <c r="AP205" s="203">
        <v>1</v>
      </c>
      <c r="AQ205" s="203">
        <v>69</v>
      </c>
      <c r="AR205" s="203">
        <v>1804</v>
      </c>
      <c r="AS205" s="203">
        <v>179</v>
      </c>
      <c r="AT205" s="203">
        <v>193</v>
      </c>
      <c r="AU205" s="203">
        <v>759</v>
      </c>
      <c r="AV205" s="203">
        <v>135</v>
      </c>
    </row>
    <row r="206" spans="1:48" ht="13.5" customHeight="1" x14ac:dyDescent="0.3">
      <c r="A206" s="216">
        <v>1</v>
      </c>
      <c r="B206" s="178">
        <v>130614</v>
      </c>
      <c r="C206" s="183" t="s">
        <v>1144</v>
      </c>
      <c r="D206" s="195"/>
      <c r="E206" s="206"/>
      <c r="F206" s="207"/>
      <c r="G206" s="187">
        <f t="shared" si="43"/>
        <v>22567</v>
      </c>
      <c r="H206" s="231">
        <f>+SUM(H207:H216)</f>
        <v>376</v>
      </c>
      <c r="I206" s="231">
        <f t="shared" ref="I206:AV206" si="51">+SUM(I207:I216)</f>
        <v>325</v>
      </c>
      <c r="J206" s="231">
        <f t="shared" si="51"/>
        <v>516</v>
      </c>
      <c r="K206" s="231">
        <f t="shared" si="51"/>
        <v>518</v>
      </c>
      <c r="L206" s="231">
        <f t="shared" si="51"/>
        <v>686</v>
      </c>
      <c r="M206" s="231">
        <f t="shared" si="51"/>
        <v>660</v>
      </c>
      <c r="N206" s="231">
        <f t="shared" si="51"/>
        <v>389</v>
      </c>
      <c r="O206" s="231">
        <f t="shared" si="51"/>
        <v>422</v>
      </c>
      <c r="P206" s="231">
        <f t="shared" si="51"/>
        <v>448</v>
      </c>
      <c r="Q206" s="231">
        <f t="shared" si="51"/>
        <v>431</v>
      </c>
      <c r="R206" s="231">
        <f t="shared" si="51"/>
        <v>424</v>
      </c>
      <c r="S206" s="231">
        <f t="shared" si="51"/>
        <v>433</v>
      </c>
      <c r="T206" s="231">
        <f t="shared" si="51"/>
        <v>486</v>
      </c>
      <c r="U206" s="231">
        <f t="shared" si="51"/>
        <v>493</v>
      </c>
      <c r="V206" s="231">
        <f t="shared" si="51"/>
        <v>469</v>
      </c>
      <c r="W206" s="231">
        <f t="shared" si="51"/>
        <v>460</v>
      </c>
      <c r="X206" s="231">
        <f t="shared" si="51"/>
        <v>479</v>
      </c>
      <c r="Y206" s="231">
        <f t="shared" si="51"/>
        <v>452</v>
      </c>
      <c r="Z206" s="231">
        <f t="shared" si="51"/>
        <v>430</v>
      </c>
      <c r="AA206" s="231">
        <f t="shared" si="51"/>
        <v>375</v>
      </c>
      <c r="AB206" s="231">
        <f t="shared" si="51"/>
        <v>1915</v>
      </c>
      <c r="AC206" s="231">
        <f t="shared" si="51"/>
        <v>1741</v>
      </c>
      <c r="AD206" s="231">
        <f t="shared" si="51"/>
        <v>1450</v>
      </c>
      <c r="AE206" s="231">
        <f t="shared" si="51"/>
        <v>1345</v>
      </c>
      <c r="AF206" s="231">
        <f t="shared" si="51"/>
        <v>1265</v>
      </c>
      <c r="AG206" s="231">
        <f t="shared" si="51"/>
        <v>1209</v>
      </c>
      <c r="AH206" s="231">
        <f t="shared" si="51"/>
        <v>1044</v>
      </c>
      <c r="AI206" s="231">
        <f t="shared" si="51"/>
        <v>853</v>
      </c>
      <c r="AJ206" s="231">
        <f t="shared" si="51"/>
        <v>663</v>
      </c>
      <c r="AK206" s="231">
        <f t="shared" si="51"/>
        <v>574</v>
      </c>
      <c r="AL206" s="231">
        <f t="shared" si="51"/>
        <v>434</v>
      </c>
      <c r="AM206" s="231">
        <f t="shared" si="51"/>
        <v>354</v>
      </c>
      <c r="AN206" s="231">
        <f t="shared" si="51"/>
        <v>232</v>
      </c>
      <c r="AO206" s="231">
        <f t="shared" si="51"/>
        <v>216</v>
      </c>
      <c r="AP206" s="231">
        <f t="shared" si="51"/>
        <v>17</v>
      </c>
      <c r="AQ206" s="231">
        <f t="shared" si="51"/>
        <v>634</v>
      </c>
      <c r="AR206" s="231">
        <f t="shared" si="51"/>
        <v>11314</v>
      </c>
      <c r="AS206" s="231">
        <f t="shared" si="51"/>
        <v>1170</v>
      </c>
      <c r="AT206" s="231">
        <f t="shared" si="51"/>
        <v>1130</v>
      </c>
      <c r="AU206" s="231">
        <f t="shared" si="51"/>
        <v>4454</v>
      </c>
      <c r="AV206" s="231">
        <f t="shared" si="51"/>
        <v>840</v>
      </c>
    </row>
    <row r="207" spans="1:48" ht="13.5" customHeight="1" x14ac:dyDescent="0.3">
      <c r="A207" s="216">
        <f>1+A206</f>
        <v>2</v>
      </c>
      <c r="B207" s="178">
        <v>130614</v>
      </c>
      <c r="C207" s="183" t="s">
        <v>1144</v>
      </c>
      <c r="D207" s="195" t="s">
        <v>2157</v>
      </c>
      <c r="E207" s="196" t="s">
        <v>2784</v>
      </c>
      <c r="F207" s="196" t="s">
        <v>1144</v>
      </c>
      <c r="G207" s="250">
        <f t="shared" si="43"/>
        <v>3531</v>
      </c>
      <c r="H207" s="230">
        <v>59</v>
      </c>
      <c r="I207" s="230">
        <v>51</v>
      </c>
      <c r="J207" s="203">
        <v>81</v>
      </c>
      <c r="K207" s="203">
        <v>81</v>
      </c>
      <c r="L207" s="203">
        <v>107</v>
      </c>
      <c r="M207" s="203">
        <v>103</v>
      </c>
      <c r="N207" s="203">
        <v>61</v>
      </c>
      <c r="O207" s="203">
        <v>66</v>
      </c>
      <c r="P207" s="203">
        <v>70</v>
      </c>
      <c r="Q207" s="203">
        <v>67</v>
      </c>
      <c r="R207" s="203">
        <v>66</v>
      </c>
      <c r="S207" s="203">
        <v>68</v>
      </c>
      <c r="T207" s="203">
        <v>76</v>
      </c>
      <c r="U207" s="203">
        <v>77</v>
      </c>
      <c r="V207" s="203">
        <v>73</v>
      </c>
      <c r="W207" s="203">
        <v>72</v>
      </c>
      <c r="X207" s="203">
        <v>75</v>
      </c>
      <c r="Y207" s="203">
        <v>71</v>
      </c>
      <c r="Z207" s="203">
        <v>67</v>
      </c>
      <c r="AA207" s="203">
        <v>59</v>
      </c>
      <c r="AB207" s="203">
        <v>300</v>
      </c>
      <c r="AC207" s="203">
        <v>273</v>
      </c>
      <c r="AD207" s="203">
        <v>227</v>
      </c>
      <c r="AE207" s="203">
        <v>210</v>
      </c>
      <c r="AF207" s="203">
        <v>198</v>
      </c>
      <c r="AG207" s="203">
        <v>189</v>
      </c>
      <c r="AH207" s="203">
        <v>163</v>
      </c>
      <c r="AI207" s="203">
        <v>133</v>
      </c>
      <c r="AJ207" s="203">
        <v>104</v>
      </c>
      <c r="AK207" s="203">
        <v>90</v>
      </c>
      <c r="AL207" s="203">
        <v>68</v>
      </c>
      <c r="AM207" s="203">
        <v>56</v>
      </c>
      <c r="AN207" s="203">
        <v>36</v>
      </c>
      <c r="AO207" s="203">
        <v>34</v>
      </c>
      <c r="AP207" s="203">
        <v>3</v>
      </c>
      <c r="AQ207" s="203">
        <v>99</v>
      </c>
      <c r="AR207" s="203">
        <v>1770</v>
      </c>
      <c r="AS207" s="203">
        <v>183</v>
      </c>
      <c r="AT207" s="203">
        <v>177</v>
      </c>
      <c r="AU207" s="203">
        <v>697</v>
      </c>
      <c r="AV207" s="203">
        <v>132</v>
      </c>
    </row>
    <row r="208" spans="1:48" ht="13.5" customHeight="1" x14ac:dyDescent="0.3">
      <c r="A208" s="216">
        <f t="shared" ref="A208:A216" si="52">1+A207</f>
        <v>3</v>
      </c>
      <c r="B208" s="178">
        <v>130614</v>
      </c>
      <c r="C208" s="183" t="s">
        <v>1144</v>
      </c>
      <c r="D208" s="195" t="s">
        <v>2158</v>
      </c>
      <c r="E208" s="196" t="s">
        <v>1867</v>
      </c>
      <c r="F208" s="196" t="s">
        <v>2060</v>
      </c>
      <c r="G208" s="250">
        <f t="shared" si="43"/>
        <v>3683</v>
      </c>
      <c r="H208" s="230">
        <v>62</v>
      </c>
      <c r="I208" s="230">
        <v>53</v>
      </c>
      <c r="J208" s="203">
        <v>84</v>
      </c>
      <c r="K208" s="203">
        <v>84</v>
      </c>
      <c r="L208" s="203">
        <v>112</v>
      </c>
      <c r="M208" s="203">
        <v>108</v>
      </c>
      <c r="N208" s="203">
        <v>64</v>
      </c>
      <c r="O208" s="203">
        <v>69</v>
      </c>
      <c r="P208" s="203">
        <v>73</v>
      </c>
      <c r="Q208" s="203">
        <v>70</v>
      </c>
      <c r="R208" s="203">
        <v>69</v>
      </c>
      <c r="S208" s="203">
        <v>71</v>
      </c>
      <c r="T208" s="203">
        <v>79</v>
      </c>
      <c r="U208" s="203">
        <v>80</v>
      </c>
      <c r="V208" s="203">
        <v>77</v>
      </c>
      <c r="W208" s="203">
        <v>75</v>
      </c>
      <c r="X208" s="203">
        <v>78</v>
      </c>
      <c r="Y208" s="203">
        <v>74</v>
      </c>
      <c r="Z208" s="203">
        <v>70</v>
      </c>
      <c r="AA208" s="203">
        <v>61</v>
      </c>
      <c r="AB208" s="203">
        <v>313</v>
      </c>
      <c r="AC208" s="203">
        <v>284</v>
      </c>
      <c r="AD208" s="203">
        <v>237</v>
      </c>
      <c r="AE208" s="203">
        <v>219</v>
      </c>
      <c r="AF208" s="203">
        <v>206</v>
      </c>
      <c r="AG208" s="203">
        <v>198</v>
      </c>
      <c r="AH208" s="203">
        <v>170</v>
      </c>
      <c r="AI208" s="203">
        <v>139</v>
      </c>
      <c r="AJ208" s="203">
        <v>108</v>
      </c>
      <c r="AK208" s="203">
        <v>94</v>
      </c>
      <c r="AL208" s="203">
        <v>71</v>
      </c>
      <c r="AM208" s="203">
        <v>58</v>
      </c>
      <c r="AN208" s="203">
        <v>38</v>
      </c>
      <c r="AO208" s="203">
        <v>35</v>
      </c>
      <c r="AP208" s="203">
        <v>3</v>
      </c>
      <c r="AQ208" s="203">
        <v>104</v>
      </c>
      <c r="AR208" s="203">
        <v>1847</v>
      </c>
      <c r="AS208" s="203">
        <v>191</v>
      </c>
      <c r="AT208" s="203">
        <v>184</v>
      </c>
      <c r="AU208" s="203">
        <v>727</v>
      </c>
      <c r="AV208" s="203">
        <v>137</v>
      </c>
    </row>
    <row r="209" spans="1:48" ht="13.5" customHeight="1" x14ac:dyDescent="0.3">
      <c r="A209" s="216">
        <f t="shared" si="52"/>
        <v>4</v>
      </c>
      <c r="B209" s="178">
        <v>130614</v>
      </c>
      <c r="C209" s="183" t="s">
        <v>1144</v>
      </c>
      <c r="D209" s="195" t="s">
        <v>2159</v>
      </c>
      <c r="E209" s="196" t="s">
        <v>1867</v>
      </c>
      <c r="F209" s="196" t="s">
        <v>2160</v>
      </c>
      <c r="G209" s="250">
        <f t="shared" si="43"/>
        <v>1612</v>
      </c>
      <c r="H209" s="230">
        <v>27</v>
      </c>
      <c r="I209" s="230">
        <v>23</v>
      </c>
      <c r="J209" s="203">
        <v>37</v>
      </c>
      <c r="K209" s="203">
        <v>37</v>
      </c>
      <c r="L209" s="203">
        <v>49</v>
      </c>
      <c r="M209" s="203">
        <v>47</v>
      </c>
      <c r="N209" s="203">
        <v>28</v>
      </c>
      <c r="O209" s="203">
        <v>30</v>
      </c>
      <c r="P209" s="203">
        <v>32</v>
      </c>
      <c r="Q209" s="203">
        <v>31</v>
      </c>
      <c r="R209" s="203">
        <v>30</v>
      </c>
      <c r="S209" s="203">
        <v>31</v>
      </c>
      <c r="T209" s="203">
        <v>35</v>
      </c>
      <c r="U209" s="203">
        <v>35</v>
      </c>
      <c r="V209" s="203">
        <v>34</v>
      </c>
      <c r="W209" s="203">
        <v>33</v>
      </c>
      <c r="X209" s="203">
        <v>34</v>
      </c>
      <c r="Y209" s="203">
        <v>32</v>
      </c>
      <c r="Z209" s="203">
        <v>31</v>
      </c>
      <c r="AA209" s="203">
        <v>27</v>
      </c>
      <c r="AB209" s="203">
        <v>137</v>
      </c>
      <c r="AC209" s="203">
        <v>124</v>
      </c>
      <c r="AD209" s="203">
        <v>104</v>
      </c>
      <c r="AE209" s="203">
        <v>96</v>
      </c>
      <c r="AF209" s="203">
        <v>90</v>
      </c>
      <c r="AG209" s="203">
        <v>86</v>
      </c>
      <c r="AH209" s="203">
        <v>75</v>
      </c>
      <c r="AI209" s="203">
        <v>61</v>
      </c>
      <c r="AJ209" s="203">
        <v>47</v>
      </c>
      <c r="AK209" s="203">
        <v>41</v>
      </c>
      <c r="AL209" s="203">
        <v>31</v>
      </c>
      <c r="AM209" s="203">
        <v>25</v>
      </c>
      <c r="AN209" s="203">
        <v>17</v>
      </c>
      <c r="AO209" s="203">
        <v>15</v>
      </c>
      <c r="AP209" s="203">
        <v>1</v>
      </c>
      <c r="AQ209" s="203">
        <v>45</v>
      </c>
      <c r="AR209" s="203">
        <v>808</v>
      </c>
      <c r="AS209" s="203">
        <v>84</v>
      </c>
      <c r="AT209" s="203">
        <v>81</v>
      </c>
      <c r="AU209" s="203">
        <v>318</v>
      </c>
      <c r="AV209" s="203">
        <v>60</v>
      </c>
    </row>
    <row r="210" spans="1:48" ht="13.5" customHeight="1" x14ac:dyDescent="0.3">
      <c r="A210" s="216">
        <f t="shared" si="52"/>
        <v>5</v>
      </c>
      <c r="B210" s="178">
        <v>130614</v>
      </c>
      <c r="C210" s="183" t="s">
        <v>1144</v>
      </c>
      <c r="D210" s="195" t="s">
        <v>2161</v>
      </c>
      <c r="E210" s="196" t="s">
        <v>1867</v>
      </c>
      <c r="F210" s="196" t="s">
        <v>2162</v>
      </c>
      <c r="G210" s="250">
        <f t="shared" si="43"/>
        <v>3303</v>
      </c>
      <c r="H210" s="230">
        <v>55</v>
      </c>
      <c r="I210" s="230">
        <v>48</v>
      </c>
      <c r="J210" s="203">
        <v>75</v>
      </c>
      <c r="K210" s="203">
        <v>76</v>
      </c>
      <c r="L210" s="203">
        <v>100</v>
      </c>
      <c r="M210" s="203">
        <v>97</v>
      </c>
      <c r="N210" s="203">
        <v>57</v>
      </c>
      <c r="O210" s="203">
        <v>62</v>
      </c>
      <c r="P210" s="203">
        <v>66</v>
      </c>
      <c r="Q210" s="203">
        <v>63</v>
      </c>
      <c r="R210" s="203">
        <v>62</v>
      </c>
      <c r="S210" s="203">
        <v>63</v>
      </c>
      <c r="T210" s="203">
        <v>71</v>
      </c>
      <c r="U210" s="203">
        <v>72</v>
      </c>
      <c r="V210" s="203">
        <v>69</v>
      </c>
      <c r="W210" s="203">
        <v>67</v>
      </c>
      <c r="X210" s="203">
        <v>70</v>
      </c>
      <c r="Y210" s="203">
        <v>66</v>
      </c>
      <c r="Z210" s="203">
        <v>63</v>
      </c>
      <c r="AA210" s="203">
        <v>55</v>
      </c>
      <c r="AB210" s="203">
        <v>280</v>
      </c>
      <c r="AC210" s="203">
        <v>255</v>
      </c>
      <c r="AD210" s="203">
        <v>212</v>
      </c>
      <c r="AE210" s="203">
        <v>197</v>
      </c>
      <c r="AF210" s="203">
        <v>185</v>
      </c>
      <c r="AG210" s="203">
        <v>177</v>
      </c>
      <c r="AH210" s="203">
        <v>153</v>
      </c>
      <c r="AI210" s="203">
        <v>125</v>
      </c>
      <c r="AJ210" s="203">
        <v>97</v>
      </c>
      <c r="AK210" s="203">
        <v>84</v>
      </c>
      <c r="AL210" s="203">
        <v>63</v>
      </c>
      <c r="AM210" s="203">
        <v>52</v>
      </c>
      <c r="AN210" s="203">
        <v>34</v>
      </c>
      <c r="AO210" s="203">
        <v>32</v>
      </c>
      <c r="AP210" s="203">
        <v>2</v>
      </c>
      <c r="AQ210" s="203">
        <v>93</v>
      </c>
      <c r="AR210" s="203">
        <v>1655</v>
      </c>
      <c r="AS210" s="203">
        <v>171</v>
      </c>
      <c r="AT210" s="203">
        <v>165</v>
      </c>
      <c r="AU210" s="203">
        <v>652</v>
      </c>
      <c r="AV210" s="203">
        <v>123</v>
      </c>
    </row>
    <row r="211" spans="1:48" ht="13.5" customHeight="1" x14ac:dyDescent="0.3">
      <c r="A211" s="216">
        <f t="shared" si="52"/>
        <v>6</v>
      </c>
      <c r="B211" s="178">
        <v>130614</v>
      </c>
      <c r="C211" s="183" t="s">
        <v>1144</v>
      </c>
      <c r="D211" s="195" t="s">
        <v>2163</v>
      </c>
      <c r="E211" s="196" t="s">
        <v>1867</v>
      </c>
      <c r="F211" s="196" t="s">
        <v>2164</v>
      </c>
      <c r="G211" s="250">
        <f t="shared" si="43"/>
        <v>2688</v>
      </c>
      <c r="H211" s="230">
        <v>45</v>
      </c>
      <c r="I211" s="230">
        <v>39</v>
      </c>
      <c r="J211" s="203">
        <v>61</v>
      </c>
      <c r="K211" s="203">
        <v>62</v>
      </c>
      <c r="L211" s="203">
        <v>82</v>
      </c>
      <c r="M211" s="203">
        <v>79</v>
      </c>
      <c r="N211" s="203">
        <v>46</v>
      </c>
      <c r="O211" s="203">
        <v>50</v>
      </c>
      <c r="P211" s="203">
        <v>53</v>
      </c>
      <c r="Q211" s="203">
        <v>51</v>
      </c>
      <c r="R211" s="203">
        <v>51</v>
      </c>
      <c r="S211" s="203">
        <v>51</v>
      </c>
      <c r="T211" s="203">
        <v>58</v>
      </c>
      <c r="U211" s="203">
        <v>59</v>
      </c>
      <c r="V211" s="203">
        <v>56</v>
      </c>
      <c r="W211" s="203">
        <v>55</v>
      </c>
      <c r="X211" s="203">
        <v>57</v>
      </c>
      <c r="Y211" s="203">
        <v>54</v>
      </c>
      <c r="Z211" s="203">
        <v>51</v>
      </c>
      <c r="AA211" s="203">
        <v>45</v>
      </c>
      <c r="AB211" s="203">
        <v>228</v>
      </c>
      <c r="AC211" s="203">
        <v>207</v>
      </c>
      <c r="AD211" s="203">
        <v>173</v>
      </c>
      <c r="AE211" s="203">
        <v>160</v>
      </c>
      <c r="AF211" s="203">
        <v>150</v>
      </c>
      <c r="AG211" s="203">
        <v>144</v>
      </c>
      <c r="AH211" s="203">
        <v>124</v>
      </c>
      <c r="AI211" s="203">
        <v>102</v>
      </c>
      <c r="AJ211" s="203">
        <v>79</v>
      </c>
      <c r="AK211" s="203">
        <v>68</v>
      </c>
      <c r="AL211" s="203">
        <v>52</v>
      </c>
      <c r="AM211" s="203">
        <v>42</v>
      </c>
      <c r="AN211" s="203">
        <v>28</v>
      </c>
      <c r="AO211" s="203">
        <v>26</v>
      </c>
      <c r="AP211" s="203">
        <v>2</v>
      </c>
      <c r="AQ211" s="203">
        <v>75</v>
      </c>
      <c r="AR211" s="203">
        <v>1347</v>
      </c>
      <c r="AS211" s="203">
        <v>139</v>
      </c>
      <c r="AT211" s="203">
        <v>135</v>
      </c>
      <c r="AU211" s="203">
        <v>530</v>
      </c>
      <c r="AV211" s="203">
        <v>100</v>
      </c>
    </row>
    <row r="212" spans="1:48" ht="13.5" customHeight="1" x14ac:dyDescent="0.3">
      <c r="A212" s="216">
        <f t="shared" si="52"/>
        <v>7</v>
      </c>
      <c r="B212" s="178">
        <v>130614</v>
      </c>
      <c r="C212" s="183" t="s">
        <v>1144</v>
      </c>
      <c r="D212" s="195" t="s">
        <v>2165</v>
      </c>
      <c r="E212" s="196" t="s">
        <v>1867</v>
      </c>
      <c r="F212" s="196" t="s">
        <v>2166</v>
      </c>
      <c r="G212" s="250">
        <f t="shared" si="43"/>
        <v>920</v>
      </c>
      <c r="H212" s="230">
        <v>15</v>
      </c>
      <c r="I212" s="230">
        <v>13</v>
      </c>
      <c r="J212" s="203">
        <v>21</v>
      </c>
      <c r="K212" s="203">
        <v>21</v>
      </c>
      <c r="L212" s="203">
        <v>28</v>
      </c>
      <c r="M212" s="203">
        <v>27</v>
      </c>
      <c r="N212" s="203">
        <v>16</v>
      </c>
      <c r="O212" s="203">
        <v>17</v>
      </c>
      <c r="P212" s="203">
        <v>18</v>
      </c>
      <c r="Q212" s="203">
        <v>18</v>
      </c>
      <c r="R212" s="203">
        <v>17</v>
      </c>
      <c r="S212" s="203">
        <v>18</v>
      </c>
      <c r="T212" s="203">
        <v>20</v>
      </c>
      <c r="U212" s="203">
        <v>20</v>
      </c>
      <c r="V212" s="203">
        <v>19</v>
      </c>
      <c r="W212" s="203">
        <v>19</v>
      </c>
      <c r="X212" s="203">
        <v>20</v>
      </c>
      <c r="Y212" s="203">
        <v>18</v>
      </c>
      <c r="Z212" s="203">
        <v>18</v>
      </c>
      <c r="AA212" s="203">
        <v>15</v>
      </c>
      <c r="AB212" s="203">
        <v>78</v>
      </c>
      <c r="AC212" s="203">
        <v>71</v>
      </c>
      <c r="AD212" s="203">
        <v>59</v>
      </c>
      <c r="AE212" s="203">
        <v>55</v>
      </c>
      <c r="AF212" s="203">
        <v>52</v>
      </c>
      <c r="AG212" s="203">
        <v>49</v>
      </c>
      <c r="AH212" s="203">
        <v>43</v>
      </c>
      <c r="AI212" s="203">
        <v>35</v>
      </c>
      <c r="AJ212" s="203">
        <v>27</v>
      </c>
      <c r="AK212" s="203">
        <v>23</v>
      </c>
      <c r="AL212" s="203">
        <v>18</v>
      </c>
      <c r="AM212" s="203">
        <v>14</v>
      </c>
      <c r="AN212" s="203">
        <v>9</v>
      </c>
      <c r="AO212" s="203">
        <v>9</v>
      </c>
      <c r="AP212" s="203">
        <v>1</v>
      </c>
      <c r="AQ212" s="203">
        <v>26</v>
      </c>
      <c r="AR212" s="203">
        <v>462</v>
      </c>
      <c r="AS212" s="203">
        <v>48</v>
      </c>
      <c r="AT212" s="203">
        <v>46</v>
      </c>
      <c r="AU212" s="203">
        <v>182</v>
      </c>
      <c r="AV212" s="203">
        <v>34</v>
      </c>
    </row>
    <row r="213" spans="1:48" ht="13.5" customHeight="1" x14ac:dyDescent="0.3">
      <c r="A213" s="216">
        <f t="shared" si="52"/>
        <v>8</v>
      </c>
      <c r="B213" s="178">
        <v>130614</v>
      </c>
      <c r="C213" s="183" t="s">
        <v>1144</v>
      </c>
      <c r="D213" s="195" t="s">
        <v>2167</v>
      </c>
      <c r="E213" s="196" t="s">
        <v>1867</v>
      </c>
      <c r="F213" s="196" t="s">
        <v>2168</v>
      </c>
      <c r="G213" s="250">
        <f t="shared" si="43"/>
        <v>1688</v>
      </c>
      <c r="H213" s="230">
        <v>28</v>
      </c>
      <c r="I213" s="230">
        <v>24</v>
      </c>
      <c r="J213" s="203">
        <v>39</v>
      </c>
      <c r="K213" s="203">
        <v>39</v>
      </c>
      <c r="L213" s="203">
        <v>51</v>
      </c>
      <c r="M213" s="203">
        <v>49</v>
      </c>
      <c r="N213" s="203">
        <v>29</v>
      </c>
      <c r="O213" s="203">
        <v>32</v>
      </c>
      <c r="P213" s="203">
        <v>34</v>
      </c>
      <c r="Q213" s="203">
        <v>32</v>
      </c>
      <c r="R213" s="203">
        <v>32</v>
      </c>
      <c r="S213" s="203">
        <v>32</v>
      </c>
      <c r="T213" s="203">
        <v>36</v>
      </c>
      <c r="U213" s="203">
        <v>37</v>
      </c>
      <c r="V213" s="203">
        <v>35</v>
      </c>
      <c r="W213" s="203">
        <v>34</v>
      </c>
      <c r="X213" s="203">
        <v>36</v>
      </c>
      <c r="Y213" s="203">
        <v>34</v>
      </c>
      <c r="Z213" s="203">
        <v>32</v>
      </c>
      <c r="AA213" s="203">
        <v>28</v>
      </c>
      <c r="AB213" s="203">
        <v>143</v>
      </c>
      <c r="AC213" s="203">
        <v>130</v>
      </c>
      <c r="AD213" s="203">
        <v>108</v>
      </c>
      <c r="AE213" s="203">
        <v>101</v>
      </c>
      <c r="AF213" s="203">
        <v>95</v>
      </c>
      <c r="AG213" s="203">
        <v>91</v>
      </c>
      <c r="AH213" s="203">
        <v>78</v>
      </c>
      <c r="AI213" s="203">
        <v>64</v>
      </c>
      <c r="AJ213" s="203">
        <v>50</v>
      </c>
      <c r="AK213" s="203">
        <v>43</v>
      </c>
      <c r="AL213" s="203">
        <v>32</v>
      </c>
      <c r="AM213" s="203">
        <v>27</v>
      </c>
      <c r="AN213" s="203">
        <v>17</v>
      </c>
      <c r="AO213" s="203">
        <v>16</v>
      </c>
      <c r="AP213" s="203">
        <v>1</v>
      </c>
      <c r="AQ213" s="203">
        <v>47</v>
      </c>
      <c r="AR213" s="203">
        <v>847</v>
      </c>
      <c r="AS213" s="203">
        <v>88</v>
      </c>
      <c r="AT213" s="203">
        <v>85</v>
      </c>
      <c r="AU213" s="203">
        <v>333</v>
      </c>
      <c r="AV213" s="203">
        <v>63</v>
      </c>
    </row>
    <row r="214" spans="1:48" ht="13.5" customHeight="1" x14ac:dyDescent="0.3">
      <c r="A214" s="216">
        <f t="shared" si="52"/>
        <v>9</v>
      </c>
      <c r="B214" s="178">
        <v>130614</v>
      </c>
      <c r="C214" s="183" t="s">
        <v>1144</v>
      </c>
      <c r="D214" s="224" t="s">
        <v>2169</v>
      </c>
      <c r="E214" s="196" t="s">
        <v>1867</v>
      </c>
      <c r="F214" s="196" t="s">
        <v>2170</v>
      </c>
      <c r="G214" s="250">
        <f t="shared" si="43"/>
        <v>2227</v>
      </c>
      <c r="H214" s="230">
        <v>37</v>
      </c>
      <c r="I214" s="230">
        <v>32</v>
      </c>
      <c r="J214" s="203">
        <v>51</v>
      </c>
      <c r="K214" s="203">
        <v>51</v>
      </c>
      <c r="L214" s="203">
        <v>68</v>
      </c>
      <c r="M214" s="203">
        <v>65</v>
      </c>
      <c r="N214" s="203">
        <v>38</v>
      </c>
      <c r="O214" s="203">
        <v>42</v>
      </c>
      <c r="P214" s="203">
        <v>44</v>
      </c>
      <c r="Q214" s="203">
        <v>43</v>
      </c>
      <c r="R214" s="203">
        <v>42</v>
      </c>
      <c r="S214" s="203">
        <v>43</v>
      </c>
      <c r="T214" s="203">
        <v>48</v>
      </c>
      <c r="U214" s="203">
        <v>49</v>
      </c>
      <c r="V214" s="203">
        <v>46</v>
      </c>
      <c r="W214" s="203">
        <v>45</v>
      </c>
      <c r="X214" s="203">
        <v>47</v>
      </c>
      <c r="Y214" s="203">
        <v>45</v>
      </c>
      <c r="Z214" s="203">
        <v>42</v>
      </c>
      <c r="AA214" s="203">
        <v>37</v>
      </c>
      <c r="AB214" s="203">
        <v>189</v>
      </c>
      <c r="AC214" s="203">
        <v>172</v>
      </c>
      <c r="AD214" s="203">
        <v>143</v>
      </c>
      <c r="AE214" s="203">
        <v>133</v>
      </c>
      <c r="AF214" s="203">
        <v>125</v>
      </c>
      <c r="AG214" s="203">
        <v>119</v>
      </c>
      <c r="AH214" s="203">
        <v>103</v>
      </c>
      <c r="AI214" s="203">
        <v>84</v>
      </c>
      <c r="AJ214" s="203">
        <v>65</v>
      </c>
      <c r="AK214" s="203">
        <v>57</v>
      </c>
      <c r="AL214" s="203">
        <v>43</v>
      </c>
      <c r="AM214" s="203">
        <v>35</v>
      </c>
      <c r="AN214" s="203">
        <v>23</v>
      </c>
      <c r="AO214" s="203">
        <v>21</v>
      </c>
      <c r="AP214" s="203">
        <v>2</v>
      </c>
      <c r="AQ214" s="203">
        <v>63</v>
      </c>
      <c r="AR214" s="203">
        <v>1116</v>
      </c>
      <c r="AS214" s="203">
        <v>115</v>
      </c>
      <c r="AT214" s="203">
        <v>111</v>
      </c>
      <c r="AU214" s="203">
        <v>439</v>
      </c>
      <c r="AV214" s="203">
        <v>83</v>
      </c>
    </row>
    <row r="215" spans="1:48" ht="13.5" customHeight="1" x14ac:dyDescent="0.3">
      <c r="A215" s="216">
        <f t="shared" si="52"/>
        <v>10</v>
      </c>
      <c r="B215" s="178">
        <v>130614</v>
      </c>
      <c r="C215" s="183" t="s">
        <v>1144</v>
      </c>
      <c r="D215" s="224" t="s">
        <v>2171</v>
      </c>
      <c r="E215" s="196" t="s">
        <v>1867</v>
      </c>
      <c r="F215" s="196" t="s">
        <v>2172</v>
      </c>
      <c r="G215" s="250">
        <f t="shared" si="43"/>
        <v>1995</v>
      </c>
      <c r="H215" s="230">
        <v>33</v>
      </c>
      <c r="I215" s="230">
        <v>29</v>
      </c>
      <c r="J215" s="203">
        <v>46</v>
      </c>
      <c r="K215" s="203">
        <v>46</v>
      </c>
      <c r="L215" s="203">
        <v>61</v>
      </c>
      <c r="M215" s="203">
        <v>58</v>
      </c>
      <c r="N215" s="203">
        <v>34</v>
      </c>
      <c r="O215" s="203">
        <v>37</v>
      </c>
      <c r="P215" s="203">
        <v>40</v>
      </c>
      <c r="Q215" s="203">
        <v>38</v>
      </c>
      <c r="R215" s="203">
        <v>38</v>
      </c>
      <c r="S215" s="203">
        <v>38</v>
      </c>
      <c r="T215" s="203">
        <v>43</v>
      </c>
      <c r="U215" s="203">
        <v>44</v>
      </c>
      <c r="V215" s="203">
        <v>41</v>
      </c>
      <c r="W215" s="203">
        <v>41</v>
      </c>
      <c r="X215" s="203">
        <v>42</v>
      </c>
      <c r="Y215" s="203">
        <v>40</v>
      </c>
      <c r="Z215" s="203">
        <v>38</v>
      </c>
      <c r="AA215" s="203">
        <v>33</v>
      </c>
      <c r="AB215" s="203">
        <v>169</v>
      </c>
      <c r="AC215" s="203">
        <v>154</v>
      </c>
      <c r="AD215" s="203">
        <v>128</v>
      </c>
      <c r="AE215" s="203">
        <v>119</v>
      </c>
      <c r="AF215" s="203">
        <v>112</v>
      </c>
      <c r="AG215" s="203">
        <v>107</v>
      </c>
      <c r="AH215" s="203">
        <v>92</v>
      </c>
      <c r="AI215" s="203">
        <v>75</v>
      </c>
      <c r="AJ215" s="203">
        <v>59</v>
      </c>
      <c r="AK215" s="203">
        <v>51</v>
      </c>
      <c r="AL215" s="203">
        <v>38</v>
      </c>
      <c r="AM215" s="203">
        <v>31</v>
      </c>
      <c r="AN215" s="203">
        <v>21</v>
      </c>
      <c r="AO215" s="203">
        <v>19</v>
      </c>
      <c r="AP215" s="203">
        <v>1</v>
      </c>
      <c r="AQ215" s="203">
        <v>56</v>
      </c>
      <c r="AR215" s="203">
        <v>1000</v>
      </c>
      <c r="AS215" s="203">
        <v>103</v>
      </c>
      <c r="AT215" s="203">
        <v>100</v>
      </c>
      <c r="AU215" s="203">
        <v>394</v>
      </c>
      <c r="AV215" s="203">
        <v>74</v>
      </c>
    </row>
    <row r="216" spans="1:48" ht="13.5" customHeight="1" x14ac:dyDescent="0.3">
      <c r="A216" s="216">
        <f t="shared" si="52"/>
        <v>11</v>
      </c>
      <c r="B216" s="178">
        <v>130602</v>
      </c>
      <c r="C216" s="183" t="s">
        <v>1144</v>
      </c>
      <c r="D216" s="224" t="s">
        <v>2173</v>
      </c>
      <c r="E216" s="196" t="s">
        <v>1867</v>
      </c>
      <c r="F216" s="196" t="s">
        <v>2174</v>
      </c>
      <c r="G216" s="250">
        <f t="shared" si="43"/>
        <v>920</v>
      </c>
      <c r="H216" s="230">
        <v>15</v>
      </c>
      <c r="I216" s="230">
        <v>13</v>
      </c>
      <c r="J216" s="203">
        <v>21</v>
      </c>
      <c r="K216" s="203">
        <v>21</v>
      </c>
      <c r="L216" s="203">
        <v>28</v>
      </c>
      <c r="M216" s="203">
        <v>27</v>
      </c>
      <c r="N216" s="203">
        <v>16</v>
      </c>
      <c r="O216" s="203">
        <v>17</v>
      </c>
      <c r="P216" s="203">
        <v>18</v>
      </c>
      <c r="Q216" s="203">
        <v>18</v>
      </c>
      <c r="R216" s="203">
        <v>17</v>
      </c>
      <c r="S216" s="203">
        <v>18</v>
      </c>
      <c r="T216" s="203">
        <v>20</v>
      </c>
      <c r="U216" s="203">
        <v>20</v>
      </c>
      <c r="V216" s="203">
        <v>19</v>
      </c>
      <c r="W216" s="203">
        <v>19</v>
      </c>
      <c r="X216" s="203">
        <v>20</v>
      </c>
      <c r="Y216" s="203">
        <v>18</v>
      </c>
      <c r="Z216" s="203">
        <v>18</v>
      </c>
      <c r="AA216" s="203">
        <v>15</v>
      </c>
      <c r="AB216" s="203">
        <v>78</v>
      </c>
      <c r="AC216" s="203">
        <v>71</v>
      </c>
      <c r="AD216" s="203">
        <v>59</v>
      </c>
      <c r="AE216" s="203">
        <v>55</v>
      </c>
      <c r="AF216" s="203">
        <v>52</v>
      </c>
      <c r="AG216" s="203">
        <v>49</v>
      </c>
      <c r="AH216" s="203">
        <v>43</v>
      </c>
      <c r="AI216" s="203">
        <v>35</v>
      </c>
      <c r="AJ216" s="203">
        <v>27</v>
      </c>
      <c r="AK216" s="203">
        <v>23</v>
      </c>
      <c r="AL216" s="203">
        <v>18</v>
      </c>
      <c r="AM216" s="203">
        <v>14</v>
      </c>
      <c r="AN216" s="203">
        <v>9</v>
      </c>
      <c r="AO216" s="203">
        <v>9</v>
      </c>
      <c r="AP216" s="203">
        <v>1</v>
      </c>
      <c r="AQ216" s="203">
        <v>26</v>
      </c>
      <c r="AR216" s="203">
        <v>462</v>
      </c>
      <c r="AS216" s="203">
        <v>48</v>
      </c>
      <c r="AT216" s="203">
        <v>46</v>
      </c>
      <c r="AU216" s="203">
        <v>182</v>
      </c>
      <c r="AV216" s="203">
        <v>34</v>
      </c>
    </row>
    <row r="217" spans="1:48" ht="18" customHeight="1" x14ac:dyDescent="0.3">
      <c r="A217" s="211"/>
      <c r="B217" s="179">
        <v>130701</v>
      </c>
      <c r="C217" s="184" t="s">
        <v>2175</v>
      </c>
      <c r="D217" s="212"/>
      <c r="E217" s="212"/>
      <c r="F217" s="213"/>
      <c r="G217" s="214">
        <f t="shared" si="43"/>
        <v>119052</v>
      </c>
      <c r="H217" s="215">
        <f>+H218+H222+H227+H229+H231</f>
        <v>1411</v>
      </c>
      <c r="I217" s="215">
        <f t="shared" ref="I217:AV217" si="53">+I218+I222+I227+I229+I231</f>
        <v>1481</v>
      </c>
      <c r="J217" s="215">
        <f t="shared" si="53"/>
        <v>1366</v>
      </c>
      <c r="K217" s="215">
        <f t="shared" si="53"/>
        <v>1532</v>
      </c>
      <c r="L217" s="215">
        <f t="shared" si="53"/>
        <v>1729</v>
      </c>
      <c r="M217" s="215">
        <f t="shared" si="53"/>
        <v>1741</v>
      </c>
      <c r="N217" s="215">
        <f t="shared" si="53"/>
        <v>1918</v>
      </c>
      <c r="O217" s="215">
        <f t="shared" si="53"/>
        <v>1901</v>
      </c>
      <c r="P217" s="215">
        <f t="shared" si="53"/>
        <v>1900</v>
      </c>
      <c r="Q217" s="215">
        <f t="shared" si="53"/>
        <v>2023</v>
      </c>
      <c r="R217" s="215">
        <f t="shared" si="53"/>
        <v>2071</v>
      </c>
      <c r="S217" s="215">
        <f t="shared" si="53"/>
        <v>1974</v>
      </c>
      <c r="T217" s="215">
        <f t="shared" si="53"/>
        <v>2115</v>
      </c>
      <c r="U217" s="215">
        <f t="shared" si="53"/>
        <v>2153</v>
      </c>
      <c r="V217" s="215">
        <f t="shared" si="53"/>
        <v>1955</v>
      </c>
      <c r="W217" s="215">
        <f t="shared" si="53"/>
        <v>1968</v>
      </c>
      <c r="X217" s="215">
        <f t="shared" si="53"/>
        <v>1995</v>
      </c>
      <c r="Y217" s="215">
        <f t="shared" si="53"/>
        <v>2082</v>
      </c>
      <c r="Z217" s="215">
        <f t="shared" si="53"/>
        <v>1936</v>
      </c>
      <c r="AA217" s="215">
        <f t="shared" si="53"/>
        <v>1781</v>
      </c>
      <c r="AB217" s="215">
        <f t="shared" si="53"/>
        <v>8865</v>
      </c>
      <c r="AC217" s="215">
        <f t="shared" si="53"/>
        <v>9557</v>
      </c>
      <c r="AD217" s="215">
        <f t="shared" si="53"/>
        <v>8870</v>
      </c>
      <c r="AE217" s="215">
        <f t="shared" si="53"/>
        <v>8254</v>
      </c>
      <c r="AF217" s="215">
        <f t="shared" si="53"/>
        <v>7887</v>
      </c>
      <c r="AG217" s="215">
        <f t="shared" si="53"/>
        <v>7458</v>
      </c>
      <c r="AH217" s="215">
        <f t="shared" si="53"/>
        <v>6987</v>
      </c>
      <c r="AI217" s="215">
        <f t="shared" si="53"/>
        <v>6149</v>
      </c>
      <c r="AJ217" s="215">
        <f t="shared" si="53"/>
        <v>5254</v>
      </c>
      <c r="AK217" s="215">
        <f t="shared" si="53"/>
        <v>4291</v>
      </c>
      <c r="AL217" s="215">
        <f t="shared" si="53"/>
        <v>3228</v>
      </c>
      <c r="AM217" s="215">
        <f t="shared" si="53"/>
        <v>2304</v>
      </c>
      <c r="AN217" s="215">
        <f t="shared" si="53"/>
        <v>1445</v>
      </c>
      <c r="AO217" s="215">
        <f t="shared" si="53"/>
        <v>1471</v>
      </c>
      <c r="AP217" s="215">
        <f t="shared" si="53"/>
        <v>81</v>
      </c>
      <c r="AQ217" s="215">
        <f t="shared" si="53"/>
        <v>1793</v>
      </c>
      <c r="AR217" s="215">
        <f t="shared" si="53"/>
        <v>60015</v>
      </c>
      <c r="AS217" s="215">
        <f t="shared" si="53"/>
        <v>5019</v>
      </c>
      <c r="AT217" s="215">
        <f t="shared" si="53"/>
        <v>4837</v>
      </c>
      <c r="AU217" s="215">
        <f t="shared" si="53"/>
        <v>25617</v>
      </c>
      <c r="AV217" s="215">
        <f t="shared" si="53"/>
        <v>2633</v>
      </c>
    </row>
    <row r="218" spans="1:48" ht="13.5" customHeight="1" x14ac:dyDescent="0.3">
      <c r="A218" s="216"/>
      <c r="B218" s="178">
        <v>130701</v>
      </c>
      <c r="C218" s="182" t="s">
        <v>2177</v>
      </c>
      <c r="D218" s="194"/>
      <c r="E218" s="206"/>
      <c r="F218" s="207"/>
      <c r="G218" s="187">
        <f t="shared" si="43"/>
        <v>20497</v>
      </c>
      <c r="H218" s="231">
        <f>+SUM(H219:H221)</f>
        <v>217</v>
      </c>
      <c r="I218" s="231">
        <f t="shared" ref="I218:AV218" si="54">+SUM(I219:I221)</f>
        <v>264</v>
      </c>
      <c r="J218" s="231">
        <f t="shared" si="54"/>
        <v>236</v>
      </c>
      <c r="K218" s="231">
        <f t="shared" si="54"/>
        <v>260</v>
      </c>
      <c r="L218" s="231">
        <f t="shared" si="54"/>
        <v>253</v>
      </c>
      <c r="M218" s="231">
        <f t="shared" si="54"/>
        <v>267</v>
      </c>
      <c r="N218" s="231">
        <f t="shared" si="54"/>
        <v>307</v>
      </c>
      <c r="O218" s="231">
        <f t="shared" si="54"/>
        <v>333</v>
      </c>
      <c r="P218" s="231">
        <f t="shared" si="54"/>
        <v>307</v>
      </c>
      <c r="Q218" s="231">
        <f t="shared" si="54"/>
        <v>334</v>
      </c>
      <c r="R218" s="231">
        <f t="shared" si="54"/>
        <v>300</v>
      </c>
      <c r="S218" s="231">
        <f t="shared" si="54"/>
        <v>329</v>
      </c>
      <c r="T218" s="231">
        <f t="shared" si="54"/>
        <v>335</v>
      </c>
      <c r="U218" s="231">
        <f t="shared" si="54"/>
        <v>312</v>
      </c>
      <c r="V218" s="231">
        <f t="shared" si="54"/>
        <v>277</v>
      </c>
      <c r="W218" s="231">
        <f t="shared" si="54"/>
        <v>318</v>
      </c>
      <c r="X218" s="231">
        <f t="shared" si="54"/>
        <v>306</v>
      </c>
      <c r="Y218" s="231">
        <f t="shared" si="54"/>
        <v>311</v>
      </c>
      <c r="Z218" s="231">
        <f t="shared" si="54"/>
        <v>306</v>
      </c>
      <c r="AA218" s="231">
        <f t="shared" si="54"/>
        <v>285</v>
      </c>
      <c r="AB218" s="231">
        <f t="shared" si="54"/>
        <v>1471</v>
      </c>
      <c r="AC218" s="231">
        <f t="shared" si="54"/>
        <v>1743</v>
      </c>
      <c r="AD218" s="231">
        <f t="shared" si="54"/>
        <v>1476</v>
      </c>
      <c r="AE218" s="231">
        <f t="shared" si="54"/>
        <v>1384</v>
      </c>
      <c r="AF218" s="231">
        <f t="shared" si="54"/>
        <v>1333</v>
      </c>
      <c r="AG218" s="231">
        <f t="shared" si="54"/>
        <v>1348</v>
      </c>
      <c r="AH218" s="231">
        <f t="shared" si="54"/>
        <v>1317</v>
      </c>
      <c r="AI218" s="231">
        <f t="shared" si="54"/>
        <v>1164</v>
      </c>
      <c r="AJ218" s="231">
        <f t="shared" si="54"/>
        <v>966</v>
      </c>
      <c r="AK218" s="231">
        <f t="shared" si="54"/>
        <v>768</v>
      </c>
      <c r="AL218" s="231">
        <f t="shared" si="54"/>
        <v>597</v>
      </c>
      <c r="AM218" s="231">
        <f t="shared" si="54"/>
        <v>468</v>
      </c>
      <c r="AN218" s="231">
        <f t="shared" si="54"/>
        <v>314</v>
      </c>
      <c r="AO218" s="231">
        <f t="shared" si="54"/>
        <v>291</v>
      </c>
      <c r="AP218" s="231">
        <f t="shared" si="54"/>
        <v>8</v>
      </c>
      <c r="AQ218" s="231">
        <f t="shared" si="54"/>
        <v>281</v>
      </c>
      <c r="AR218" s="231">
        <f t="shared" si="54"/>
        <v>10323</v>
      </c>
      <c r="AS218" s="231">
        <f t="shared" si="54"/>
        <v>732</v>
      </c>
      <c r="AT218" s="231">
        <f t="shared" si="54"/>
        <v>749</v>
      </c>
      <c r="AU218" s="231">
        <f t="shared" si="54"/>
        <v>4417</v>
      </c>
      <c r="AV218" s="231">
        <f t="shared" si="54"/>
        <v>330</v>
      </c>
    </row>
    <row r="219" spans="1:48" ht="13.5" customHeight="1" x14ac:dyDescent="0.3">
      <c r="A219" s="216">
        <v>1</v>
      </c>
      <c r="B219" s="178">
        <v>130701</v>
      </c>
      <c r="C219" s="181" t="s">
        <v>1149</v>
      </c>
      <c r="D219" s="194" t="s">
        <v>2178</v>
      </c>
      <c r="E219" s="196" t="s">
        <v>2784</v>
      </c>
      <c r="F219" s="196" t="s">
        <v>2179</v>
      </c>
      <c r="G219" s="250">
        <f t="shared" si="43"/>
        <v>15898</v>
      </c>
      <c r="H219" s="230">
        <v>168</v>
      </c>
      <c r="I219" s="230">
        <v>205</v>
      </c>
      <c r="J219" s="203">
        <v>183</v>
      </c>
      <c r="K219" s="203">
        <v>202</v>
      </c>
      <c r="L219" s="203">
        <v>196</v>
      </c>
      <c r="M219" s="203">
        <v>207</v>
      </c>
      <c r="N219" s="203">
        <v>238</v>
      </c>
      <c r="O219" s="203">
        <v>258</v>
      </c>
      <c r="P219" s="203">
        <v>238</v>
      </c>
      <c r="Q219" s="203">
        <v>259</v>
      </c>
      <c r="R219" s="203">
        <v>232</v>
      </c>
      <c r="S219" s="203">
        <v>255</v>
      </c>
      <c r="T219" s="203">
        <v>260</v>
      </c>
      <c r="U219" s="203">
        <v>242</v>
      </c>
      <c r="V219" s="203">
        <v>215</v>
      </c>
      <c r="W219" s="203">
        <v>247</v>
      </c>
      <c r="X219" s="203">
        <v>237</v>
      </c>
      <c r="Y219" s="203">
        <v>241</v>
      </c>
      <c r="Z219" s="203">
        <v>237</v>
      </c>
      <c r="AA219" s="203">
        <v>221</v>
      </c>
      <c r="AB219" s="203">
        <v>1141</v>
      </c>
      <c r="AC219" s="203">
        <v>1352</v>
      </c>
      <c r="AD219" s="203">
        <v>1145</v>
      </c>
      <c r="AE219" s="203">
        <v>1074</v>
      </c>
      <c r="AF219" s="203">
        <v>1034</v>
      </c>
      <c r="AG219" s="203">
        <v>1046</v>
      </c>
      <c r="AH219" s="203">
        <v>1022</v>
      </c>
      <c r="AI219" s="203">
        <v>903</v>
      </c>
      <c r="AJ219" s="203">
        <v>749</v>
      </c>
      <c r="AK219" s="203">
        <v>595</v>
      </c>
      <c r="AL219" s="203">
        <v>463</v>
      </c>
      <c r="AM219" s="203">
        <v>363</v>
      </c>
      <c r="AN219" s="203">
        <v>244</v>
      </c>
      <c r="AO219" s="203">
        <v>226</v>
      </c>
      <c r="AP219" s="203">
        <v>6</v>
      </c>
      <c r="AQ219" s="203">
        <v>218</v>
      </c>
      <c r="AR219" s="203">
        <v>8007</v>
      </c>
      <c r="AS219" s="203">
        <v>568</v>
      </c>
      <c r="AT219" s="203">
        <v>581</v>
      </c>
      <c r="AU219" s="203">
        <v>3426</v>
      </c>
      <c r="AV219" s="203">
        <v>256</v>
      </c>
    </row>
    <row r="220" spans="1:48" ht="13.5" customHeight="1" x14ac:dyDescent="0.3">
      <c r="A220" s="216">
        <v>2</v>
      </c>
      <c r="B220" s="178">
        <v>130701</v>
      </c>
      <c r="C220" s="181" t="s">
        <v>1149</v>
      </c>
      <c r="D220" s="194" t="s">
        <v>2180</v>
      </c>
      <c r="E220" s="196" t="s">
        <v>1867</v>
      </c>
      <c r="F220" s="196" t="s">
        <v>2181</v>
      </c>
      <c r="G220" s="250">
        <f t="shared" si="43"/>
        <v>3941</v>
      </c>
      <c r="H220" s="230">
        <v>42</v>
      </c>
      <c r="I220" s="230">
        <v>51</v>
      </c>
      <c r="J220" s="203">
        <v>45</v>
      </c>
      <c r="K220" s="203">
        <v>50</v>
      </c>
      <c r="L220" s="203">
        <v>49</v>
      </c>
      <c r="M220" s="203">
        <v>51</v>
      </c>
      <c r="N220" s="203">
        <v>59</v>
      </c>
      <c r="O220" s="203">
        <v>64</v>
      </c>
      <c r="P220" s="203">
        <v>59</v>
      </c>
      <c r="Q220" s="203">
        <v>64</v>
      </c>
      <c r="R220" s="203">
        <v>58</v>
      </c>
      <c r="S220" s="203">
        <v>63</v>
      </c>
      <c r="T220" s="203">
        <v>64</v>
      </c>
      <c r="U220" s="203">
        <v>60</v>
      </c>
      <c r="V220" s="203">
        <v>53</v>
      </c>
      <c r="W220" s="203">
        <v>61</v>
      </c>
      <c r="X220" s="203">
        <v>59</v>
      </c>
      <c r="Y220" s="203">
        <v>60</v>
      </c>
      <c r="Z220" s="203">
        <v>59</v>
      </c>
      <c r="AA220" s="203">
        <v>55</v>
      </c>
      <c r="AB220" s="203">
        <v>283</v>
      </c>
      <c r="AC220" s="203">
        <v>335</v>
      </c>
      <c r="AD220" s="203">
        <v>284</v>
      </c>
      <c r="AE220" s="203">
        <v>266</v>
      </c>
      <c r="AF220" s="203">
        <v>256</v>
      </c>
      <c r="AG220" s="203">
        <v>259</v>
      </c>
      <c r="AH220" s="203">
        <v>253</v>
      </c>
      <c r="AI220" s="203">
        <v>224</v>
      </c>
      <c r="AJ220" s="203">
        <v>186</v>
      </c>
      <c r="AK220" s="203">
        <v>148</v>
      </c>
      <c r="AL220" s="203">
        <v>115</v>
      </c>
      <c r="AM220" s="203">
        <v>90</v>
      </c>
      <c r="AN220" s="203">
        <v>60</v>
      </c>
      <c r="AO220" s="203">
        <v>56</v>
      </c>
      <c r="AP220" s="203">
        <v>2</v>
      </c>
      <c r="AQ220" s="203">
        <v>54</v>
      </c>
      <c r="AR220" s="203">
        <v>1985</v>
      </c>
      <c r="AS220" s="203">
        <v>141</v>
      </c>
      <c r="AT220" s="203">
        <v>144</v>
      </c>
      <c r="AU220" s="203">
        <v>849</v>
      </c>
      <c r="AV220" s="203">
        <v>63</v>
      </c>
    </row>
    <row r="221" spans="1:48" ht="13.5" customHeight="1" x14ac:dyDescent="0.3">
      <c r="A221" s="216">
        <v>3</v>
      </c>
      <c r="B221" s="178">
        <v>130701</v>
      </c>
      <c r="C221" s="181" t="s">
        <v>1149</v>
      </c>
      <c r="D221" s="194" t="s">
        <v>2182</v>
      </c>
      <c r="E221" s="196" t="s">
        <v>1867</v>
      </c>
      <c r="F221" s="196" t="s">
        <v>2183</v>
      </c>
      <c r="G221" s="250">
        <f t="shared" si="43"/>
        <v>658</v>
      </c>
      <c r="H221" s="230">
        <v>7</v>
      </c>
      <c r="I221" s="230">
        <v>8</v>
      </c>
      <c r="J221" s="203">
        <v>8</v>
      </c>
      <c r="K221" s="203">
        <v>8</v>
      </c>
      <c r="L221" s="203">
        <v>8</v>
      </c>
      <c r="M221" s="203">
        <v>9</v>
      </c>
      <c r="N221" s="203">
        <v>10</v>
      </c>
      <c r="O221" s="203">
        <v>11</v>
      </c>
      <c r="P221" s="203">
        <v>10</v>
      </c>
      <c r="Q221" s="203">
        <v>11</v>
      </c>
      <c r="R221" s="203">
        <v>10</v>
      </c>
      <c r="S221" s="203">
        <v>11</v>
      </c>
      <c r="T221" s="203">
        <v>11</v>
      </c>
      <c r="U221" s="203">
        <v>10</v>
      </c>
      <c r="V221" s="203">
        <v>9</v>
      </c>
      <c r="W221" s="203">
        <v>10</v>
      </c>
      <c r="X221" s="203">
        <v>10</v>
      </c>
      <c r="Y221" s="203">
        <v>10</v>
      </c>
      <c r="Z221" s="203">
        <v>10</v>
      </c>
      <c r="AA221" s="203">
        <v>9</v>
      </c>
      <c r="AB221" s="203">
        <v>47</v>
      </c>
      <c r="AC221" s="203">
        <v>56</v>
      </c>
      <c r="AD221" s="203">
        <v>47</v>
      </c>
      <c r="AE221" s="203">
        <v>44</v>
      </c>
      <c r="AF221" s="203">
        <v>43</v>
      </c>
      <c r="AG221" s="203">
        <v>43</v>
      </c>
      <c r="AH221" s="203">
        <v>42</v>
      </c>
      <c r="AI221" s="203">
        <v>37</v>
      </c>
      <c r="AJ221" s="203">
        <v>31</v>
      </c>
      <c r="AK221" s="203">
        <v>25</v>
      </c>
      <c r="AL221" s="203">
        <v>19</v>
      </c>
      <c r="AM221" s="203">
        <v>15</v>
      </c>
      <c r="AN221" s="203">
        <v>10</v>
      </c>
      <c r="AO221" s="203">
        <v>9</v>
      </c>
      <c r="AP221" s="203">
        <v>0</v>
      </c>
      <c r="AQ221" s="203">
        <v>9</v>
      </c>
      <c r="AR221" s="203">
        <v>331</v>
      </c>
      <c r="AS221" s="203">
        <v>23</v>
      </c>
      <c r="AT221" s="203">
        <v>24</v>
      </c>
      <c r="AU221" s="203">
        <v>142</v>
      </c>
      <c r="AV221" s="203">
        <v>11</v>
      </c>
    </row>
    <row r="222" spans="1:48" ht="13.5" customHeight="1" x14ac:dyDescent="0.25">
      <c r="A222" s="216"/>
      <c r="B222" s="178">
        <v>130702</v>
      </c>
      <c r="C222" s="182" t="s">
        <v>2184</v>
      </c>
      <c r="D222" s="194"/>
      <c r="E222" s="206"/>
      <c r="F222" s="198"/>
      <c r="G222" s="187">
        <f t="shared" si="43"/>
        <v>46231</v>
      </c>
      <c r="H222" s="231">
        <f>+SUM(H223:H226)</f>
        <v>557</v>
      </c>
      <c r="I222" s="231">
        <f t="shared" ref="I222:AV222" si="55">+SUM(I223:I226)</f>
        <v>540</v>
      </c>
      <c r="J222" s="231">
        <f t="shared" si="55"/>
        <v>532</v>
      </c>
      <c r="K222" s="231">
        <f t="shared" si="55"/>
        <v>585</v>
      </c>
      <c r="L222" s="231">
        <f t="shared" si="55"/>
        <v>721</v>
      </c>
      <c r="M222" s="231">
        <f t="shared" si="55"/>
        <v>675</v>
      </c>
      <c r="N222" s="231">
        <f t="shared" si="55"/>
        <v>750</v>
      </c>
      <c r="O222" s="231">
        <f t="shared" si="55"/>
        <v>747</v>
      </c>
      <c r="P222" s="231">
        <f t="shared" si="55"/>
        <v>750</v>
      </c>
      <c r="Q222" s="231">
        <f t="shared" si="55"/>
        <v>834</v>
      </c>
      <c r="R222" s="231">
        <f t="shared" si="55"/>
        <v>883</v>
      </c>
      <c r="S222" s="231">
        <f t="shared" si="55"/>
        <v>775</v>
      </c>
      <c r="T222" s="231">
        <f t="shared" si="55"/>
        <v>823</v>
      </c>
      <c r="U222" s="231">
        <f t="shared" si="55"/>
        <v>885</v>
      </c>
      <c r="V222" s="231">
        <f t="shared" si="55"/>
        <v>819</v>
      </c>
      <c r="W222" s="231">
        <f t="shared" si="55"/>
        <v>842</v>
      </c>
      <c r="X222" s="231">
        <f t="shared" si="55"/>
        <v>836</v>
      </c>
      <c r="Y222" s="231">
        <f t="shared" si="55"/>
        <v>801</v>
      </c>
      <c r="Z222" s="231">
        <f t="shared" si="55"/>
        <v>812</v>
      </c>
      <c r="AA222" s="231">
        <f t="shared" si="55"/>
        <v>730</v>
      </c>
      <c r="AB222" s="231">
        <f t="shared" si="55"/>
        <v>3618</v>
      </c>
      <c r="AC222" s="231">
        <f t="shared" si="55"/>
        <v>3788</v>
      </c>
      <c r="AD222" s="231">
        <f t="shared" si="55"/>
        <v>3522</v>
      </c>
      <c r="AE222" s="231">
        <f t="shared" si="55"/>
        <v>3214</v>
      </c>
      <c r="AF222" s="231">
        <f t="shared" si="55"/>
        <v>3097</v>
      </c>
      <c r="AG222" s="231">
        <f t="shared" si="55"/>
        <v>2780</v>
      </c>
      <c r="AH222" s="231">
        <f t="shared" si="55"/>
        <v>2612</v>
      </c>
      <c r="AI222" s="231">
        <f t="shared" si="55"/>
        <v>2206</v>
      </c>
      <c r="AJ222" s="231">
        <f t="shared" si="55"/>
        <v>1957</v>
      </c>
      <c r="AK222" s="231">
        <f t="shared" si="55"/>
        <v>1631</v>
      </c>
      <c r="AL222" s="231">
        <f t="shared" si="55"/>
        <v>1140</v>
      </c>
      <c r="AM222" s="231">
        <f t="shared" si="55"/>
        <v>774</v>
      </c>
      <c r="AN222" s="231">
        <f t="shared" si="55"/>
        <v>501</v>
      </c>
      <c r="AO222" s="231">
        <f t="shared" si="55"/>
        <v>494</v>
      </c>
      <c r="AP222" s="231">
        <f t="shared" si="55"/>
        <v>30</v>
      </c>
      <c r="AQ222" s="231">
        <f t="shared" si="55"/>
        <v>737</v>
      </c>
      <c r="AR222" s="231">
        <f t="shared" si="55"/>
        <v>23322</v>
      </c>
      <c r="AS222" s="231">
        <f t="shared" si="55"/>
        <v>2080</v>
      </c>
      <c r="AT222" s="231">
        <f t="shared" si="55"/>
        <v>2033</v>
      </c>
      <c r="AU222" s="231">
        <f t="shared" si="55"/>
        <v>10147</v>
      </c>
      <c r="AV222" s="231">
        <f t="shared" si="55"/>
        <v>1343</v>
      </c>
    </row>
    <row r="223" spans="1:48" ht="13.5" customHeight="1" x14ac:dyDescent="0.3">
      <c r="A223" s="216">
        <v>1</v>
      </c>
      <c r="B223" s="178">
        <v>130702</v>
      </c>
      <c r="C223" s="181" t="s">
        <v>1146</v>
      </c>
      <c r="D223" s="194" t="s">
        <v>2185</v>
      </c>
      <c r="E223" s="196" t="s">
        <v>2029</v>
      </c>
      <c r="F223" s="196" t="s">
        <v>2186</v>
      </c>
      <c r="G223" s="250">
        <f t="shared" si="43"/>
        <v>27175</v>
      </c>
      <c r="H223" s="230">
        <v>327</v>
      </c>
      <c r="I223" s="230">
        <v>317</v>
      </c>
      <c r="J223" s="203">
        <v>313</v>
      </c>
      <c r="K223" s="203">
        <v>344</v>
      </c>
      <c r="L223" s="203">
        <v>424</v>
      </c>
      <c r="M223" s="203">
        <v>397</v>
      </c>
      <c r="N223" s="203">
        <v>441</v>
      </c>
      <c r="O223" s="203">
        <v>439</v>
      </c>
      <c r="P223" s="203">
        <v>441</v>
      </c>
      <c r="Q223" s="203">
        <v>490</v>
      </c>
      <c r="R223" s="203">
        <v>519</v>
      </c>
      <c r="S223" s="203">
        <v>456</v>
      </c>
      <c r="T223" s="203">
        <v>484</v>
      </c>
      <c r="U223" s="203">
        <v>520</v>
      </c>
      <c r="V223" s="203">
        <v>481</v>
      </c>
      <c r="W223" s="203">
        <v>495</v>
      </c>
      <c r="X223" s="203">
        <v>491</v>
      </c>
      <c r="Y223" s="203">
        <v>471</v>
      </c>
      <c r="Z223" s="203">
        <v>477</v>
      </c>
      <c r="AA223" s="203">
        <v>429</v>
      </c>
      <c r="AB223" s="203">
        <v>2127</v>
      </c>
      <c r="AC223" s="203">
        <v>2227</v>
      </c>
      <c r="AD223" s="203">
        <v>2071</v>
      </c>
      <c r="AE223" s="203">
        <v>1889</v>
      </c>
      <c r="AF223" s="203">
        <v>1820</v>
      </c>
      <c r="AG223" s="203">
        <v>1634</v>
      </c>
      <c r="AH223" s="203">
        <v>1535</v>
      </c>
      <c r="AI223" s="203">
        <v>1297</v>
      </c>
      <c r="AJ223" s="203">
        <v>1150</v>
      </c>
      <c r="AK223" s="203">
        <v>959</v>
      </c>
      <c r="AL223" s="203">
        <v>670</v>
      </c>
      <c r="AM223" s="203">
        <v>455</v>
      </c>
      <c r="AN223" s="203">
        <v>294</v>
      </c>
      <c r="AO223" s="203">
        <v>291</v>
      </c>
      <c r="AP223" s="203">
        <v>17</v>
      </c>
      <c r="AQ223" s="203">
        <v>433</v>
      </c>
      <c r="AR223" s="203">
        <v>13710</v>
      </c>
      <c r="AS223" s="203">
        <v>1223</v>
      </c>
      <c r="AT223" s="203">
        <v>1195</v>
      </c>
      <c r="AU223" s="203">
        <v>5965</v>
      </c>
      <c r="AV223" s="203">
        <v>790</v>
      </c>
    </row>
    <row r="224" spans="1:48" ht="13.5" customHeight="1" x14ac:dyDescent="0.3">
      <c r="A224" s="216">
        <v>2</v>
      </c>
      <c r="B224" s="178">
        <v>130702</v>
      </c>
      <c r="C224" s="181" t="s">
        <v>1146</v>
      </c>
      <c r="D224" s="194" t="s">
        <v>2187</v>
      </c>
      <c r="E224" s="196" t="s">
        <v>1840</v>
      </c>
      <c r="F224" s="196" t="s">
        <v>2188</v>
      </c>
      <c r="G224" s="250">
        <f t="shared" si="43"/>
        <v>12182</v>
      </c>
      <c r="H224" s="230">
        <v>147</v>
      </c>
      <c r="I224" s="230">
        <v>142</v>
      </c>
      <c r="J224" s="203">
        <v>140</v>
      </c>
      <c r="K224" s="203">
        <v>154</v>
      </c>
      <c r="L224" s="203">
        <v>190</v>
      </c>
      <c r="M224" s="203">
        <v>178</v>
      </c>
      <c r="N224" s="203">
        <v>198</v>
      </c>
      <c r="O224" s="203">
        <v>197</v>
      </c>
      <c r="P224" s="203">
        <v>198</v>
      </c>
      <c r="Q224" s="203">
        <v>220</v>
      </c>
      <c r="R224" s="203">
        <v>233</v>
      </c>
      <c r="S224" s="203">
        <v>204</v>
      </c>
      <c r="T224" s="203">
        <v>217</v>
      </c>
      <c r="U224" s="203">
        <v>233</v>
      </c>
      <c r="V224" s="203">
        <v>216</v>
      </c>
      <c r="W224" s="203">
        <v>222</v>
      </c>
      <c r="X224" s="203">
        <v>220</v>
      </c>
      <c r="Y224" s="203">
        <v>211</v>
      </c>
      <c r="Z224" s="203">
        <v>214</v>
      </c>
      <c r="AA224" s="203">
        <v>192</v>
      </c>
      <c r="AB224" s="203">
        <v>953</v>
      </c>
      <c r="AC224" s="203">
        <v>998</v>
      </c>
      <c r="AD224" s="203">
        <v>928</v>
      </c>
      <c r="AE224" s="203">
        <v>847</v>
      </c>
      <c r="AF224" s="203">
        <v>816</v>
      </c>
      <c r="AG224" s="203">
        <v>733</v>
      </c>
      <c r="AH224" s="203">
        <v>688</v>
      </c>
      <c r="AI224" s="203">
        <v>581</v>
      </c>
      <c r="AJ224" s="203">
        <v>516</v>
      </c>
      <c r="AK224" s="203">
        <v>430</v>
      </c>
      <c r="AL224" s="203">
        <v>300</v>
      </c>
      <c r="AM224" s="203">
        <v>204</v>
      </c>
      <c r="AN224" s="203">
        <v>132</v>
      </c>
      <c r="AO224" s="203">
        <v>130</v>
      </c>
      <c r="AP224" s="203">
        <v>8</v>
      </c>
      <c r="AQ224" s="203">
        <v>194</v>
      </c>
      <c r="AR224" s="203">
        <v>6146</v>
      </c>
      <c r="AS224" s="203">
        <v>548</v>
      </c>
      <c r="AT224" s="203">
        <v>536</v>
      </c>
      <c r="AU224" s="203">
        <v>2674</v>
      </c>
      <c r="AV224" s="203">
        <v>354</v>
      </c>
    </row>
    <row r="225" spans="1:48" ht="13.5" customHeight="1" x14ac:dyDescent="0.3">
      <c r="A225" s="216">
        <v>3</v>
      </c>
      <c r="B225" s="178">
        <v>130702</v>
      </c>
      <c r="C225" s="181" t="s">
        <v>1146</v>
      </c>
      <c r="D225" s="194" t="s">
        <v>2189</v>
      </c>
      <c r="E225" s="196" t="s">
        <v>1867</v>
      </c>
      <c r="F225" s="196" t="s">
        <v>2190</v>
      </c>
      <c r="G225" s="250">
        <f t="shared" si="43"/>
        <v>5623</v>
      </c>
      <c r="H225" s="230">
        <v>68</v>
      </c>
      <c r="I225" s="230">
        <v>66</v>
      </c>
      <c r="J225" s="203">
        <v>65</v>
      </c>
      <c r="K225" s="203">
        <v>71</v>
      </c>
      <c r="L225" s="203">
        <v>88</v>
      </c>
      <c r="M225" s="203">
        <v>82</v>
      </c>
      <c r="N225" s="203">
        <v>91</v>
      </c>
      <c r="O225" s="203">
        <v>91</v>
      </c>
      <c r="P225" s="203">
        <v>91</v>
      </c>
      <c r="Q225" s="203">
        <v>101</v>
      </c>
      <c r="R225" s="203">
        <v>107</v>
      </c>
      <c r="S225" s="203">
        <v>94</v>
      </c>
      <c r="T225" s="203">
        <v>100</v>
      </c>
      <c r="U225" s="203">
        <v>108</v>
      </c>
      <c r="V225" s="203">
        <v>100</v>
      </c>
      <c r="W225" s="203">
        <v>102</v>
      </c>
      <c r="X225" s="203">
        <v>102</v>
      </c>
      <c r="Y225" s="203">
        <v>97</v>
      </c>
      <c r="Z225" s="203">
        <v>99</v>
      </c>
      <c r="AA225" s="203">
        <v>89</v>
      </c>
      <c r="AB225" s="203">
        <v>440</v>
      </c>
      <c r="AC225" s="203">
        <v>461</v>
      </c>
      <c r="AD225" s="203">
        <v>428</v>
      </c>
      <c r="AE225" s="203">
        <v>391</v>
      </c>
      <c r="AF225" s="203">
        <v>377</v>
      </c>
      <c r="AG225" s="203">
        <v>338</v>
      </c>
      <c r="AH225" s="203">
        <v>318</v>
      </c>
      <c r="AI225" s="203">
        <v>268</v>
      </c>
      <c r="AJ225" s="203">
        <v>238</v>
      </c>
      <c r="AK225" s="203">
        <v>198</v>
      </c>
      <c r="AL225" s="203">
        <v>139</v>
      </c>
      <c r="AM225" s="203">
        <v>94</v>
      </c>
      <c r="AN225" s="203">
        <v>61</v>
      </c>
      <c r="AO225" s="203">
        <v>60</v>
      </c>
      <c r="AP225" s="203">
        <v>4</v>
      </c>
      <c r="AQ225" s="203">
        <v>90</v>
      </c>
      <c r="AR225" s="203">
        <v>2836</v>
      </c>
      <c r="AS225" s="203">
        <v>253</v>
      </c>
      <c r="AT225" s="203">
        <v>247</v>
      </c>
      <c r="AU225" s="203">
        <v>1234</v>
      </c>
      <c r="AV225" s="203">
        <v>163</v>
      </c>
    </row>
    <row r="226" spans="1:48" ht="13.5" customHeight="1" x14ac:dyDescent="0.3">
      <c r="A226" s="216">
        <v>4</v>
      </c>
      <c r="B226" s="178">
        <v>130702</v>
      </c>
      <c r="C226" s="181" t="s">
        <v>1146</v>
      </c>
      <c r="D226" s="194" t="s">
        <v>2191</v>
      </c>
      <c r="E226" s="196" t="s">
        <v>1867</v>
      </c>
      <c r="F226" s="196" t="s">
        <v>36</v>
      </c>
      <c r="G226" s="250">
        <f t="shared" si="43"/>
        <v>1251</v>
      </c>
      <c r="H226" s="230">
        <v>15</v>
      </c>
      <c r="I226" s="230">
        <v>15</v>
      </c>
      <c r="J226" s="203">
        <v>14</v>
      </c>
      <c r="K226" s="203">
        <v>16</v>
      </c>
      <c r="L226" s="203">
        <v>19</v>
      </c>
      <c r="M226" s="203">
        <v>18</v>
      </c>
      <c r="N226" s="203">
        <v>20</v>
      </c>
      <c r="O226" s="203">
        <v>20</v>
      </c>
      <c r="P226" s="203">
        <v>20</v>
      </c>
      <c r="Q226" s="203">
        <v>23</v>
      </c>
      <c r="R226" s="203">
        <v>24</v>
      </c>
      <c r="S226" s="203">
        <v>21</v>
      </c>
      <c r="T226" s="203">
        <v>22</v>
      </c>
      <c r="U226" s="203">
        <v>24</v>
      </c>
      <c r="V226" s="203">
        <v>22</v>
      </c>
      <c r="W226" s="203">
        <v>23</v>
      </c>
      <c r="X226" s="203">
        <v>23</v>
      </c>
      <c r="Y226" s="203">
        <v>22</v>
      </c>
      <c r="Z226" s="203">
        <v>22</v>
      </c>
      <c r="AA226" s="203">
        <v>20</v>
      </c>
      <c r="AB226" s="203">
        <v>98</v>
      </c>
      <c r="AC226" s="203">
        <v>102</v>
      </c>
      <c r="AD226" s="203">
        <v>95</v>
      </c>
      <c r="AE226" s="203">
        <v>87</v>
      </c>
      <c r="AF226" s="203">
        <v>84</v>
      </c>
      <c r="AG226" s="203">
        <v>75</v>
      </c>
      <c r="AH226" s="203">
        <v>71</v>
      </c>
      <c r="AI226" s="203">
        <v>60</v>
      </c>
      <c r="AJ226" s="203">
        <v>53</v>
      </c>
      <c r="AK226" s="203">
        <v>44</v>
      </c>
      <c r="AL226" s="203">
        <v>31</v>
      </c>
      <c r="AM226" s="203">
        <v>21</v>
      </c>
      <c r="AN226" s="203">
        <v>14</v>
      </c>
      <c r="AO226" s="203">
        <v>13</v>
      </c>
      <c r="AP226" s="203">
        <v>1</v>
      </c>
      <c r="AQ226" s="203">
        <v>20</v>
      </c>
      <c r="AR226" s="203">
        <v>630</v>
      </c>
      <c r="AS226" s="203">
        <v>56</v>
      </c>
      <c r="AT226" s="203">
        <v>55</v>
      </c>
      <c r="AU226" s="203">
        <v>274</v>
      </c>
      <c r="AV226" s="203">
        <v>36</v>
      </c>
    </row>
    <row r="227" spans="1:48" ht="13.5" customHeight="1" x14ac:dyDescent="0.25">
      <c r="A227" s="216"/>
      <c r="B227" s="178">
        <v>130703</v>
      </c>
      <c r="C227" s="182" t="s">
        <v>2192</v>
      </c>
      <c r="D227" s="194"/>
      <c r="E227" s="206"/>
      <c r="F227" s="198"/>
      <c r="G227" s="187">
        <f t="shared" si="43"/>
        <v>4953</v>
      </c>
      <c r="H227" s="231">
        <f>+H228</f>
        <v>52</v>
      </c>
      <c r="I227" s="231">
        <f t="shared" ref="I227:AV227" si="56">+I228</f>
        <v>55</v>
      </c>
      <c r="J227" s="231">
        <f t="shared" si="56"/>
        <v>56</v>
      </c>
      <c r="K227" s="231">
        <f t="shared" si="56"/>
        <v>61</v>
      </c>
      <c r="L227" s="231">
        <f t="shared" si="56"/>
        <v>72</v>
      </c>
      <c r="M227" s="231">
        <f t="shared" si="56"/>
        <v>64</v>
      </c>
      <c r="N227" s="231">
        <f t="shared" si="56"/>
        <v>96</v>
      </c>
      <c r="O227" s="231">
        <f t="shared" si="56"/>
        <v>73</v>
      </c>
      <c r="P227" s="231">
        <f t="shared" si="56"/>
        <v>73</v>
      </c>
      <c r="Q227" s="231">
        <f t="shared" si="56"/>
        <v>94</v>
      </c>
      <c r="R227" s="231">
        <f t="shared" si="56"/>
        <v>104</v>
      </c>
      <c r="S227" s="231">
        <f t="shared" si="56"/>
        <v>91</v>
      </c>
      <c r="T227" s="231">
        <f t="shared" si="56"/>
        <v>99</v>
      </c>
      <c r="U227" s="231">
        <f t="shared" si="56"/>
        <v>92</v>
      </c>
      <c r="V227" s="231">
        <f t="shared" si="56"/>
        <v>83</v>
      </c>
      <c r="W227" s="231">
        <f t="shared" si="56"/>
        <v>83</v>
      </c>
      <c r="X227" s="231">
        <f t="shared" si="56"/>
        <v>79</v>
      </c>
      <c r="Y227" s="231">
        <f t="shared" si="56"/>
        <v>96</v>
      </c>
      <c r="Z227" s="231">
        <f t="shared" si="56"/>
        <v>71</v>
      </c>
      <c r="AA227" s="231">
        <f t="shared" si="56"/>
        <v>60</v>
      </c>
      <c r="AB227" s="231">
        <f t="shared" si="56"/>
        <v>371</v>
      </c>
      <c r="AC227" s="231">
        <f t="shared" si="56"/>
        <v>401</v>
      </c>
      <c r="AD227" s="231">
        <f t="shared" si="56"/>
        <v>344</v>
      </c>
      <c r="AE227" s="231">
        <f t="shared" si="56"/>
        <v>353</v>
      </c>
      <c r="AF227" s="231">
        <f t="shared" si="56"/>
        <v>323</v>
      </c>
      <c r="AG227" s="231">
        <f t="shared" si="56"/>
        <v>302</v>
      </c>
      <c r="AH227" s="231">
        <f t="shared" si="56"/>
        <v>277</v>
      </c>
      <c r="AI227" s="231">
        <f t="shared" si="56"/>
        <v>282</v>
      </c>
      <c r="AJ227" s="231">
        <f t="shared" si="56"/>
        <v>193</v>
      </c>
      <c r="AK227" s="231">
        <f t="shared" si="56"/>
        <v>182</v>
      </c>
      <c r="AL227" s="231">
        <f t="shared" si="56"/>
        <v>146</v>
      </c>
      <c r="AM227" s="231">
        <f t="shared" si="56"/>
        <v>90</v>
      </c>
      <c r="AN227" s="231">
        <f t="shared" si="56"/>
        <v>73</v>
      </c>
      <c r="AO227" s="231">
        <f t="shared" si="56"/>
        <v>62</v>
      </c>
      <c r="AP227" s="231">
        <f t="shared" si="56"/>
        <v>4</v>
      </c>
      <c r="AQ227" s="231">
        <f t="shared" si="56"/>
        <v>74</v>
      </c>
      <c r="AR227" s="231">
        <f t="shared" si="56"/>
        <v>2496</v>
      </c>
      <c r="AS227" s="231">
        <f t="shared" si="56"/>
        <v>239</v>
      </c>
      <c r="AT227" s="231">
        <f t="shared" si="56"/>
        <v>178</v>
      </c>
      <c r="AU227" s="231">
        <f t="shared" si="56"/>
        <v>1086</v>
      </c>
      <c r="AV227" s="231">
        <f t="shared" si="56"/>
        <v>84</v>
      </c>
    </row>
    <row r="228" spans="1:48" ht="13.5" customHeight="1" x14ac:dyDescent="0.3">
      <c r="A228" s="216">
        <v>1</v>
      </c>
      <c r="B228" s="178">
        <v>130703</v>
      </c>
      <c r="C228" s="181" t="s">
        <v>1147</v>
      </c>
      <c r="D228" s="194" t="s">
        <v>2193</v>
      </c>
      <c r="E228" s="196" t="s">
        <v>1840</v>
      </c>
      <c r="F228" s="196" t="s">
        <v>1147</v>
      </c>
      <c r="G228" s="250">
        <f t="shared" si="43"/>
        <v>4953</v>
      </c>
      <c r="H228" s="230">
        <v>52</v>
      </c>
      <c r="I228" s="230">
        <v>55</v>
      </c>
      <c r="J228" s="203">
        <v>56</v>
      </c>
      <c r="K228" s="203">
        <v>61</v>
      </c>
      <c r="L228" s="203">
        <v>72</v>
      </c>
      <c r="M228" s="203">
        <v>64</v>
      </c>
      <c r="N228" s="203">
        <v>96</v>
      </c>
      <c r="O228" s="203">
        <v>73</v>
      </c>
      <c r="P228" s="203">
        <v>73</v>
      </c>
      <c r="Q228" s="203">
        <v>94</v>
      </c>
      <c r="R228" s="203">
        <v>104</v>
      </c>
      <c r="S228" s="203">
        <v>91</v>
      </c>
      <c r="T228" s="203">
        <v>99</v>
      </c>
      <c r="U228" s="203">
        <v>92</v>
      </c>
      <c r="V228" s="203">
        <v>83</v>
      </c>
      <c r="W228" s="203">
        <v>83</v>
      </c>
      <c r="X228" s="203">
        <v>79</v>
      </c>
      <c r="Y228" s="203">
        <v>96</v>
      </c>
      <c r="Z228" s="203">
        <v>71</v>
      </c>
      <c r="AA228" s="203">
        <v>60</v>
      </c>
      <c r="AB228" s="203">
        <v>371</v>
      </c>
      <c r="AC228" s="203">
        <v>401</v>
      </c>
      <c r="AD228" s="203">
        <v>344</v>
      </c>
      <c r="AE228" s="203">
        <v>353</v>
      </c>
      <c r="AF228" s="203">
        <v>323</v>
      </c>
      <c r="AG228" s="203">
        <v>302</v>
      </c>
      <c r="AH228" s="203">
        <v>277</v>
      </c>
      <c r="AI228" s="203">
        <v>282</v>
      </c>
      <c r="AJ228" s="203">
        <v>193</v>
      </c>
      <c r="AK228" s="203">
        <v>182</v>
      </c>
      <c r="AL228" s="203">
        <v>146</v>
      </c>
      <c r="AM228" s="203">
        <v>90</v>
      </c>
      <c r="AN228" s="203">
        <v>73</v>
      </c>
      <c r="AO228" s="203">
        <v>62</v>
      </c>
      <c r="AP228" s="203">
        <v>4</v>
      </c>
      <c r="AQ228" s="203">
        <v>74</v>
      </c>
      <c r="AR228" s="203">
        <v>2496</v>
      </c>
      <c r="AS228" s="203">
        <v>239</v>
      </c>
      <c r="AT228" s="203">
        <v>178</v>
      </c>
      <c r="AU228" s="203">
        <v>1086</v>
      </c>
      <c r="AV228" s="203">
        <v>84</v>
      </c>
    </row>
    <row r="229" spans="1:48" ht="13.5" customHeight="1" x14ac:dyDescent="0.25">
      <c r="A229" s="216"/>
      <c r="B229" s="178">
        <v>130704</v>
      </c>
      <c r="C229" s="182" t="s">
        <v>2194</v>
      </c>
      <c r="D229" s="194"/>
      <c r="E229" s="182"/>
      <c r="F229" s="186"/>
      <c r="G229" s="187">
        <f t="shared" si="43"/>
        <v>34157</v>
      </c>
      <c r="H229" s="231">
        <f>+H230</f>
        <v>433</v>
      </c>
      <c r="I229" s="231">
        <f t="shared" ref="I229:AS229" si="57">+I230</f>
        <v>469</v>
      </c>
      <c r="J229" s="231">
        <f t="shared" si="57"/>
        <v>389</v>
      </c>
      <c r="K229" s="231">
        <f t="shared" si="57"/>
        <v>479</v>
      </c>
      <c r="L229" s="231">
        <f t="shared" si="57"/>
        <v>512</v>
      </c>
      <c r="M229" s="231">
        <f t="shared" si="57"/>
        <v>543</v>
      </c>
      <c r="N229" s="231">
        <f t="shared" si="57"/>
        <v>554</v>
      </c>
      <c r="O229" s="231">
        <f t="shared" si="57"/>
        <v>526</v>
      </c>
      <c r="P229" s="231">
        <f t="shared" si="57"/>
        <v>575</v>
      </c>
      <c r="Q229" s="231">
        <f t="shared" si="57"/>
        <v>557</v>
      </c>
      <c r="R229" s="231">
        <f t="shared" si="57"/>
        <v>565</v>
      </c>
      <c r="S229" s="231">
        <f t="shared" si="57"/>
        <v>573</v>
      </c>
      <c r="T229" s="231">
        <f t="shared" si="57"/>
        <v>603</v>
      </c>
      <c r="U229" s="231">
        <f t="shared" si="57"/>
        <v>634</v>
      </c>
      <c r="V229" s="231">
        <f t="shared" si="57"/>
        <v>574</v>
      </c>
      <c r="W229" s="231">
        <f t="shared" si="57"/>
        <v>525</v>
      </c>
      <c r="X229" s="231">
        <f t="shared" si="57"/>
        <v>559</v>
      </c>
      <c r="Y229" s="231">
        <f t="shared" si="57"/>
        <v>614</v>
      </c>
      <c r="Z229" s="231">
        <f t="shared" si="57"/>
        <v>523</v>
      </c>
      <c r="AA229" s="231">
        <f t="shared" si="57"/>
        <v>503</v>
      </c>
      <c r="AB229" s="231">
        <f t="shared" si="57"/>
        <v>2437</v>
      </c>
      <c r="AC229" s="231">
        <f t="shared" si="57"/>
        <v>2571</v>
      </c>
      <c r="AD229" s="231">
        <f t="shared" si="57"/>
        <v>2520</v>
      </c>
      <c r="AE229" s="231">
        <f t="shared" si="57"/>
        <v>2429</v>
      </c>
      <c r="AF229" s="231">
        <f t="shared" si="57"/>
        <v>2305</v>
      </c>
      <c r="AG229" s="231">
        <f t="shared" si="57"/>
        <v>2204</v>
      </c>
      <c r="AH229" s="231">
        <f t="shared" si="57"/>
        <v>1950</v>
      </c>
      <c r="AI229" s="231">
        <f t="shared" si="57"/>
        <v>1773</v>
      </c>
      <c r="AJ229" s="231">
        <f t="shared" si="57"/>
        <v>1515</v>
      </c>
      <c r="AK229" s="231">
        <f t="shared" si="57"/>
        <v>1264</v>
      </c>
      <c r="AL229" s="231">
        <f t="shared" si="57"/>
        <v>955</v>
      </c>
      <c r="AM229" s="231">
        <f t="shared" si="57"/>
        <v>677</v>
      </c>
      <c r="AN229" s="231">
        <f t="shared" si="57"/>
        <v>396</v>
      </c>
      <c r="AO229" s="231">
        <f t="shared" si="57"/>
        <v>451</v>
      </c>
      <c r="AP229" s="231">
        <f t="shared" si="57"/>
        <v>32</v>
      </c>
      <c r="AQ229" s="231">
        <f t="shared" si="57"/>
        <v>486</v>
      </c>
      <c r="AR229" s="231">
        <f t="shared" si="57"/>
        <v>17220</v>
      </c>
      <c r="AS229" s="231">
        <f t="shared" si="57"/>
        <v>1420</v>
      </c>
      <c r="AT229" s="231">
        <v>1325</v>
      </c>
      <c r="AU229" s="231">
        <v>7109</v>
      </c>
      <c r="AV229" s="231">
        <v>657</v>
      </c>
    </row>
    <row r="230" spans="1:48" ht="13.5" customHeight="1" x14ac:dyDescent="0.3">
      <c r="A230" s="216">
        <v>1</v>
      </c>
      <c r="B230" s="178">
        <v>130704</v>
      </c>
      <c r="C230" s="183" t="s">
        <v>1145</v>
      </c>
      <c r="D230" s="194" t="s">
        <v>2195</v>
      </c>
      <c r="E230" s="188" t="s">
        <v>1829</v>
      </c>
      <c r="F230" s="188" t="s">
        <v>1145</v>
      </c>
      <c r="G230" s="250">
        <f t="shared" si="43"/>
        <v>34157</v>
      </c>
      <c r="H230" s="230">
        <v>433</v>
      </c>
      <c r="I230" s="230">
        <v>469</v>
      </c>
      <c r="J230" s="203">
        <v>389</v>
      </c>
      <c r="K230" s="203">
        <v>479</v>
      </c>
      <c r="L230" s="203">
        <v>512</v>
      </c>
      <c r="M230" s="203">
        <v>543</v>
      </c>
      <c r="N230" s="203">
        <v>554</v>
      </c>
      <c r="O230" s="203">
        <v>526</v>
      </c>
      <c r="P230" s="203">
        <v>575</v>
      </c>
      <c r="Q230" s="203">
        <v>557</v>
      </c>
      <c r="R230" s="203">
        <v>565</v>
      </c>
      <c r="S230" s="203">
        <v>573</v>
      </c>
      <c r="T230" s="203">
        <v>603</v>
      </c>
      <c r="U230" s="203">
        <v>634</v>
      </c>
      <c r="V230" s="203">
        <v>574</v>
      </c>
      <c r="W230" s="203">
        <v>525</v>
      </c>
      <c r="X230" s="203">
        <v>559</v>
      </c>
      <c r="Y230" s="203">
        <v>614</v>
      </c>
      <c r="Z230" s="203">
        <v>523</v>
      </c>
      <c r="AA230" s="203">
        <v>503</v>
      </c>
      <c r="AB230" s="203">
        <v>2437</v>
      </c>
      <c r="AC230" s="203">
        <v>2571</v>
      </c>
      <c r="AD230" s="203">
        <v>2520</v>
      </c>
      <c r="AE230" s="203">
        <v>2429</v>
      </c>
      <c r="AF230" s="203">
        <v>2305</v>
      </c>
      <c r="AG230" s="203">
        <v>2204</v>
      </c>
      <c r="AH230" s="203">
        <v>1950</v>
      </c>
      <c r="AI230" s="203">
        <v>1773</v>
      </c>
      <c r="AJ230" s="203">
        <v>1515</v>
      </c>
      <c r="AK230" s="203">
        <v>1264</v>
      </c>
      <c r="AL230" s="203">
        <v>955</v>
      </c>
      <c r="AM230" s="203">
        <v>677</v>
      </c>
      <c r="AN230" s="203">
        <v>396</v>
      </c>
      <c r="AO230" s="203">
        <v>451</v>
      </c>
      <c r="AP230" s="203">
        <v>32</v>
      </c>
      <c r="AQ230" s="203">
        <v>486</v>
      </c>
      <c r="AR230" s="203">
        <v>17220</v>
      </c>
      <c r="AS230" s="203">
        <v>1420</v>
      </c>
      <c r="AT230" s="203">
        <v>1361</v>
      </c>
      <c r="AU230" s="203">
        <v>7302</v>
      </c>
      <c r="AV230" s="203">
        <v>675</v>
      </c>
    </row>
    <row r="231" spans="1:48" ht="13.5" customHeight="1" x14ac:dyDescent="0.25">
      <c r="A231" s="216"/>
      <c r="B231" s="178">
        <v>130705</v>
      </c>
      <c r="C231" s="182" t="s">
        <v>2196</v>
      </c>
      <c r="D231" s="194"/>
      <c r="E231" s="206"/>
      <c r="F231" s="198"/>
      <c r="G231" s="187">
        <f t="shared" si="43"/>
        <v>13214</v>
      </c>
      <c r="H231" s="231">
        <f>+SUM(H232:H233)</f>
        <v>152</v>
      </c>
      <c r="I231" s="231">
        <f t="shared" ref="I231:AV231" si="58">+SUM(I232:I233)</f>
        <v>153</v>
      </c>
      <c r="J231" s="231">
        <f t="shared" si="58"/>
        <v>153</v>
      </c>
      <c r="K231" s="231">
        <f t="shared" si="58"/>
        <v>147</v>
      </c>
      <c r="L231" s="231">
        <f t="shared" si="58"/>
        <v>171</v>
      </c>
      <c r="M231" s="231">
        <f t="shared" si="58"/>
        <v>192</v>
      </c>
      <c r="N231" s="231">
        <f t="shared" si="58"/>
        <v>211</v>
      </c>
      <c r="O231" s="231">
        <f t="shared" si="58"/>
        <v>222</v>
      </c>
      <c r="P231" s="231">
        <f t="shared" si="58"/>
        <v>195</v>
      </c>
      <c r="Q231" s="231">
        <f t="shared" si="58"/>
        <v>204</v>
      </c>
      <c r="R231" s="231">
        <f t="shared" si="58"/>
        <v>219</v>
      </c>
      <c r="S231" s="231">
        <f t="shared" si="58"/>
        <v>206</v>
      </c>
      <c r="T231" s="231">
        <f t="shared" si="58"/>
        <v>255</v>
      </c>
      <c r="U231" s="231">
        <f t="shared" si="58"/>
        <v>230</v>
      </c>
      <c r="V231" s="231">
        <f t="shared" si="58"/>
        <v>202</v>
      </c>
      <c r="W231" s="231">
        <f t="shared" si="58"/>
        <v>200</v>
      </c>
      <c r="X231" s="231">
        <f t="shared" si="58"/>
        <v>215</v>
      </c>
      <c r="Y231" s="231">
        <f t="shared" si="58"/>
        <v>260</v>
      </c>
      <c r="Z231" s="231">
        <f t="shared" si="58"/>
        <v>224</v>
      </c>
      <c r="AA231" s="231">
        <f t="shared" si="58"/>
        <v>203</v>
      </c>
      <c r="AB231" s="231">
        <f t="shared" si="58"/>
        <v>968</v>
      </c>
      <c r="AC231" s="231">
        <f t="shared" si="58"/>
        <v>1054</v>
      </c>
      <c r="AD231" s="231">
        <f t="shared" si="58"/>
        <v>1008</v>
      </c>
      <c r="AE231" s="231">
        <f t="shared" si="58"/>
        <v>874</v>
      </c>
      <c r="AF231" s="231">
        <f t="shared" si="58"/>
        <v>829</v>
      </c>
      <c r="AG231" s="231">
        <f t="shared" si="58"/>
        <v>824</v>
      </c>
      <c r="AH231" s="231">
        <f t="shared" si="58"/>
        <v>831</v>
      </c>
      <c r="AI231" s="231">
        <f t="shared" si="58"/>
        <v>724</v>
      </c>
      <c r="AJ231" s="231">
        <f t="shared" si="58"/>
        <v>623</v>
      </c>
      <c r="AK231" s="231">
        <f t="shared" si="58"/>
        <v>446</v>
      </c>
      <c r="AL231" s="231">
        <f t="shared" si="58"/>
        <v>390</v>
      </c>
      <c r="AM231" s="231">
        <f t="shared" si="58"/>
        <v>295</v>
      </c>
      <c r="AN231" s="231">
        <f t="shared" si="58"/>
        <v>161</v>
      </c>
      <c r="AO231" s="231">
        <f t="shared" si="58"/>
        <v>173</v>
      </c>
      <c r="AP231" s="231">
        <f t="shared" si="58"/>
        <v>7</v>
      </c>
      <c r="AQ231" s="231">
        <f t="shared" si="58"/>
        <v>215</v>
      </c>
      <c r="AR231" s="231">
        <f t="shared" si="58"/>
        <v>6654</v>
      </c>
      <c r="AS231" s="231">
        <f t="shared" si="58"/>
        <v>548</v>
      </c>
      <c r="AT231" s="231">
        <f t="shared" si="58"/>
        <v>552</v>
      </c>
      <c r="AU231" s="231">
        <f t="shared" si="58"/>
        <v>2858</v>
      </c>
      <c r="AV231" s="231">
        <f t="shared" si="58"/>
        <v>219</v>
      </c>
    </row>
    <row r="232" spans="1:48" ht="13.5" customHeight="1" x14ac:dyDescent="0.3">
      <c r="A232" s="232">
        <v>1</v>
      </c>
      <c r="B232" s="178">
        <v>130705</v>
      </c>
      <c r="C232" s="183" t="s">
        <v>1148</v>
      </c>
      <c r="D232" s="194" t="s">
        <v>2197</v>
      </c>
      <c r="E232" s="196" t="s">
        <v>1840</v>
      </c>
      <c r="F232" s="196" t="s">
        <v>1148</v>
      </c>
      <c r="G232" s="250">
        <f t="shared" si="43"/>
        <v>7839</v>
      </c>
      <c r="H232" s="230">
        <v>90</v>
      </c>
      <c r="I232" s="230">
        <v>91</v>
      </c>
      <c r="J232" s="203">
        <v>91</v>
      </c>
      <c r="K232" s="203">
        <v>87</v>
      </c>
      <c r="L232" s="203">
        <v>101</v>
      </c>
      <c r="M232" s="203">
        <v>114</v>
      </c>
      <c r="N232" s="203">
        <v>125</v>
      </c>
      <c r="O232" s="203">
        <v>132</v>
      </c>
      <c r="P232" s="203">
        <v>116</v>
      </c>
      <c r="Q232" s="203">
        <v>121</v>
      </c>
      <c r="R232" s="203">
        <v>130</v>
      </c>
      <c r="S232" s="203">
        <v>122</v>
      </c>
      <c r="T232" s="203">
        <v>151</v>
      </c>
      <c r="U232" s="203">
        <v>136</v>
      </c>
      <c r="V232" s="203">
        <v>120</v>
      </c>
      <c r="W232" s="203">
        <v>119</v>
      </c>
      <c r="X232" s="203">
        <v>128</v>
      </c>
      <c r="Y232" s="203">
        <v>154</v>
      </c>
      <c r="Z232" s="203">
        <v>133</v>
      </c>
      <c r="AA232" s="203">
        <v>120</v>
      </c>
      <c r="AB232" s="203">
        <v>574</v>
      </c>
      <c r="AC232" s="203">
        <v>625</v>
      </c>
      <c r="AD232" s="203">
        <v>598</v>
      </c>
      <c r="AE232" s="203">
        <v>518</v>
      </c>
      <c r="AF232" s="203">
        <v>492</v>
      </c>
      <c r="AG232" s="203">
        <v>489</v>
      </c>
      <c r="AH232" s="203">
        <v>493</v>
      </c>
      <c r="AI232" s="203">
        <v>429</v>
      </c>
      <c r="AJ232" s="203">
        <v>370</v>
      </c>
      <c r="AK232" s="203">
        <v>265</v>
      </c>
      <c r="AL232" s="203">
        <v>231</v>
      </c>
      <c r="AM232" s="203">
        <v>175</v>
      </c>
      <c r="AN232" s="203">
        <v>96</v>
      </c>
      <c r="AO232" s="203">
        <v>103</v>
      </c>
      <c r="AP232" s="203">
        <v>4</v>
      </c>
      <c r="AQ232" s="203">
        <v>128</v>
      </c>
      <c r="AR232" s="203">
        <v>3947</v>
      </c>
      <c r="AS232" s="203">
        <v>325</v>
      </c>
      <c r="AT232" s="203">
        <v>327</v>
      </c>
      <c r="AU232" s="203">
        <v>1695</v>
      </c>
      <c r="AV232" s="203">
        <v>130</v>
      </c>
    </row>
    <row r="233" spans="1:48" ht="13.5" customHeight="1" x14ac:dyDescent="0.3">
      <c r="A233" s="216">
        <v>2</v>
      </c>
      <c r="B233" s="178">
        <v>130705</v>
      </c>
      <c r="C233" s="183" t="s">
        <v>1148</v>
      </c>
      <c r="D233" s="194" t="s">
        <v>2198</v>
      </c>
      <c r="E233" s="196" t="s">
        <v>1867</v>
      </c>
      <c r="F233" s="196" t="s">
        <v>1334</v>
      </c>
      <c r="G233" s="250">
        <f t="shared" ref="G233:G293" si="59">+SUM(H233:AO233)</f>
        <v>5375</v>
      </c>
      <c r="H233" s="230">
        <v>62</v>
      </c>
      <c r="I233" s="230">
        <v>62</v>
      </c>
      <c r="J233" s="203">
        <v>62</v>
      </c>
      <c r="K233" s="203">
        <v>60</v>
      </c>
      <c r="L233" s="203">
        <v>70</v>
      </c>
      <c r="M233" s="203">
        <v>78</v>
      </c>
      <c r="N233" s="203">
        <v>86</v>
      </c>
      <c r="O233" s="203">
        <v>90</v>
      </c>
      <c r="P233" s="203">
        <v>79</v>
      </c>
      <c r="Q233" s="203">
        <v>83</v>
      </c>
      <c r="R233" s="203">
        <v>89</v>
      </c>
      <c r="S233" s="203">
        <v>84</v>
      </c>
      <c r="T233" s="203">
        <v>104</v>
      </c>
      <c r="U233" s="203">
        <v>94</v>
      </c>
      <c r="V233" s="203">
        <v>82</v>
      </c>
      <c r="W233" s="203">
        <v>81</v>
      </c>
      <c r="X233" s="203">
        <v>87</v>
      </c>
      <c r="Y233" s="203">
        <v>106</v>
      </c>
      <c r="Z233" s="203">
        <v>91</v>
      </c>
      <c r="AA233" s="203">
        <v>83</v>
      </c>
      <c r="AB233" s="203">
        <v>394</v>
      </c>
      <c r="AC233" s="203">
        <v>429</v>
      </c>
      <c r="AD233" s="203">
        <v>410</v>
      </c>
      <c r="AE233" s="203">
        <v>356</v>
      </c>
      <c r="AF233" s="203">
        <v>337</v>
      </c>
      <c r="AG233" s="203">
        <v>335</v>
      </c>
      <c r="AH233" s="203">
        <v>338</v>
      </c>
      <c r="AI233" s="203">
        <v>295</v>
      </c>
      <c r="AJ233" s="203">
        <v>253</v>
      </c>
      <c r="AK233" s="203">
        <v>181</v>
      </c>
      <c r="AL233" s="203">
        <v>159</v>
      </c>
      <c r="AM233" s="203">
        <v>120</v>
      </c>
      <c r="AN233" s="203">
        <v>65</v>
      </c>
      <c r="AO233" s="203">
        <v>70</v>
      </c>
      <c r="AP233" s="203">
        <v>3</v>
      </c>
      <c r="AQ233" s="203">
        <v>87</v>
      </c>
      <c r="AR233" s="203">
        <v>2707</v>
      </c>
      <c r="AS233" s="203">
        <v>223</v>
      </c>
      <c r="AT233" s="203">
        <v>225</v>
      </c>
      <c r="AU233" s="203">
        <v>1163</v>
      </c>
      <c r="AV233" s="203">
        <v>89</v>
      </c>
    </row>
    <row r="234" spans="1:48" ht="18" customHeight="1" x14ac:dyDescent="0.3">
      <c r="A234" s="211"/>
      <c r="B234" s="179">
        <v>130800</v>
      </c>
      <c r="C234" s="184" t="s">
        <v>2199</v>
      </c>
      <c r="D234" s="212"/>
      <c r="E234" s="212"/>
      <c r="F234" s="213"/>
      <c r="G234" s="214">
        <f t="shared" si="59"/>
        <v>92023</v>
      </c>
      <c r="H234" s="215">
        <f t="shared" ref="H234:AV234" si="60">+H235+H239+H244+H250+H254+H256+H260+H263+H269+H275+H277+H280+H282</f>
        <v>1615</v>
      </c>
      <c r="I234" s="215">
        <f t="shared" si="60"/>
        <v>1677</v>
      </c>
      <c r="J234" s="215">
        <f t="shared" si="60"/>
        <v>1922</v>
      </c>
      <c r="K234" s="215">
        <f t="shared" si="60"/>
        <v>1867</v>
      </c>
      <c r="L234" s="215">
        <f t="shared" si="60"/>
        <v>1975</v>
      </c>
      <c r="M234" s="215">
        <f t="shared" si="60"/>
        <v>1901</v>
      </c>
      <c r="N234" s="215">
        <f t="shared" si="60"/>
        <v>1938</v>
      </c>
      <c r="O234" s="215">
        <f t="shared" si="60"/>
        <v>1884</v>
      </c>
      <c r="P234" s="215">
        <f t="shared" si="60"/>
        <v>1825</v>
      </c>
      <c r="Q234" s="215">
        <f t="shared" si="60"/>
        <v>1864</v>
      </c>
      <c r="R234" s="215">
        <f t="shared" si="60"/>
        <v>1970</v>
      </c>
      <c r="S234" s="215">
        <f t="shared" si="60"/>
        <v>2100</v>
      </c>
      <c r="T234" s="215">
        <f t="shared" si="60"/>
        <v>2243</v>
      </c>
      <c r="U234" s="215">
        <f t="shared" si="60"/>
        <v>2164</v>
      </c>
      <c r="V234" s="215">
        <f t="shared" si="60"/>
        <v>2165</v>
      </c>
      <c r="W234" s="215">
        <f t="shared" si="60"/>
        <v>1991</v>
      </c>
      <c r="X234" s="215">
        <f t="shared" si="60"/>
        <v>2169</v>
      </c>
      <c r="Y234" s="215">
        <f t="shared" si="60"/>
        <v>2073</v>
      </c>
      <c r="Z234" s="215">
        <f t="shared" si="60"/>
        <v>1814</v>
      </c>
      <c r="AA234" s="215">
        <f t="shared" si="60"/>
        <v>1723</v>
      </c>
      <c r="AB234" s="215">
        <f t="shared" si="60"/>
        <v>8101</v>
      </c>
      <c r="AC234" s="215">
        <f t="shared" si="60"/>
        <v>7502</v>
      </c>
      <c r="AD234" s="215">
        <f t="shared" si="60"/>
        <v>6214</v>
      </c>
      <c r="AE234" s="215">
        <f t="shared" si="60"/>
        <v>5659</v>
      </c>
      <c r="AF234" s="215">
        <f t="shared" si="60"/>
        <v>4941</v>
      </c>
      <c r="AG234" s="215">
        <f t="shared" si="60"/>
        <v>4516</v>
      </c>
      <c r="AH234" s="215">
        <f t="shared" si="60"/>
        <v>4105</v>
      </c>
      <c r="AI234" s="215">
        <f t="shared" si="60"/>
        <v>3122</v>
      </c>
      <c r="AJ234" s="215">
        <f t="shared" si="60"/>
        <v>2500</v>
      </c>
      <c r="AK234" s="215">
        <f t="shared" si="60"/>
        <v>1950</v>
      </c>
      <c r="AL234" s="215">
        <f t="shared" si="60"/>
        <v>1533</v>
      </c>
      <c r="AM234" s="215">
        <f t="shared" si="60"/>
        <v>1309</v>
      </c>
      <c r="AN234" s="215">
        <f t="shared" si="60"/>
        <v>911</v>
      </c>
      <c r="AO234" s="215">
        <f t="shared" si="60"/>
        <v>780</v>
      </c>
      <c r="AP234" s="215">
        <f t="shared" si="60"/>
        <v>98</v>
      </c>
      <c r="AQ234" s="215">
        <f t="shared" si="60"/>
        <v>2236</v>
      </c>
      <c r="AR234" s="215">
        <f t="shared" si="60"/>
        <v>46141</v>
      </c>
      <c r="AS234" s="215">
        <f t="shared" si="60"/>
        <v>5348</v>
      </c>
      <c r="AT234" s="215">
        <f t="shared" si="60"/>
        <v>4913</v>
      </c>
      <c r="AU234" s="215">
        <f t="shared" si="60"/>
        <v>18477</v>
      </c>
      <c r="AV234" s="215">
        <f t="shared" si="60"/>
        <v>3305</v>
      </c>
    </row>
    <row r="235" spans="1:48" ht="13.5" customHeight="1" x14ac:dyDescent="0.3">
      <c r="A235" s="216"/>
      <c r="B235" s="178">
        <v>130801</v>
      </c>
      <c r="C235" s="182" t="s">
        <v>2201</v>
      </c>
      <c r="D235" s="194"/>
      <c r="E235" s="206"/>
      <c r="F235" s="207"/>
      <c r="G235" s="187">
        <f t="shared" si="59"/>
        <v>15494</v>
      </c>
      <c r="H235" s="231">
        <f>+SUM(H236:H238)</f>
        <v>271</v>
      </c>
      <c r="I235" s="231">
        <f t="shared" ref="I235:AV235" si="61">+SUM(I236:I238)</f>
        <v>332</v>
      </c>
      <c r="J235" s="231">
        <f t="shared" si="61"/>
        <v>303</v>
      </c>
      <c r="K235" s="231">
        <f t="shared" si="61"/>
        <v>295</v>
      </c>
      <c r="L235" s="231">
        <f t="shared" si="61"/>
        <v>312</v>
      </c>
      <c r="M235" s="231">
        <f t="shared" si="61"/>
        <v>319</v>
      </c>
      <c r="N235" s="231">
        <f t="shared" si="61"/>
        <v>313</v>
      </c>
      <c r="O235" s="231">
        <f t="shared" si="61"/>
        <v>312</v>
      </c>
      <c r="P235" s="231">
        <f t="shared" si="61"/>
        <v>307</v>
      </c>
      <c r="Q235" s="231">
        <f t="shared" si="61"/>
        <v>327</v>
      </c>
      <c r="R235" s="231">
        <f t="shared" si="61"/>
        <v>348</v>
      </c>
      <c r="S235" s="231">
        <f t="shared" si="61"/>
        <v>345</v>
      </c>
      <c r="T235" s="231">
        <f t="shared" si="61"/>
        <v>418</v>
      </c>
      <c r="U235" s="231">
        <f t="shared" si="61"/>
        <v>353</v>
      </c>
      <c r="V235" s="231">
        <f t="shared" si="61"/>
        <v>375</v>
      </c>
      <c r="W235" s="231">
        <f t="shared" si="61"/>
        <v>336</v>
      </c>
      <c r="X235" s="231">
        <f t="shared" si="61"/>
        <v>356</v>
      </c>
      <c r="Y235" s="231">
        <f t="shared" si="61"/>
        <v>327</v>
      </c>
      <c r="Z235" s="231">
        <f t="shared" si="61"/>
        <v>285</v>
      </c>
      <c r="AA235" s="231">
        <f t="shared" si="61"/>
        <v>309</v>
      </c>
      <c r="AB235" s="231">
        <f t="shared" si="61"/>
        <v>1393</v>
      </c>
      <c r="AC235" s="231">
        <f t="shared" si="61"/>
        <v>1267</v>
      </c>
      <c r="AD235" s="231">
        <f t="shared" si="61"/>
        <v>942</v>
      </c>
      <c r="AE235" s="231">
        <f t="shared" si="61"/>
        <v>863</v>
      </c>
      <c r="AF235" s="231">
        <f t="shared" si="61"/>
        <v>727</v>
      </c>
      <c r="AG235" s="231">
        <f t="shared" si="61"/>
        <v>727</v>
      </c>
      <c r="AH235" s="231">
        <f t="shared" si="61"/>
        <v>743</v>
      </c>
      <c r="AI235" s="231">
        <f t="shared" si="61"/>
        <v>553</v>
      </c>
      <c r="AJ235" s="231">
        <f t="shared" si="61"/>
        <v>436</v>
      </c>
      <c r="AK235" s="231">
        <f t="shared" si="61"/>
        <v>351</v>
      </c>
      <c r="AL235" s="231">
        <f t="shared" si="61"/>
        <v>291</v>
      </c>
      <c r="AM235" s="231">
        <f t="shared" si="61"/>
        <v>295</v>
      </c>
      <c r="AN235" s="231">
        <f t="shared" si="61"/>
        <v>192</v>
      </c>
      <c r="AO235" s="231">
        <f t="shared" si="61"/>
        <v>171</v>
      </c>
      <c r="AP235" s="231">
        <f t="shared" si="61"/>
        <v>12</v>
      </c>
      <c r="AQ235" s="231">
        <f t="shared" si="61"/>
        <v>330</v>
      </c>
      <c r="AR235" s="231">
        <f t="shared" si="61"/>
        <v>7800</v>
      </c>
      <c r="AS235" s="231">
        <f t="shared" si="61"/>
        <v>931</v>
      </c>
      <c r="AT235" s="231">
        <f t="shared" si="61"/>
        <v>796</v>
      </c>
      <c r="AU235" s="231">
        <f t="shared" si="61"/>
        <v>2957</v>
      </c>
      <c r="AV235" s="231">
        <f t="shared" si="61"/>
        <v>432</v>
      </c>
    </row>
    <row r="236" spans="1:48" ht="13.5" customHeight="1" x14ac:dyDescent="0.3">
      <c r="A236" s="216">
        <v>1</v>
      </c>
      <c r="B236" s="178">
        <v>130801</v>
      </c>
      <c r="C236" s="183" t="s">
        <v>1161</v>
      </c>
      <c r="D236" s="194" t="s">
        <v>2202</v>
      </c>
      <c r="E236" s="196" t="s">
        <v>1829</v>
      </c>
      <c r="F236" s="196" t="s">
        <v>1161</v>
      </c>
      <c r="G236" s="250">
        <f t="shared" si="59"/>
        <v>9940</v>
      </c>
      <c r="H236" s="230">
        <v>174</v>
      </c>
      <c r="I236" s="230">
        <v>213</v>
      </c>
      <c r="J236" s="203">
        <v>194</v>
      </c>
      <c r="K236" s="203">
        <v>189</v>
      </c>
      <c r="L236" s="203">
        <v>200</v>
      </c>
      <c r="M236" s="203">
        <v>205</v>
      </c>
      <c r="N236" s="203">
        <v>201</v>
      </c>
      <c r="O236" s="203">
        <v>200</v>
      </c>
      <c r="P236" s="203">
        <v>197</v>
      </c>
      <c r="Q236" s="203">
        <v>210</v>
      </c>
      <c r="R236" s="203">
        <v>223</v>
      </c>
      <c r="S236" s="203">
        <v>221</v>
      </c>
      <c r="T236" s="203">
        <v>268</v>
      </c>
      <c r="U236" s="203">
        <v>226</v>
      </c>
      <c r="V236" s="203">
        <v>241</v>
      </c>
      <c r="W236" s="203">
        <v>216</v>
      </c>
      <c r="X236" s="203">
        <v>228</v>
      </c>
      <c r="Y236" s="203">
        <v>210</v>
      </c>
      <c r="Z236" s="203">
        <v>183</v>
      </c>
      <c r="AA236" s="203">
        <v>198</v>
      </c>
      <c r="AB236" s="203">
        <v>894</v>
      </c>
      <c r="AC236" s="203">
        <v>813</v>
      </c>
      <c r="AD236" s="203">
        <v>604</v>
      </c>
      <c r="AE236" s="203">
        <v>554</v>
      </c>
      <c r="AF236" s="203">
        <v>466</v>
      </c>
      <c r="AG236" s="203">
        <v>466</v>
      </c>
      <c r="AH236" s="203">
        <v>477</v>
      </c>
      <c r="AI236" s="203">
        <v>355</v>
      </c>
      <c r="AJ236" s="203">
        <v>280</v>
      </c>
      <c r="AK236" s="203">
        <v>225</v>
      </c>
      <c r="AL236" s="203">
        <v>187</v>
      </c>
      <c r="AM236" s="203">
        <v>189</v>
      </c>
      <c r="AN236" s="203">
        <v>123</v>
      </c>
      <c r="AO236" s="203">
        <v>110</v>
      </c>
      <c r="AP236" s="203">
        <v>8</v>
      </c>
      <c r="AQ236" s="203">
        <v>212</v>
      </c>
      <c r="AR236" s="203">
        <v>5004</v>
      </c>
      <c r="AS236" s="203">
        <v>597</v>
      </c>
      <c r="AT236" s="203">
        <v>511</v>
      </c>
      <c r="AU236" s="203">
        <v>1897</v>
      </c>
      <c r="AV236" s="203">
        <v>277</v>
      </c>
    </row>
    <row r="237" spans="1:48" ht="13.5" customHeight="1" x14ac:dyDescent="0.3">
      <c r="A237" s="216">
        <v>2</v>
      </c>
      <c r="B237" s="178">
        <v>130801</v>
      </c>
      <c r="C237" s="183" t="s">
        <v>1161</v>
      </c>
      <c r="D237" s="194" t="s">
        <v>2203</v>
      </c>
      <c r="E237" s="196" t="s">
        <v>1867</v>
      </c>
      <c r="F237" s="196" t="s">
        <v>2204</v>
      </c>
      <c r="G237" s="250">
        <f t="shared" si="59"/>
        <v>5260</v>
      </c>
      <c r="H237" s="230">
        <v>92</v>
      </c>
      <c r="I237" s="230">
        <v>113</v>
      </c>
      <c r="J237" s="203">
        <v>103</v>
      </c>
      <c r="K237" s="203">
        <v>100</v>
      </c>
      <c r="L237" s="203">
        <v>106</v>
      </c>
      <c r="M237" s="203">
        <v>108</v>
      </c>
      <c r="N237" s="203">
        <v>106</v>
      </c>
      <c r="O237" s="203">
        <v>106</v>
      </c>
      <c r="P237" s="203">
        <v>104</v>
      </c>
      <c r="Q237" s="203">
        <v>111</v>
      </c>
      <c r="R237" s="203">
        <v>118</v>
      </c>
      <c r="S237" s="203">
        <v>117</v>
      </c>
      <c r="T237" s="203">
        <v>142</v>
      </c>
      <c r="U237" s="203">
        <v>120</v>
      </c>
      <c r="V237" s="203">
        <v>127</v>
      </c>
      <c r="W237" s="203">
        <v>114</v>
      </c>
      <c r="X237" s="203">
        <v>121</v>
      </c>
      <c r="Y237" s="203">
        <v>111</v>
      </c>
      <c r="Z237" s="203">
        <v>97</v>
      </c>
      <c r="AA237" s="203">
        <v>105</v>
      </c>
      <c r="AB237" s="203">
        <v>473</v>
      </c>
      <c r="AC237" s="203">
        <v>430</v>
      </c>
      <c r="AD237" s="203">
        <v>320</v>
      </c>
      <c r="AE237" s="203">
        <v>293</v>
      </c>
      <c r="AF237" s="203">
        <v>247</v>
      </c>
      <c r="AG237" s="203">
        <v>247</v>
      </c>
      <c r="AH237" s="203">
        <v>252</v>
      </c>
      <c r="AI237" s="203">
        <v>188</v>
      </c>
      <c r="AJ237" s="203">
        <v>148</v>
      </c>
      <c r="AK237" s="203">
        <v>119</v>
      </c>
      <c r="AL237" s="203">
        <v>99</v>
      </c>
      <c r="AM237" s="203">
        <v>100</v>
      </c>
      <c r="AN237" s="203">
        <v>65</v>
      </c>
      <c r="AO237" s="203">
        <v>58</v>
      </c>
      <c r="AP237" s="203">
        <v>4</v>
      </c>
      <c r="AQ237" s="203">
        <v>112</v>
      </c>
      <c r="AR237" s="203">
        <v>2649</v>
      </c>
      <c r="AS237" s="203">
        <v>316</v>
      </c>
      <c r="AT237" s="203">
        <v>270</v>
      </c>
      <c r="AU237" s="203">
        <v>1004</v>
      </c>
      <c r="AV237" s="203">
        <v>147</v>
      </c>
    </row>
    <row r="238" spans="1:48" ht="13.5" customHeight="1" x14ac:dyDescent="0.3">
      <c r="A238" s="216">
        <v>3</v>
      </c>
      <c r="B238" s="178">
        <v>130801</v>
      </c>
      <c r="C238" s="183" t="s">
        <v>1161</v>
      </c>
      <c r="D238" s="233" t="s">
        <v>2205</v>
      </c>
      <c r="E238" s="196" t="s">
        <v>1867</v>
      </c>
      <c r="F238" s="196" t="s">
        <v>2206</v>
      </c>
      <c r="G238" s="250">
        <f t="shared" si="59"/>
        <v>294</v>
      </c>
      <c r="H238" s="230">
        <v>5</v>
      </c>
      <c r="I238" s="230">
        <v>6</v>
      </c>
      <c r="J238" s="203">
        <v>6</v>
      </c>
      <c r="K238" s="203">
        <v>6</v>
      </c>
      <c r="L238" s="203">
        <v>6</v>
      </c>
      <c r="M238" s="203">
        <v>6</v>
      </c>
      <c r="N238" s="203">
        <v>6</v>
      </c>
      <c r="O238" s="203">
        <v>6</v>
      </c>
      <c r="P238" s="203">
        <v>6</v>
      </c>
      <c r="Q238" s="203">
        <v>6</v>
      </c>
      <c r="R238" s="203">
        <v>7</v>
      </c>
      <c r="S238" s="203">
        <v>7</v>
      </c>
      <c r="T238" s="203">
        <v>8</v>
      </c>
      <c r="U238" s="203">
        <v>7</v>
      </c>
      <c r="V238" s="203">
        <v>7</v>
      </c>
      <c r="W238" s="203">
        <v>6</v>
      </c>
      <c r="X238" s="203">
        <v>7</v>
      </c>
      <c r="Y238" s="203">
        <v>6</v>
      </c>
      <c r="Z238" s="203">
        <v>5</v>
      </c>
      <c r="AA238" s="203">
        <v>6</v>
      </c>
      <c r="AB238" s="203">
        <v>26</v>
      </c>
      <c r="AC238" s="203">
        <v>24</v>
      </c>
      <c r="AD238" s="203">
        <v>18</v>
      </c>
      <c r="AE238" s="203">
        <v>16</v>
      </c>
      <c r="AF238" s="203">
        <v>14</v>
      </c>
      <c r="AG238" s="203">
        <v>14</v>
      </c>
      <c r="AH238" s="203">
        <v>14</v>
      </c>
      <c r="AI238" s="203">
        <v>10</v>
      </c>
      <c r="AJ238" s="203">
        <v>8</v>
      </c>
      <c r="AK238" s="203">
        <v>7</v>
      </c>
      <c r="AL238" s="203">
        <v>5</v>
      </c>
      <c r="AM238" s="203">
        <v>6</v>
      </c>
      <c r="AN238" s="203">
        <v>4</v>
      </c>
      <c r="AO238" s="203">
        <v>3</v>
      </c>
      <c r="AP238" s="203">
        <v>0</v>
      </c>
      <c r="AQ238" s="203">
        <v>6</v>
      </c>
      <c r="AR238" s="203">
        <v>147</v>
      </c>
      <c r="AS238" s="203">
        <v>18</v>
      </c>
      <c r="AT238" s="203">
        <v>15</v>
      </c>
      <c r="AU238" s="203">
        <v>56</v>
      </c>
      <c r="AV238" s="203">
        <v>8</v>
      </c>
    </row>
    <row r="239" spans="1:48" ht="13.5" customHeight="1" x14ac:dyDescent="0.25">
      <c r="A239" s="216"/>
      <c r="B239" s="178">
        <v>130802</v>
      </c>
      <c r="C239" s="182" t="s">
        <v>2207</v>
      </c>
      <c r="D239" s="194"/>
      <c r="E239" s="206"/>
      <c r="F239" s="198"/>
      <c r="G239" s="187">
        <f t="shared" si="59"/>
        <v>4580</v>
      </c>
      <c r="H239" s="231">
        <f>+SUM(H240:H243)</f>
        <v>78</v>
      </c>
      <c r="I239" s="231">
        <f t="shared" ref="I239:AV239" si="62">+SUM(I240:I243)</f>
        <v>83</v>
      </c>
      <c r="J239" s="231">
        <f t="shared" si="62"/>
        <v>102</v>
      </c>
      <c r="K239" s="231">
        <f t="shared" si="62"/>
        <v>86</v>
      </c>
      <c r="L239" s="231">
        <f t="shared" si="62"/>
        <v>98</v>
      </c>
      <c r="M239" s="231">
        <f t="shared" si="62"/>
        <v>93</v>
      </c>
      <c r="N239" s="231">
        <f t="shared" si="62"/>
        <v>76</v>
      </c>
      <c r="O239" s="231">
        <f t="shared" si="62"/>
        <v>92</v>
      </c>
      <c r="P239" s="231">
        <f t="shared" si="62"/>
        <v>90</v>
      </c>
      <c r="Q239" s="231">
        <f t="shared" si="62"/>
        <v>92</v>
      </c>
      <c r="R239" s="231">
        <f t="shared" si="62"/>
        <v>71</v>
      </c>
      <c r="S239" s="231">
        <f t="shared" si="62"/>
        <v>99</v>
      </c>
      <c r="T239" s="231">
        <f t="shared" si="62"/>
        <v>99</v>
      </c>
      <c r="U239" s="231">
        <f t="shared" si="62"/>
        <v>97</v>
      </c>
      <c r="V239" s="231">
        <f t="shared" si="62"/>
        <v>116</v>
      </c>
      <c r="W239" s="231">
        <f t="shared" si="62"/>
        <v>86</v>
      </c>
      <c r="X239" s="231">
        <f t="shared" si="62"/>
        <v>107</v>
      </c>
      <c r="Y239" s="231">
        <f t="shared" si="62"/>
        <v>92</v>
      </c>
      <c r="Z239" s="231">
        <f t="shared" si="62"/>
        <v>72</v>
      </c>
      <c r="AA239" s="231">
        <f t="shared" si="62"/>
        <v>64</v>
      </c>
      <c r="AB239" s="231">
        <f t="shared" si="62"/>
        <v>369</v>
      </c>
      <c r="AC239" s="231">
        <f t="shared" si="62"/>
        <v>412</v>
      </c>
      <c r="AD239" s="231">
        <f t="shared" si="62"/>
        <v>328</v>
      </c>
      <c r="AE239" s="231">
        <f t="shared" si="62"/>
        <v>297</v>
      </c>
      <c r="AF239" s="231">
        <f t="shared" si="62"/>
        <v>236</v>
      </c>
      <c r="AG239" s="231">
        <f t="shared" si="62"/>
        <v>227</v>
      </c>
      <c r="AH239" s="231">
        <f t="shared" si="62"/>
        <v>221</v>
      </c>
      <c r="AI239" s="231">
        <f t="shared" si="62"/>
        <v>177</v>
      </c>
      <c r="AJ239" s="231">
        <f t="shared" si="62"/>
        <v>129</v>
      </c>
      <c r="AK239" s="231">
        <f t="shared" si="62"/>
        <v>143</v>
      </c>
      <c r="AL239" s="231">
        <f t="shared" si="62"/>
        <v>93</v>
      </c>
      <c r="AM239" s="231">
        <f t="shared" si="62"/>
        <v>58</v>
      </c>
      <c r="AN239" s="231">
        <f t="shared" si="62"/>
        <v>49</v>
      </c>
      <c r="AO239" s="231">
        <f t="shared" si="62"/>
        <v>48</v>
      </c>
      <c r="AP239" s="231">
        <f t="shared" si="62"/>
        <v>1</v>
      </c>
      <c r="AQ239" s="231">
        <f t="shared" si="62"/>
        <v>114</v>
      </c>
      <c r="AR239" s="231">
        <f t="shared" si="62"/>
        <v>2293</v>
      </c>
      <c r="AS239" s="231">
        <f t="shared" si="62"/>
        <v>243</v>
      </c>
      <c r="AT239" s="231">
        <f t="shared" si="62"/>
        <v>199</v>
      </c>
      <c r="AU239" s="231">
        <f t="shared" si="62"/>
        <v>937</v>
      </c>
      <c r="AV239" s="231">
        <f t="shared" si="62"/>
        <v>173</v>
      </c>
    </row>
    <row r="240" spans="1:48" ht="13.5" customHeight="1" x14ac:dyDescent="0.3">
      <c r="A240" s="216">
        <v>1</v>
      </c>
      <c r="B240" s="178">
        <v>130802</v>
      </c>
      <c r="C240" s="183" t="s">
        <v>1151</v>
      </c>
      <c r="D240" s="194" t="s">
        <v>2208</v>
      </c>
      <c r="E240" s="196" t="s">
        <v>1867</v>
      </c>
      <c r="F240" s="196" t="s">
        <v>1151</v>
      </c>
      <c r="G240" s="250">
        <f t="shared" si="59"/>
        <v>2903</v>
      </c>
      <c r="H240" s="230">
        <v>49</v>
      </c>
      <c r="I240" s="230">
        <v>52</v>
      </c>
      <c r="J240" s="203">
        <v>65</v>
      </c>
      <c r="K240" s="203">
        <v>55</v>
      </c>
      <c r="L240" s="203">
        <v>62</v>
      </c>
      <c r="M240" s="203">
        <v>59</v>
      </c>
      <c r="N240" s="203">
        <v>48</v>
      </c>
      <c r="O240" s="203">
        <v>58</v>
      </c>
      <c r="P240" s="203">
        <v>56</v>
      </c>
      <c r="Q240" s="203">
        <v>58</v>
      </c>
      <c r="R240" s="203">
        <v>45</v>
      </c>
      <c r="S240" s="203">
        <v>63</v>
      </c>
      <c r="T240" s="203">
        <v>63</v>
      </c>
      <c r="U240" s="203">
        <v>61</v>
      </c>
      <c r="V240" s="203">
        <v>74</v>
      </c>
      <c r="W240" s="203">
        <v>55</v>
      </c>
      <c r="X240" s="203">
        <v>68</v>
      </c>
      <c r="Y240" s="203">
        <v>58</v>
      </c>
      <c r="Z240" s="203">
        <v>46</v>
      </c>
      <c r="AA240" s="203">
        <v>41</v>
      </c>
      <c r="AB240" s="203">
        <v>234</v>
      </c>
      <c r="AC240" s="203">
        <v>261</v>
      </c>
      <c r="AD240" s="203">
        <v>208</v>
      </c>
      <c r="AE240" s="203">
        <v>188</v>
      </c>
      <c r="AF240" s="203">
        <v>150</v>
      </c>
      <c r="AG240" s="203">
        <v>144</v>
      </c>
      <c r="AH240" s="203">
        <v>140</v>
      </c>
      <c r="AI240" s="203">
        <v>112</v>
      </c>
      <c r="AJ240" s="203">
        <v>82</v>
      </c>
      <c r="AK240" s="203">
        <v>91</v>
      </c>
      <c r="AL240" s="203">
        <v>59</v>
      </c>
      <c r="AM240" s="203">
        <v>37</v>
      </c>
      <c r="AN240" s="203">
        <v>31</v>
      </c>
      <c r="AO240" s="203">
        <v>30</v>
      </c>
      <c r="AP240" s="203">
        <v>1</v>
      </c>
      <c r="AQ240" s="203">
        <v>72</v>
      </c>
      <c r="AR240" s="203">
        <v>1453</v>
      </c>
      <c r="AS240" s="203">
        <v>154</v>
      </c>
      <c r="AT240" s="203">
        <v>126</v>
      </c>
      <c r="AU240" s="203">
        <v>594</v>
      </c>
      <c r="AV240" s="203">
        <v>110</v>
      </c>
    </row>
    <row r="241" spans="1:48" ht="13.5" customHeight="1" x14ac:dyDescent="0.3">
      <c r="A241" s="216">
        <f>1+A240</f>
        <v>2</v>
      </c>
      <c r="B241" s="178">
        <v>130802</v>
      </c>
      <c r="C241" s="183" t="s">
        <v>1151</v>
      </c>
      <c r="D241" s="224" t="s">
        <v>2209</v>
      </c>
      <c r="E241" s="196" t="s">
        <v>1867</v>
      </c>
      <c r="F241" s="196" t="s">
        <v>2210</v>
      </c>
      <c r="G241" s="250">
        <f t="shared" si="59"/>
        <v>645</v>
      </c>
      <c r="H241" s="230">
        <v>11</v>
      </c>
      <c r="I241" s="230">
        <v>12</v>
      </c>
      <c r="J241" s="203">
        <v>14</v>
      </c>
      <c r="K241" s="203">
        <v>12</v>
      </c>
      <c r="L241" s="203">
        <v>14</v>
      </c>
      <c r="M241" s="203">
        <v>13</v>
      </c>
      <c r="N241" s="203">
        <v>11</v>
      </c>
      <c r="O241" s="203">
        <v>13</v>
      </c>
      <c r="P241" s="203">
        <v>13</v>
      </c>
      <c r="Q241" s="203">
        <v>13</v>
      </c>
      <c r="R241" s="203">
        <v>10</v>
      </c>
      <c r="S241" s="203">
        <v>14</v>
      </c>
      <c r="T241" s="203">
        <v>14</v>
      </c>
      <c r="U241" s="203">
        <v>14</v>
      </c>
      <c r="V241" s="203">
        <v>16</v>
      </c>
      <c r="W241" s="203">
        <v>12</v>
      </c>
      <c r="X241" s="203">
        <v>15</v>
      </c>
      <c r="Y241" s="203">
        <v>13</v>
      </c>
      <c r="Z241" s="203">
        <v>10</v>
      </c>
      <c r="AA241" s="203">
        <v>9</v>
      </c>
      <c r="AB241" s="203">
        <v>52</v>
      </c>
      <c r="AC241" s="203">
        <v>58</v>
      </c>
      <c r="AD241" s="203">
        <v>46</v>
      </c>
      <c r="AE241" s="203">
        <v>42</v>
      </c>
      <c r="AF241" s="203">
        <v>33</v>
      </c>
      <c r="AG241" s="203">
        <v>32</v>
      </c>
      <c r="AH241" s="203">
        <v>31</v>
      </c>
      <c r="AI241" s="203">
        <v>25</v>
      </c>
      <c r="AJ241" s="203">
        <v>18</v>
      </c>
      <c r="AK241" s="203">
        <v>20</v>
      </c>
      <c r="AL241" s="203">
        <v>13</v>
      </c>
      <c r="AM241" s="203">
        <v>8</v>
      </c>
      <c r="AN241" s="203">
        <v>7</v>
      </c>
      <c r="AO241" s="203">
        <v>7</v>
      </c>
      <c r="AP241" s="203">
        <v>0</v>
      </c>
      <c r="AQ241" s="203">
        <v>16</v>
      </c>
      <c r="AR241" s="203">
        <v>323</v>
      </c>
      <c r="AS241" s="203">
        <v>34</v>
      </c>
      <c r="AT241" s="203">
        <v>28</v>
      </c>
      <c r="AU241" s="203">
        <v>132</v>
      </c>
      <c r="AV241" s="203">
        <v>24</v>
      </c>
    </row>
    <row r="242" spans="1:48" ht="13.5" customHeight="1" x14ac:dyDescent="0.3">
      <c r="A242" s="216">
        <f>1+A241</f>
        <v>3</v>
      </c>
      <c r="B242" s="178">
        <v>130802</v>
      </c>
      <c r="C242" s="183" t="s">
        <v>1151</v>
      </c>
      <c r="D242" s="224" t="s">
        <v>2211</v>
      </c>
      <c r="E242" s="196" t="s">
        <v>1867</v>
      </c>
      <c r="F242" s="196" t="s">
        <v>2212</v>
      </c>
      <c r="G242" s="250">
        <f t="shared" si="59"/>
        <v>645</v>
      </c>
      <c r="H242" s="230">
        <v>11</v>
      </c>
      <c r="I242" s="230">
        <v>12</v>
      </c>
      <c r="J242" s="203">
        <v>14</v>
      </c>
      <c r="K242" s="203">
        <v>12</v>
      </c>
      <c r="L242" s="203">
        <v>14</v>
      </c>
      <c r="M242" s="203">
        <v>13</v>
      </c>
      <c r="N242" s="203">
        <v>11</v>
      </c>
      <c r="O242" s="203">
        <v>13</v>
      </c>
      <c r="P242" s="203">
        <v>13</v>
      </c>
      <c r="Q242" s="203">
        <v>13</v>
      </c>
      <c r="R242" s="203">
        <v>10</v>
      </c>
      <c r="S242" s="203">
        <v>14</v>
      </c>
      <c r="T242" s="203">
        <v>14</v>
      </c>
      <c r="U242" s="203">
        <v>14</v>
      </c>
      <c r="V242" s="203">
        <v>16</v>
      </c>
      <c r="W242" s="203">
        <v>12</v>
      </c>
      <c r="X242" s="203">
        <v>15</v>
      </c>
      <c r="Y242" s="203">
        <v>13</v>
      </c>
      <c r="Z242" s="203">
        <v>10</v>
      </c>
      <c r="AA242" s="203">
        <v>9</v>
      </c>
      <c r="AB242" s="203">
        <v>52</v>
      </c>
      <c r="AC242" s="203">
        <v>58</v>
      </c>
      <c r="AD242" s="203">
        <v>46</v>
      </c>
      <c r="AE242" s="203">
        <v>42</v>
      </c>
      <c r="AF242" s="203">
        <v>33</v>
      </c>
      <c r="AG242" s="203">
        <v>32</v>
      </c>
      <c r="AH242" s="203">
        <v>31</v>
      </c>
      <c r="AI242" s="203">
        <v>25</v>
      </c>
      <c r="AJ242" s="203">
        <v>18</v>
      </c>
      <c r="AK242" s="203">
        <v>20</v>
      </c>
      <c r="AL242" s="203">
        <v>13</v>
      </c>
      <c r="AM242" s="203">
        <v>8</v>
      </c>
      <c r="AN242" s="203">
        <v>7</v>
      </c>
      <c r="AO242" s="203">
        <v>7</v>
      </c>
      <c r="AP242" s="203">
        <v>0</v>
      </c>
      <c r="AQ242" s="203">
        <v>16</v>
      </c>
      <c r="AR242" s="203">
        <v>323</v>
      </c>
      <c r="AS242" s="203">
        <v>34</v>
      </c>
      <c r="AT242" s="203">
        <v>28</v>
      </c>
      <c r="AU242" s="203">
        <v>132</v>
      </c>
      <c r="AV242" s="203">
        <v>24</v>
      </c>
    </row>
    <row r="243" spans="1:48" ht="13.5" customHeight="1" x14ac:dyDescent="0.3">
      <c r="A243" s="216">
        <f>1+A242</f>
        <v>4</v>
      </c>
      <c r="B243" s="178">
        <v>130802</v>
      </c>
      <c r="C243" s="183" t="s">
        <v>1151</v>
      </c>
      <c r="D243" s="224" t="s">
        <v>2213</v>
      </c>
      <c r="E243" s="196" t="s">
        <v>1867</v>
      </c>
      <c r="F243" s="196" t="s">
        <v>314</v>
      </c>
      <c r="G243" s="250">
        <f t="shared" si="59"/>
        <v>387</v>
      </c>
      <c r="H243" s="230">
        <v>7</v>
      </c>
      <c r="I243" s="230">
        <v>7</v>
      </c>
      <c r="J243" s="203">
        <v>9</v>
      </c>
      <c r="K243" s="203">
        <v>7</v>
      </c>
      <c r="L243" s="203">
        <v>8</v>
      </c>
      <c r="M243" s="203">
        <v>8</v>
      </c>
      <c r="N243" s="203">
        <v>6</v>
      </c>
      <c r="O243" s="203">
        <v>8</v>
      </c>
      <c r="P243" s="203">
        <v>8</v>
      </c>
      <c r="Q243" s="203">
        <v>8</v>
      </c>
      <c r="R243" s="203">
        <v>6</v>
      </c>
      <c r="S243" s="203">
        <v>8</v>
      </c>
      <c r="T243" s="203">
        <v>8</v>
      </c>
      <c r="U243" s="203">
        <v>8</v>
      </c>
      <c r="V243" s="203">
        <v>10</v>
      </c>
      <c r="W243" s="203">
        <v>7</v>
      </c>
      <c r="X243" s="203">
        <v>9</v>
      </c>
      <c r="Y243" s="203">
        <v>8</v>
      </c>
      <c r="Z243" s="203">
        <v>6</v>
      </c>
      <c r="AA243" s="203">
        <v>5</v>
      </c>
      <c r="AB243" s="203">
        <v>31</v>
      </c>
      <c r="AC243" s="203">
        <v>35</v>
      </c>
      <c r="AD243" s="203">
        <v>28</v>
      </c>
      <c r="AE243" s="203">
        <v>25</v>
      </c>
      <c r="AF243" s="203">
        <v>20</v>
      </c>
      <c r="AG243" s="203">
        <v>19</v>
      </c>
      <c r="AH243" s="203">
        <v>19</v>
      </c>
      <c r="AI243" s="203">
        <v>15</v>
      </c>
      <c r="AJ243" s="203">
        <v>11</v>
      </c>
      <c r="AK243" s="203">
        <v>12</v>
      </c>
      <c r="AL243" s="203">
        <v>8</v>
      </c>
      <c r="AM243" s="203">
        <v>5</v>
      </c>
      <c r="AN243" s="203">
        <v>4</v>
      </c>
      <c r="AO243" s="203">
        <v>4</v>
      </c>
      <c r="AP243" s="203">
        <v>0</v>
      </c>
      <c r="AQ243" s="203">
        <v>10</v>
      </c>
      <c r="AR243" s="203">
        <v>194</v>
      </c>
      <c r="AS243" s="203">
        <v>21</v>
      </c>
      <c r="AT243" s="203">
        <v>17</v>
      </c>
      <c r="AU243" s="203">
        <v>79</v>
      </c>
      <c r="AV243" s="203">
        <v>15</v>
      </c>
    </row>
    <row r="244" spans="1:48" ht="13.5" customHeight="1" x14ac:dyDescent="0.25">
      <c r="A244" s="216"/>
      <c r="B244" s="178">
        <v>130803</v>
      </c>
      <c r="C244" s="182" t="s">
        <v>2214</v>
      </c>
      <c r="D244" s="194"/>
      <c r="E244" s="206"/>
      <c r="F244" s="198"/>
      <c r="G244" s="187">
        <f t="shared" si="59"/>
        <v>14712</v>
      </c>
      <c r="H244" s="231">
        <f>+SUM(H245:H249)</f>
        <v>333</v>
      </c>
      <c r="I244" s="231">
        <f t="shared" ref="I244:AV244" si="63">+SUM(I245:I249)</f>
        <v>313</v>
      </c>
      <c r="J244" s="231">
        <f t="shared" si="63"/>
        <v>395</v>
      </c>
      <c r="K244" s="231">
        <f t="shared" si="63"/>
        <v>344</v>
      </c>
      <c r="L244" s="231">
        <f t="shared" si="63"/>
        <v>409</v>
      </c>
      <c r="M244" s="231">
        <f t="shared" si="63"/>
        <v>388</v>
      </c>
      <c r="N244" s="231">
        <f t="shared" si="63"/>
        <v>347</v>
      </c>
      <c r="O244" s="231">
        <f t="shared" si="63"/>
        <v>283</v>
      </c>
      <c r="P244" s="231">
        <f t="shared" si="63"/>
        <v>313</v>
      </c>
      <c r="Q244" s="231">
        <f t="shared" si="63"/>
        <v>339</v>
      </c>
      <c r="R244" s="231">
        <f t="shared" si="63"/>
        <v>360</v>
      </c>
      <c r="S244" s="231">
        <f t="shared" si="63"/>
        <v>365</v>
      </c>
      <c r="T244" s="231">
        <f t="shared" si="63"/>
        <v>416</v>
      </c>
      <c r="U244" s="231">
        <f t="shared" si="63"/>
        <v>408</v>
      </c>
      <c r="V244" s="231">
        <f t="shared" si="63"/>
        <v>374</v>
      </c>
      <c r="W244" s="231">
        <f t="shared" si="63"/>
        <v>381</v>
      </c>
      <c r="X244" s="231">
        <f t="shared" si="63"/>
        <v>352</v>
      </c>
      <c r="Y244" s="231">
        <f t="shared" si="63"/>
        <v>312</v>
      </c>
      <c r="Z244" s="231">
        <f t="shared" si="63"/>
        <v>344</v>
      </c>
      <c r="AA244" s="231">
        <f t="shared" si="63"/>
        <v>287</v>
      </c>
      <c r="AB244" s="231">
        <f t="shared" si="63"/>
        <v>1332</v>
      </c>
      <c r="AC244" s="231">
        <f t="shared" si="63"/>
        <v>1097</v>
      </c>
      <c r="AD244" s="231">
        <f t="shared" si="63"/>
        <v>876</v>
      </c>
      <c r="AE244" s="231">
        <f t="shared" si="63"/>
        <v>790</v>
      </c>
      <c r="AF244" s="231">
        <f t="shared" si="63"/>
        <v>710</v>
      </c>
      <c r="AG244" s="231">
        <f t="shared" si="63"/>
        <v>691</v>
      </c>
      <c r="AH244" s="231">
        <f t="shared" si="63"/>
        <v>514</v>
      </c>
      <c r="AI244" s="231">
        <f t="shared" si="63"/>
        <v>400</v>
      </c>
      <c r="AJ244" s="231">
        <f t="shared" si="63"/>
        <v>347</v>
      </c>
      <c r="AK244" s="231">
        <f t="shared" si="63"/>
        <v>272</v>
      </c>
      <c r="AL244" s="231">
        <f t="shared" si="63"/>
        <v>230</v>
      </c>
      <c r="AM244" s="231">
        <f t="shared" si="63"/>
        <v>177</v>
      </c>
      <c r="AN244" s="231">
        <f t="shared" si="63"/>
        <v>123</v>
      </c>
      <c r="AO244" s="231">
        <f t="shared" si="63"/>
        <v>90</v>
      </c>
      <c r="AP244" s="231">
        <f t="shared" si="63"/>
        <v>8</v>
      </c>
      <c r="AQ244" s="231">
        <f t="shared" si="63"/>
        <v>457</v>
      </c>
      <c r="AR244" s="231">
        <f t="shared" si="63"/>
        <v>7368</v>
      </c>
      <c r="AS244" s="231">
        <f t="shared" si="63"/>
        <v>947</v>
      </c>
      <c r="AT244" s="231">
        <f t="shared" si="63"/>
        <v>853</v>
      </c>
      <c r="AU244" s="231">
        <f t="shared" si="63"/>
        <v>2769</v>
      </c>
      <c r="AV244" s="231">
        <f t="shared" si="63"/>
        <v>583</v>
      </c>
    </row>
    <row r="245" spans="1:48" ht="13.5" customHeight="1" x14ac:dyDescent="0.3">
      <c r="A245" s="216">
        <v>1</v>
      </c>
      <c r="B245" s="178">
        <v>130803</v>
      </c>
      <c r="C245" s="183" t="s">
        <v>2216</v>
      </c>
      <c r="D245" s="194" t="s">
        <v>2215</v>
      </c>
      <c r="E245" s="196" t="s">
        <v>1840</v>
      </c>
      <c r="F245" s="196" t="s">
        <v>2216</v>
      </c>
      <c r="G245" s="250">
        <f t="shared" si="59"/>
        <v>9660</v>
      </c>
      <c r="H245" s="230">
        <v>219</v>
      </c>
      <c r="I245" s="230">
        <v>206</v>
      </c>
      <c r="J245" s="203">
        <v>259</v>
      </c>
      <c r="K245" s="203">
        <v>226</v>
      </c>
      <c r="L245" s="203">
        <v>268</v>
      </c>
      <c r="M245" s="203">
        <v>255</v>
      </c>
      <c r="N245" s="203">
        <v>227</v>
      </c>
      <c r="O245" s="203">
        <v>186</v>
      </c>
      <c r="P245" s="203">
        <v>206</v>
      </c>
      <c r="Q245" s="203">
        <v>223</v>
      </c>
      <c r="R245" s="203">
        <v>236</v>
      </c>
      <c r="S245" s="203">
        <v>240</v>
      </c>
      <c r="T245" s="203">
        <v>273</v>
      </c>
      <c r="U245" s="203">
        <v>267</v>
      </c>
      <c r="V245" s="203">
        <v>246</v>
      </c>
      <c r="W245" s="203">
        <v>250</v>
      </c>
      <c r="X245" s="203">
        <v>231</v>
      </c>
      <c r="Y245" s="203">
        <v>205</v>
      </c>
      <c r="Z245" s="203">
        <v>226</v>
      </c>
      <c r="AA245" s="203">
        <v>188</v>
      </c>
      <c r="AB245" s="203">
        <v>875</v>
      </c>
      <c r="AC245" s="203">
        <v>720</v>
      </c>
      <c r="AD245" s="203">
        <v>575</v>
      </c>
      <c r="AE245" s="203">
        <v>519</v>
      </c>
      <c r="AF245" s="203">
        <v>466</v>
      </c>
      <c r="AG245" s="203">
        <v>454</v>
      </c>
      <c r="AH245" s="203">
        <v>338</v>
      </c>
      <c r="AI245" s="203">
        <v>263</v>
      </c>
      <c r="AJ245" s="203">
        <v>227</v>
      </c>
      <c r="AK245" s="203">
        <v>179</v>
      </c>
      <c r="AL245" s="203">
        <v>151</v>
      </c>
      <c r="AM245" s="203">
        <v>116</v>
      </c>
      <c r="AN245" s="203">
        <v>81</v>
      </c>
      <c r="AO245" s="203">
        <v>59</v>
      </c>
      <c r="AP245" s="203">
        <v>5</v>
      </c>
      <c r="AQ245" s="203">
        <v>300</v>
      </c>
      <c r="AR245" s="203">
        <v>4838</v>
      </c>
      <c r="AS245" s="203">
        <v>621</v>
      </c>
      <c r="AT245" s="203">
        <v>561</v>
      </c>
      <c r="AU245" s="203">
        <v>1818</v>
      </c>
      <c r="AV245" s="203">
        <v>383</v>
      </c>
    </row>
    <row r="246" spans="1:48" ht="13.5" customHeight="1" x14ac:dyDescent="0.3">
      <c r="A246" s="216">
        <f>1+A245</f>
        <v>2</v>
      </c>
      <c r="B246" s="178">
        <v>130803</v>
      </c>
      <c r="C246" s="183" t="s">
        <v>2216</v>
      </c>
      <c r="D246" s="194" t="s">
        <v>2217</v>
      </c>
      <c r="E246" s="196" t="s">
        <v>1867</v>
      </c>
      <c r="F246" s="196" t="s">
        <v>2218</v>
      </c>
      <c r="G246" s="250">
        <f t="shared" si="59"/>
        <v>1913</v>
      </c>
      <c r="H246" s="230">
        <v>43</v>
      </c>
      <c r="I246" s="230">
        <v>41</v>
      </c>
      <c r="J246" s="203">
        <v>51</v>
      </c>
      <c r="K246" s="203">
        <v>45</v>
      </c>
      <c r="L246" s="203">
        <v>53</v>
      </c>
      <c r="M246" s="203">
        <v>50</v>
      </c>
      <c r="N246" s="203">
        <v>45</v>
      </c>
      <c r="O246" s="203">
        <v>37</v>
      </c>
      <c r="P246" s="203">
        <v>41</v>
      </c>
      <c r="Q246" s="203">
        <v>44</v>
      </c>
      <c r="R246" s="203">
        <v>47</v>
      </c>
      <c r="S246" s="203">
        <v>47</v>
      </c>
      <c r="T246" s="203">
        <v>54</v>
      </c>
      <c r="U246" s="203">
        <v>53</v>
      </c>
      <c r="V246" s="203">
        <v>49</v>
      </c>
      <c r="W246" s="203">
        <v>50</v>
      </c>
      <c r="X246" s="203">
        <v>46</v>
      </c>
      <c r="Y246" s="203">
        <v>41</v>
      </c>
      <c r="Z246" s="203">
        <v>45</v>
      </c>
      <c r="AA246" s="203">
        <v>37</v>
      </c>
      <c r="AB246" s="203">
        <v>173</v>
      </c>
      <c r="AC246" s="203">
        <v>142</v>
      </c>
      <c r="AD246" s="203">
        <v>114</v>
      </c>
      <c r="AE246" s="203">
        <v>103</v>
      </c>
      <c r="AF246" s="203">
        <v>92</v>
      </c>
      <c r="AG246" s="203">
        <v>90</v>
      </c>
      <c r="AH246" s="203">
        <v>67</v>
      </c>
      <c r="AI246" s="203">
        <v>52</v>
      </c>
      <c r="AJ246" s="203">
        <v>45</v>
      </c>
      <c r="AK246" s="203">
        <v>35</v>
      </c>
      <c r="AL246" s="203">
        <v>30</v>
      </c>
      <c r="AM246" s="203">
        <v>23</v>
      </c>
      <c r="AN246" s="203">
        <v>16</v>
      </c>
      <c r="AO246" s="203">
        <v>12</v>
      </c>
      <c r="AP246" s="203">
        <v>1</v>
      </c>
      <c r="AQ246" s="203">
        <v>59</v>
      </c>
      <c r="AR246" s="203">
        <v>958</v>
      </c>
      <c r="AS246" s="203">
        <v>123</v>
      </c>
      <c r="AT246" s="203">
        <v>111</v>
      </c>
      <c r="AU246" s="203">
        <v>360</v>
      </c>
      <c r="AV246" s="203">
        <v>76</v>
      </c>
    </row>
    <row r="247" spans="1:48" ht="13.5" customHeight="1" x14ac:dyDescent="0.3">
      <c r="A247" s="216">
        <f>1+A246</f>
        <v>3</v>
      </c>
      <c r="B247" s="178">
        <v>130803</v>
      </c>
      <c r="C247" s="183" t="s">
        <v>2216</v>
      </c>
      <c r="D247" s="233" t="s">
        <v>2219</v>
      </c>
      <c r="E247" s="196" t="s">
        <v>1867</v>
      </c>
      <c r="F247" s="196" t="s">
        <v>635</v>
      </c>
      <c r="G247" s="250">
        <f t="shared" si="59"/>
        <v>1471</v>
      </c>
      <c r="H247" s="230">
        <v>33</v>
      </c>
      <c r="I247" s="230">
        <v>31</v>
      </c>
      <c r="J247" s="203">
        <v>40</v>
      </c>
      <c r="K247" s="203">
        <v>34</v>
      </c>
      <c r="L247" s="203">
        <v>41</v>
      </c>
      <c r="M247" s="203">
        <v>39</v>
      </c>
      <c r="N247" s="203">
        <v>35</v>
      </c>
      <c r="O247" s="203">
        <v>28</v>
      </c>
      <c r="P247" s="203">
        <v>31</v>
      </c>
      <c r="Q247" s="203">
        <v>34</v>
      </c>
      <c r="R247" s="203">
        <v>36</v>
      </c>
      <c r="S247" s="203">
        <v>37</v>
      </c>
      <c r="T247" s="203">
        <v>42</v>
      </c>
      <c r="U247" s="203">
        <v>41</v>
      </c>
      <c r="V247" s="203">
        <v>37</v>
      </c>
      <c r="W247" s="203">
        <v>38</v>
      </c>
      <c r="X247" s="203">
        <v>35</v>
      </c>
      <c r="Y247" s="203">
        <v>31</v>
      </c>
      <c r="Z247" s="203">
        <v>34</v>
      </c>
      <c r="AA247" s="203">
        <v>29</v>
      </c>
      <c r="AB247" s="203">
        <v>133</v>
      </c>
      <c r="AC247" s="203">
        <v>110</v>
      </c>
      <c r="AD247" s="203">
        <v>88</v>
      </c>
      <c r="AE247" s="203">
        <v>79</v>
      </c>
      <c r="AF247" s="203">
        <v>71</v>
      </c>
      <c r="AG247" s="203">
        <v>69</v>
      </c>
      <c r="AH247" s="203">
        <v>51</v>
      </c>
      <c r="AI247" s="203">
        <v>40</v>
      </c>
      <c r="AJ247" s="203">
        <v>35</v>
      </c>
      <c r="AK247" s="203">
        <v>27</v>
      </c>
      <c r="AL247" s="203">
        <v>23</v>
      </c>
      <c r="AM247" s="203">
        <v>18</v>
      </c>
      <c r="AN247" s="203">
        <v>12</v>
      </c>
      <c r="AO247" s="203">
        <v>9</v>
      </c>
      <c r="AP247" s="203">
        <v>1</v>
      </c>
      <c r="AQ247" s="203">
        <v>46</v>
      </c>
      <c r="AR247" s="203">
        <v>737</v>
      </c>
      <c r="AS247" s="203">
        <v>95</v>
      </c>
      <c r="AT247" s="203">
        <v>85</v>
      </c>
      <c r="AU247" s="203">
        <v>277</v>
      </c>
      <c r="AV247" s="203">
        <v>58</v>
      </c>
    </row>
    <row r="248" spans="1:48" ht="13.5" customHeight="1" x14ac:dyDescent="0.3">
      <c r="A248" s="216">
        <f>1+A247</f>
        <v>4</v>
      </c>
      <c r="B248" s="178">
        <v>130803</v>
      </c>
      <c r="C248" s="183" t="s">
        <v>2216</v>
      </c>
      <c r="D248" s="233" t="s">
        <v>2220</v>
      </c>
      <c r="E248" s="196" t="s">
        <v>1867</v>
      </c>
      <c r="F248" s="196" t="s">
        <v>2221</v>
      </c>
      <c r="G248" s="250">
        <f t="shared" si="59"/>
        <v>489</v>
      </c>
      <c r="H248" s="230">
        <v>11</v>
      </c>
      <c r="I248" s="230">
        <v>10</v>
      </c>
      <c r="J248" s="203">
        <v>13</v>
      </c>
      <c r="K248" s="203">
        <v>11</v>
      </c>
      <c r="L248" s="203">
        <v>14</v>
      </c>
      <c r="M248" s="203">
        <v>13</v>
      </c>
      <c r="N248" s="203">
        <v>12</v>
      </c>
      <c r="O248" s="203">
        <v>9</v>
      </c>
      <c r="P248" s="203">
        <v>10</v>
      </c>
      <c r="Q248" s="203">
        <v>11</v>
      </c>
      <c r="R248" s="203">
        <v>12</v>
      </c>
      <c r="S248" s="203">
        <v>12</v>
      </c>
      <c r="T248" s="203">
        <v>14</v>
      </c>
      <c r="U248" s="203">
        <v>14</v>
      </c>
      <c r="V248" s="203">
        <v>12</v>
      </c>
      <c r="W248" s="203">
        <v>13</v>
      </c>
      <c r="X248" s="203">
        <v>12</v>
      </c>
      <c r="Y248" s="203">
        <v>10</v>
      </c>
      <c r="Z248" s="203">
        <v>11</v>
      </c>
      <c r="AA248" s="203">
        <v>10</v>
      </c>
      <c r="AB248" s="203">
        <v>44</v>
      </c>
      <c r="AC248" s="203">
        <v>37</v>
      </c>
      <c r="AD248" s="203">
        <v>29</v>
      </c>
      <c r="AE248" s="203">
        <v>26</v>
      </c>
      <c r="AF248" s="203">
        <v>24</v>
      </c>
      <c r="AG248" s="203">
        <v>23</v>
      </c>
      <c r="AH248" s="203">
        <v>17</v>
      </c>
      <c r="AI248" s="203">
        <v>13</v>
      </c>
      <c r="AJ248" s="203">
        <v>12</v>
      </c>
      <c r="AK248" s="203">
        <v>9</v>
      </c>
      <c r="AL248" s="203">
        <v>8</v>
      </c>
      <c r="AM248" s="203">
        <v>6</v>
      </c>
      <c r="AN248" s="203">
        <v>4</v>
      </c>
      <c r="AO248" s="203">
        <v>3</v>
      </c>
      <c r="AP248" s="203">
        <v>0</v>
      </c>
      <c r="AQ248" s="203">
        <v>15</v>
      </c>
      <c r="AR248" s="203">
        <v>246</v>
      </c>
      <c r="AS248" s="203">
        <v>32</v>
      </c>
      <c r="AT248" s="203">
        <v>28</v>
      </c>
      <c r="AU248" s="203">
        <v>92</v>
      </c>
      <c r="AV248" s="203">
        <v>19</v>
      </c>
    </row>
    <row r="249" spans="1:48" ht="13.5" customHeight="1" x14ac:dyDescent="0.3">
      <c r="A249" s="216">
        <f>1+A248</f>
        <v>5</v>
      </c>
      <c r="B249" s="178">
        <v>130803</v>
      </c>
      <c r="C249" s="183" t="s">
        <v>2216</v>
      </c>
      <c r="D249" s="233" t="s">
        <v>2222</v>
      </c>
      <c r="E249" s="196" t="s">
        <v>1867</v>
      </c>
      <c r="F249" s="196" t="s">
        <v>2223</v>
      </c>
      <c r="G249" s="250">
        <f t="shared" si="59"/>
        <v>1179</v>
      </c>
      <c r="H249" s="230">
        <v>27</v>
      </c>
      <c r="I249" s="230">
        <v>25</v>
      </c>
      <c r="J249" s="203">
        <v>32</v>
      </c>
      <c r="K249" s="203">
        <v>28</v>
      </c>
      <c r="L249" s="203">
        <v>33</v>
      </c>
      <c r="M249" s="203">
        <v>31</v>
      </c>
      <c r="N249" s="203">
        <v>28</v>
      </c>
      <c r="O249" s="203">
        <v>23</v>
      </c>
      <c r="P249" s="203">
        <v>25</v>
      </c>
      <c r="Q249" s="203">
        <v>27</v>
      </c>
      <c r="R249" s="203">
        <v>29</v>
      </c>
      <c r="S249" s="203">
        <v>29</v>
      </c>
      <c r="T249" s="203">
        <v>33</v>
      </c>
      <c r="U249" s="203">
        <v>33</v>
      </c>
      <c r="V249" s="203">
        <v>30</v>
      </c>
      <c r="W249" s="203">
        <v>30</v>
      </c>
      <c r="X249" s="203">
        <v>28</v>
      </c>
      <c r="Y249" s="203">
        <v>25</v>
      </c>
      <c r="Z249" s="203">
        <v>28</v>
      </c>
      <c r="AA249" s="203">
        <v>23</v>
      </c>
      <c r="AB249" s="203">
        <v>107</v>
      </c>
      <c r="AC249" s="203">
        <v>88</v>
      </c>
      <c r="AD249" s="203">
        <v>70</v>
      </c>
      <c r="AE249" s="203">
        <v>63</v>
      </c>
      <c r="AF249" s="203">
        <v>57</v>
      </c>
      <c r="AG249" s="203">
        <v>55</v>
      </c>
      <c r="AH249" s="203">
        <v>41</v>
      </c>
      <c r="AI249" s="203">
        <v>32</v>
      </c>
      <c r="AJ249" s="203">
        <v>28</v>
      </c>
      <c r="AK249" s="203">
        <v>22</v>
      </c>
      <c r="AL249" s="203">
        <v>18</v>
      </c>
      <c r="AM249" s="203">
        <v>14</v>
      </c>
      <c r="AN249" s="203">
        <v>10</v>
      </c>
      <c r="AO249" s="203">
        <v>7</v>
      </c>
      <c r="AP249" s="203">
        <v>1</v>
      </c>
      <c r="AQ249" s="203">
        <v>37</v>
      </c>
      <c r="AR249" s="203">
        <v>589</v>
      </c>
      <c r="AS249" s="203">
        <v>76</v>
      </c>
      <c r="AT249" s="203">
        <v>68</v>
      </c>
      <c r="AU249" s="203">
        <v>222</v>
      </c>
      <c r="AV249" s="203">
        <v>47</v>
      </c>
    </row>
    <row r="250" spans="1:48" ht="13.5" customHeight="1" x14ac:dyDescent="0.25">
      <c r="A250" s="216"/>
      <c r="B250" s="178">
        <v>130804</v>
      </c>
      <c r="C250" s="182" t="s">
        <v>2224</v>
      </c>
      <c r="D250" s="221"/>
      <c r="E250" s="222"/>
      <c r="F250" s="234"/>
      <c r="G250" s="187">
        <f t="shared" si="59"/>
        <v>6549</v>
      </c>
      <c r="H250" s="231">
        <f>+SUM(H251:H253)</f>
        <v>116</v>
      </c>
      <c r="I250" s="231">
        <f t="shared" ref="I250:AV250" si="64">+SUM(I251:I253)</f>
        <v>125</v>
      </c>
      <c r="J250" s="231">
        <f t="shared" si="64"/>
        <v>135</v>
      </c>
      <c r="K250" s="231">
        <f t="shared" si="64"/>
        <v>124</v>
      </c>
      <c r="L250" s="231">
        <f t="shared" si="64"/>
        <v>114</v>
      </c>
      <c r="M250" s="231">
        <f t="shared" si="64"/>
        <v>130</v>
      </c>
      <c r="N250" s="231">
        <f t="shared" si="64"/>
        <v>116</v>
      </c>
      <c r="O250" s="231">
        <f t="shared" si="64"/>
        <v>111</v>
      </c>
      <c r="P250" s="231">
        <f t="shared" si="64"/>
        <v>133</v>
      </c>
      <c r="Q250" s="231">
        <f t="shared" si="64"/>
        <v>143</v>
      </c>
      <c r="R250" s="231">
        <f t="shared" si="64"/>
        <v>126</v>
      </c>
      <c r="S250" s="231">
        <f t="shared" si="64"/>
        <v>185</v>
      </c>
      <c r="T250" s="231">
        <f t="shared" si="64"/>
        <v>183</v>
      </c>
      <c r="U250" s="231">
        <f t="shared" si="64"/>
        <v>165</v>
      </c>
      <c r="V250" s="231">
        <f t="shared" si="64"/>
        <v>162</v>
      </c>
      <c r="W250" s="231">
        <f t="shared" si="64"/>
        <v>161</v>
      </c>
      <c r="X250" s="231">
        <f t="shared" si="64"/>
        <v>172</v>
      </c>
      <c r="Y250" s="231">
        <f t="shared" si="64"/>
        <v>158</v>
      </c>
      <c r="Z250" s="231">
        <f t="shared" si="64"/>
        <v>135</v>
      </c>
      <c r="AA250" s="231">
        <f t="shared" si="64"/>
        <v>131</v>
      </c>
      <c r="AB250" s="231">
        <f t="shared" si="64"/>
        <v>623</v>
      </c>
      <c r="AC250" s="231">
        <f t="shared" si="64"/>
        <v>465</v>
      </c>
      <c r="AD250" s="231">
        <f t="shared" si="64"/>
        <v>348</v>
      </c>
      <c r="AE250" s="231">
        <f t="shared" si="64"/>
        <v>339</v>
      </c>
      <c r="AF250" s="231">
        <f t="shared" si="64"/>
        <v>301</v>
      </c>
      <c r="AG250" s="231">
        <f t="shared" si="64"/>
        <v>288</v>
      </c>
      <c r="AH250" s="231">
        <f t="shared" si="64"/>
        <v>297</v>
      </c>
      <c r="AI250" s="231">
        <f t="shared" si="64"/>
        <v>231</v>
      </c>
      <c r="AJ250" s="231">
        <f t="shared" si="64"/>
        <v>218</v>
      </c>
      <c r="AK250" s="231">
        <f t="shared" si="64"/>
        <v>167</v>
      </c>
      <c r="AL250" s="231">
        <f t="shared" si="64"/>
        <v>142</v>
      </c>
      <c r="AM250" s="231">
        <f t="shared" si="64"/>
        <v>126</v>
      </c>
      <c r="AN250" s="231">
        <f t="shared" si="64"/>
        <v>93</v>
      </c>
      <c r="AO250" s="231">
        <f t="shared" si="64"/>
        <v>86</v>
      </c>
      <c r="AP250" s="231">
        <f t="shared" si="64"/>
        <v>6</v>
      </c>
      <c r="AQ250" s="231">
        <f t="shared" si="64"/>
        <v>158</v>
      </c>
      <c r="AR250" s="231">
        <f t="shared" si="64"/>
        <v>3309</v>
      </c>
      <c r="AS250" s="231">
        <f t="shared" si="64"/>
        <v>411</v>
      </c>
      <c r="AT250" s="231">
        <f t="shared" si="64"/>
        <v>372</v>
      </c>
      <c r="AU250" s="231">
        <f t="shared" si="64"/>
        <v>1185</v>
      </c>
      <c r="AV250" s="231">
        <f t="shared" si="64"/>
        <v>198</v>
      </c>
    </row>
    <row r="251" spans="1:48" ht="13.5" customHeight="1" x14ac:dyDescent="0.3">
      <c r="A251" s="216">
        <v>1</v>
      </c>
      <c r="B251" s="178">
        <v>130804</v>
      </c>
      <c r="C251" s="183" t="s">
        <v>1153</v>
      </c>
      <c r="D251" s="219" t="s">
        <v>2225</v>
      </c>
      <c r="E251" s="220" t="s">
        <v>1867</v>
      </c>
      <c r="F251" s="220" t="s">
        <v>1153</v>
      </c>
      <c r="G251" s="250">
        <f t="shared" si="59"/>
        <v>5512</v>
      </c>
      <c r="H251" s="230">
        <v>98</v>
      </c>
      <c r="I251" s="230">
        <v>105</v>
      </c>
      <c r="J251" s="203">
        <v>114</v>
      </c>
      <c r="K251" s="203">
        <v>104</v>
      </c>
      <c r="L251" s="203">
        <v>96</v>
      </c>
      <c r="M251" s="203">
        <v>109</v>
      </c>
      <c r="N251" s="203">
        <v>98</v>
      </c>
      <c r="O251" s="203">
        <v>93</v>
      </c>
      <c r="P251" s="203">
        <v>112</v>
      </c>
      <c r="Q251" s="203">
        <v>120</v>
      </c>
      <c r="R251" s="203">
        <v>106</v>
      </c>
      <c r="S251" s="203">
        <v>156</v>
      </c>
      <c r="T251" s="203">
        <v>154</v>
      </c>
      <c r="U251" s="203">
        <v>139</v>
      </c>
      <c r="V251" s="203">
        <v>136</v>
      </c>
      <c r="W251" s="203">
        <v>135</v>
      </c>
      <c r="X251" s="203">
        <v>145</v>
      </c>
      <c r="Y251" s="203">
        <v>133</v>
      </c>
      <c r="Z251" s="203">
        <v>114</v>
      </c>
      <c r="AA251" s="203">
        <v>110</v>
      </c>
      <c r="AB251" s="203">
        <v>524</v>
      </c>
      <c r="AC251" s="203">
        <v>392</v>
      </c>
      <c r="AD251" s="203">
        <v>293</v>
      </c>
      <c r="AE251" s="203">
        <v>285</v>
      </c>
      <c r="AF251" s="203">
        <v>254</v>
      </c>
      <c r="AG251" s="203">
        <v>242</v>
      </c>
      <c r="AH251" s="203">
        <v>250</v>
      </c>
      <c r="AI251" s="203">
        <v>194</v>
      </c>
      <c r="AJ251" s="203">
        <v>184</v>
      </c>
      <c r="AK251" s="203">
        <v>141</v>
      </c>
      <c r="AL251" s="203">
        <v>119</v>
      </c>
      <c r="AM251" s="203">
        <v>106</v>
      </c>
      <c r="AN251" s="203">
        <v>78</v>
      </c>
      <c r="AO251" s="203">
        <v>73</v>
      </c>
      <c r="AP251" s="203">
        <v>5</v>
      </c>
      <c r="AQ251" s="203">
        <v>133</v>
      </c>
      <c r="AR251" s="203">
        <v>2784</v>
      </c>
      <c r="AS251" s="203">
        <v>346</v>
      </c>
      <c r="AT251" s="203">
        <v>313</v>
      </c>
      <c r="AU251" s="203">
        <v>997</v>
      </c>
      <c r="AV251" s="203">
        <v>167</v>
      </c>
    </row>
    <row r="252" spans="1:48" ht="13.5" customHeight="1" x14ac:dyDescent="0.3">
      <c r="A252" s="216">
        <f>1+A251</f>
        <v>2</v>
      </c>
      <c r="B252" s="178">
        <v>130804</v>
      </c>
      <c r="C252" s="183" t="s">
        <v>1153</v>
      </c>
      <c r="D252" s="219" t="s">
        <v>2226</v>
      </c>
      <c r="E252" s="220" t="s">
        <v>1867</v>
      </c>
      <c r="F252" s="220" t="s">
        <v>185</v>
      </c>
      <c r="G252" s="250">
        <f t="shared" si="59"/>
        <v>637</v>
      </c>
      <c r="H252" s="230">
        <v>11</v>
      </c>
      <c r="I252" s="230">
        <v>12</v>
      </c>
      <c r="J252" s="203">
        <v>13</v>
      </c>
      <c r="K252" s="203">
        <v>12</v>
      </c>
      <c r="L252" s="203">
        <v>11</v>
      </c>
      <c r="M252" s="203">
        <v>13</v>
      </c>
      <c r="N252" s="203">
        <v>11</v>
      </c>
      <c r="O252" s="203">
        <v>11</v>
      </c>
      <c r="P252" s="203">
        <v>13</v>
      </c>
      <c r="Q252" s="203">
        <v>14</v>
      </c>
      <c r="R252" s="203">
        <v>12</v>
      </c>
      <c r="S252" s="203">
        <v>18</v>
      </c>
      <c r="T252" s="203">
        <v>18</v>
      </c>
      <c r="U252" s="203">
        <v>16</v>
      </c>
      <c r="V252" s="203">
        <v>16</v>
      </c>
      <c r="W252" s="203">
        <v>16</v>
      </c>
      <c r="X252" s="203">
        <v>17</v>
      </c>
      <c r="Y252" s="203">
        <v>15</v>
      </c>
      <c r="Z252" s="203">
        <v>13</v>
      </c>
      <c r="AA252" s="203">
        <v>13</v>
      </c>
      <c r="AB252" s="203">
        <v>61</v>
      </c>
      <c r="AC252" s="203">
        <v>45</v>
      </c>
      <c r="AD252" s="203">
        <v>34</v>
      </c>
      <c r="AE252" s="203">
        <v>33</v>
      </c>
      <c r="AF252" s="203">
        <v>29</v>
      </c>
      <c r="AG252" s="203">
        <v>28</v>
      </c>
      <c r="AH252" s="203">
        <v>29</v>
      </c>
      <c r="AI252" s="203">
        <v>23</v>
      </c>
      <c r="AJ252" s="203">
        <v>21</v>
      </c>
      <c r="AK252" s="203">
        <v>16</v>
      </c>
      <c r="AL252" s="203">
        <v>14</v>
      </c>
      <c r="AM252" s="203">
        <v>12</v>
      </c>
      <c r="AN252" s="203">
        <v>9</v>
      </c>
      <c r="AO252" s="203">
        <v>8</v>
      </c>
      <c r="AP252" s="203">
        <v>1</v>
      </c>
      <c r="AQ252" s="203">
        <v>15</v>
      </c>
      <c r="AR252" s="203">
        <v>323</v>
      </c>
      <c r="AS252" s="203">
        <v>40</v>
      </c>
      <c r="AT252" s="203">
        <v>36</v>
      </c>
      <c r="AU252" s="203">
        <v>116</v>
      </c>
      <c r="AV252" s="203">
        <v>19</v>
      </c>
    </row>
    <row r="253" spans="1:48" ht="13.5" customHeight="1" x14ac:dyDescent="0.3">
      <c r="A253" s="216">
        <f>1+A252</f>
        <v>3</v>
      </c>
      <c r="B253" s="178">
        <v>130804</v>
      </c>
      <c r="C253" s="183" t="s">
        <v>1153</v>
      </c>
      <c r="D253" s="219" t="s">
        <v>2227</v>
      </c>
      <c r="E253" s="220" t="s">
        <v>1867</v>
      </c>
      <c r="F253" s="220" t="s">
        <v>2228</v>
      </c>
      <c r="G253" s="250">
        <f t="shared" si="59"/>
        <v>400</v>
      </c>
      <c r="H253" s="230">
        <v>7</v>
      </c>
      <c r="I253" s="230">
        <v>8</v>
      </c>
      <c r="J253" s="203">
        <v>8</v>
      </c>
      <c r="K253" s="203">
        <v>8</v>
      </c>
      <c r="L253" s="203">
        <v>7</v>
      </c>
      <c r="M253" s="203">
        <v>8</v>
      </c>
      <c r="N253" s="203">
        <v>7</v>
      </c>
      <c r="O253" s="203">
        <v>7</v>
      </c>
      <c r="P253" s="203">
        <v>8</v>
      </c>
      <c r="Q253" s="203">
        <v>9</v>
      </c>
      <c r="R253" s="203">
        <v>8</v>
      </c>
      <c r="S253" s="203">
        <v>11</v>
      </c>
      <c r="T253" s="203">
        <v>11</v>
      </c>
      <c r="U253" s="203">
        <v>10</v>
      </c>
      <c r="V253" s="203">
        <v>10</v>
      </c>
      <c r="W253" s="203">
        <v>10</v>
      </c>
      <c r="X253" s="203">
        <v>10</v>
      </c>
      <c r="Y253" s="203">
        <v>10</v>
      </c>
      <c r="Z253" s="203">
        <v>8</v>
      </c>
      <c r="AA253" s="203">
        <v>8</v>
      </c>
      <c r="AB253" s="203">
        <v>38</v>
      </c>
      <c r="AC253" s="203">
        <v>28</v>
      </c>
      <c r="AD253" s="203">
        <v>21</v>
      </c>
      <c r="AE253" s="203">
        <v>21</v>
      </c>
      <c r="AF253" s="203">
        <v>18</v>
      </c>
      <c r="AG253" s="203">
        <v>18</v>
      </c>
      <c r="AH253" s="203">
        <v>18</v>
      </c>
      <c r="AI253" s="203">
        <v>14</v>
      </c>
      <c r="AJ253" s="203">
        <v>13</v>
      </c>
      <c r="AK253" s="203">
        <v>10</v>
      </c>
      <c r="AL253" s="203">
        <v>9</v>
      </c>
      <c r="AM253" s="203">
        <v>8</v>
      </c>
      <c r="AN253" s="203">
        <v>6</v>
      </c>
      <c r="AO253" s="203">
        <v>5</v>
      </c>
      <c r="AP253" s="203">
        <v>0</v>
      </c>
      <c r="AQ253" s="203">
        <v>10</v>
      </c>
      <c r="AR253" s="203">
        <v>202</v>
      </c>
      <c r="AS253" s="203">
        <v>25</v>
      </c>
      <c r="AT253" s="203">
        <v>23</v>
      </c>
      <c r="AU253" s="203">
        <v>72</v>
      </c>
      <c r="AV253" s="203">
        <v>12</v>
      </c>
    </row>
    <row r="254" spans="1:48" ht="13.5" customHeight="1" x14ac:dyDescent="0.25">
      <c r="A254" s="205"/>
      <c r="B254" s="178">
        <v>130805</v>
      </c>
      <c r="C254" s="182" t="s">
        <v>2229</v>
      </c>
      <c r="D254" s="221"/>
      <c r="E254" s="222"/>
      <c r="F254" s="235"/>
      <c r="G254" s="187">
        <f t="shared" si="59"/>
        <v>1180</v>
      </c>
      <c r="H254" s="231">
        <f>+H255</f>
        <v>20</v>
      </c>
      <c r="I254" s="231">
        <f t="shared" ref="I254:AV254" si="65">+I255</f>
        <v>20</v>
      </c>
      <c r="J254" s="231">
        <f t="shared" si="65"/>
        <v>26</v>
      </c>
      <c r="K254" s="231">
        <f t="shared" si="65"/>
        <v>14</v>
      </c>
      <c r="L254" s="231">
        <f t="shared" si="65"/>
        <v>20</v>
      </c>
      <c r="M254" s="231">
        <f t="shared" si="65"/>
        <v>14</v>
      </c>
      <c r="N254" s="231">
        <f t="shared" si="65"/>
        <v>16</v>
      </c>
      <c r="O254" s="231">
        <f t="shared" si="65"/>
        <v>13</v>
      </c>
      <c r="P254" s="231">
        <f t="shared" si="65"/>
        <v>18</v>
      </c>
      <c r="Q254" s="231">
        <f t="shared" si="65"/>
        <v>16</v>
      </c>
      <c r="R254" s="231">
        <f t="shared" si="65"/>
        <v>18</v>
      </c>
      <c r="S254" s="231">
        <f t="shared" si="65"/>
        <v>22</v>
      </c>
      <c r="T254" s="231">
        <f t="shared" si="65"/>
        <v>25</v>
      </c>
      <c r="U254" s="231">
        <f t="shared" si="65"/>
        <v>20</v>
      </c>
      <c r="V254" s="231">
        <f t="shared" si="65"/>
        <v>20</v>
      </c>
      <c r="W254" s="231">
        <f t="shared" si="65"/>
        <v>24</v>
      </c>
      <c r="X254" s="231">
        <f t="shared" si="65"/>
        <v>28</v>
      </c>
      <c r="Y254" s="231">
        <f t="shared" si="65"/>
        <v>22</v>
      </c>
      <c r="Z254" s="231">
        <f t="shared" si="65"/>
        <v>22</v>
      </c>
      <c r="AA254" s="231">
        <f t="shared" si="65"/>
        <v>18</v>
      </c>
      <c r="AB254" s="231">
        <f t="shared" si="65"/>
        <v>103</v>
      </c>
      <c r="AC254" s="231">
        <f t="shared" si="65"/>
        <v>96</v>
      </c>
      <c r="AD254" s="231">
        <f t="shared" si="65"/>
        <v>73</v>
      </c>
      <c r="AE254" s="231">
        <f t="shared" si="65"/>
        <v>78</v>
      </c>
      <c r="AF254" s="231">
        <f t="shared" si="65"/>
        <v>70</v>
      </c>
      <c r="AG254" s="231">
        <f t="shared" si="65"/>
        <v>78</v>
      </c>
      <c r="AH254" s="231">
        <f t="shared" si="65"/>
        <v>72</v>
      </c>
      <c r="AI254" s="231">
        <f t="shared" si="65"/>
        <v>52</v>
      </c>
      <c r="AJ254" s="231">
        <f t="shared" si="65"/>
        <v>42</v>
      </c>
      <c r="AK254" s="231">
        <f t="shared" si="65"/>
        <v>33</v>
      </c>
      <c r="AL254" s="231">
        <f t="shared" si="65"/>
        <v>24</v>
      </c>
      <c r="AM254" s="231">
        <f t="shared" si="65"/>
        <v>28</v>
      </c>
      <c r="AN254" s="231">
        <f t="shared" si="65"/>
        <v>13</v>
      </c>
      <c r="AO254" s="231">
        <f t="shared" si="65"/>
        <v>22</v>
      </c>
      <c r="AP254" s="231">
        <f t="shared" si="65"/>
        <v>2</v>
      </c>
      <c r="AQ254" s="231">
        <f t="shared" si="65"/>
        <v>33</v>
      </c>
      <c r="AR254" s="231">
        <f t="shared" si="65"/>
        <v>584</v>
      </c>
      <c r="AS254" s="231">
        <f t="shared" si="65"/>
        <v>48</v>
      </c>
      <c r="AT254" s="231">
        <f t="shared" si="65"/>
        <v>58</v>
      </c>
      <c r="AU254" s="231">
        <f t="shared" si="65"/>
        <v>251</v>
      </c>
      <c r="AV254" s="231">
        <f t="shared" si="65"/>
        <v>61</v>
      </c>
    </row>
    <row r="255" spans="1:48" ht="13.5" customHeight="1" x14ac:dyDescent="0.3">
      <c r="A255" s="216">
        <v>1</v>
      </c>
      <c r="B255" s="178">
        <v>130805</v>
      </c>
      <c r="C255" s="181" t="s">
        <v>1154</v>
      </c>
      <c r="D255" s="195" t="s">
        <v>2230</v>
      </c>
      <c r="E255" s="196" t="s">
        <v>1867</v>
      </c>
      <c r="F255" s="196" t="s">
        <v>1154</v>
      </c>
      <c r="G255" s="250">
        <f t="shared" si="59"/>
        <v>1180</v>
      </c>
      <c r="H255" s="230">
        <v>20</v>
      </c>
      <c r="I255" s="230">
        <v>20</v>
      </c>
      <c r="J255" s="203">
        <v>26</v>
      </c>
      <c r="K255" s="203">
        <v>14</v>
      </c>
      <c r="L255" s="203">
        <v>20</v>
      </c>
      <c r="M255" s="203">
        <v>14</v>
      </c>
      <c r="N255" s="203">
        <v>16</v>
      </c>
      <c r="O255" s="203">
        <v>13</v>
      </c>
      <c r="P255" s="203">
        <v>18</v>
      </c>
      <c r="Q255" s="203">
        <v>16</v>
      </c>
      <c r="R255" s="203">
        <v>18</v>
      </c>
      <c r="S255" s="203">
        <v>22</v>
      </c>
      <c r="T255" s="203">
        <v>25</v>
      </c>
      <c r="U255" s="203">
        <v>20</v>
      </c>
      <c r="V255" s="203">
        <v>20</v>
      </c>
      <c r="W255" s="203">
        <v>24</v>
      </c>
      <c r="X255" s="203">
        <v>28</v>
      </c>
      <c r="Y255" s="203">
        <v>22</v>
      </c>
      <c r="Z255" s="203">
        <v>22</v>
      </c>
      <c r="AA255" s="203">
        <v>18</v>
      </c>
      <c r="AB255" s="203">
        <v>103</v>
      </c>
      <c r="AC255" s="203">
        <v>96</v>
      </c>
      <c r="AD255" s="203">
        <v>73</v>
      </c>
      <c r="AE255" s="203">
        <v>78</v>
      </c>
      <c r="AF255" s="203">
        <v>70</v>
      </c>
      <c r="AG255" s="203">
        <v>78</v>
      </c>
      <c r="AH255" s="203">
        <v>72</v>
      </c>
      <c r="AI255" s="203">
        <v>52</v>
      </c>
      <c r="AJ255" s="203">
        <v>42</v>
      </c>
      <c r="AK255" s="203">
        <v>33</v>
      </c>
      <c r="AL255" s="203">
        <v>24</v>
      </c>
      <c r="AM255" s="203">
        <v>28</v>
      </c>
      <c r="AN255" s="203">
        <v>13</v>
      </c>
      <c r="AO255" s="203">
        <v>22</v>
      </c>
      <c r="AP255" s="203">
        <v>2</v>
      </c>
      <c r="AQ255" s="203">
        <v>33</v>
      </c>
      <c r="AR255" s="203">
        <v>584</v>
      </c>
      <c r="AS255" s="203">
        <v>48</v>
      </c>
      <c r="AT255" s="203">
        <v>58</v>
      </c>
      <c r="AU255" s="203">
        <v>251</v>
      </c>
      <c r="AV255" s="203">
        <v>61</v>
      </c>
    </row>
    <row r="256" spans="1:48" ht="13.5" customHeight="1" x14ac:dyDescent="0.25">
      <c r="A256" s="216"/>
      <c r="B256" s="178">
        <v>130806</v>
      </c>
      <c r="C256" s="182" t="s">
        <v>2231</v>
      </c>
      <c r="D256" s="194"/>
      <c r="E256" s="206"/>
      <c r="F256" s="198"/>
      <c r="G256" s="187">
        <f t="shared" si="59"/>
        <v>4038</v>
      </c>
      <c r="H256" s="231">
        <f>+SUM(H257:H259)</f>
        <v>58</v>
      </c>
      <c r="I256" s="231">
        <f t="shared" ref="I256:AV256" si="66">+SUM(I257:I259)</f>
        <v>70</v>
      </c>
      <c r="J256" s="231">
        <f t="shared" si="66"/>
        <v>69</v>
      </c>
      <c r="K256" s="231">
        <f t="shared" si="66"/>
        <v>76</v>
      </c>
      <c r="L256" s="231">
        <f t="shared" si="66"/>
        <v>86</v>
      </c>
      <c r="M256" s="231">
        <f t="shared" si="66"/>
        <v>82</v>
      </c>
      <c r="N256" s="231">
        <f t="shared" si="66"/>
        <v>74</v>
      </c>
      <c r="O256" s="231">
        <f t="shared" si="66"/>
        <v>62</v>
      </c>
      <c r="P256" s="231">
        <f t="shared" si="66"/>
        <v>62</v>
      </c>
      <c r="Q256" s="231">
        <f t="shared" si="66"/>
        <v>53</v>
      </c>
      <c r="R256" s="231">
        <f t="shared" si="66"/>
        <v>90</v>
      </c>
      <c r="S256" s="231">
        <f t="shared" si="66"/>
        <v>90</v>
      </c>
      <c r="T256" s="231">
        <f t="shared" si="66"/>
        <v>91</v>
      </c>
      <c r="U256" s="231">
        <f t="shared" si="66"/>
        <v>85</v>
      </c>
      <c r="V256" s="231">
        <f t="shared" si="66"/>
        <v>106</v>
      </c>
      <c r="W256" s="231">
        <f t="shared" si="66"/>
        <v>134</v>
      </c>
      <c r="X256" s="231">
        <f t="shared" si="66"/>
        <v>103</v>
      </c>
      <c r="Y256" s="231">
        <f t="shared" si="66"/>
        <v>100</v>
      </c>
      <c r="Z256" s="231">
        <f t="shared" si="66"/>
        <v>79</v>
      </c>
      <c r="AA256" s="231">
        <f t="shared" si="66"/>
        <v>74</v>
      </c>
      <c r="AB256" s="231">
        <f t="shared" si="66"/>
        <v>423</v>
      </c>
      <c r="AC256" s="231">
        <f t="shared" si="66"/>
        <v>327</v>
      </c>
      <c r="AD256" s="231">
        <f t="shared" si="66"/>
        <v>287</v>
      </c>
      <c r="AE256" s="231">
        <f t="shared" si="66"/>
        <v>242</v>
      </c>
      <c r="AF256" s="231">
        <f t="shared" si="66"/>
        <v>213</v>
      </c>
      <c r="AG256" s="231">
        <f t="shared" si="66"/>
        <v>185</v>
      </c>
      <c r="AH256" s="231">
        <f t="shared" si="66"/>
        <v>171</v>
      </c>
      <c r="AI256" s="231">
        <f t="shared" si="66"/>
        <v>115</v>
      </c>
      <c r="AJ256" s="231">
        <f t="shared" si="66"/>
        <v>112</v>
      </c>
      <c r="AK256" s="231">
        <f t="shared" si="66"/>
        <v>86</v>
      </c>
      <c r="AL256" s="231">
        <f t="shared" si="66"/>
        <v>79</v>
      </c>
      <c r="AM256" s="231">
        <f t="shared" si="66"/>
        <v>70</v>
      </c>
      <c r="AN256" s="231">
        <f t="shared" si="66"/>
        <v>52</v>
      </c>
      <c r="AO256" s="231">
        <f t="shared" si="66"/>
        <v>32</v>
      </c>
      <c r="AP256" s="231">
        <f t="shared" si="66"/>
        <v>3</v>
      </c>
      <c r="AQ256" s="231">
        <f t="shared" si="66"/>
        <v>79</v>
      </c>
      <c r="AR256" s="231">
        <f t="shared" si="66"/>
        <v>2018</v>
      </c>
      <c r="AS256" s="231">
        <f t="shared" si="66"/>
        <v>231</v>
      </c>
      <c r="AT256" s="231">
        <f t="shared" si="66"/>
        <v>254</v>
      </c>
      <c r="AU256" s="231">
        <f t="shared" si="66"/>
        <v>806</v>
      </c>
      <c r="AV256" s="231">
        <f t="shared" si="66"/>
        <v>147</v>
      </c>
    </row>
    <row r="257" spans="1:48" ht="13.5" customHeight="1" x14ac:dyDescent="0.3">
      <c r="A257" s="216">
        <v>1</v>
      </c>
      <c r="B257" s="178">
        <v>130806</v>
      </c>
      <c r="C257" s="181" t="s">
        <v>1155</v>
      </c>
      <c r="D257" s="195" t="s">
        <v>2232</v>
      </c>
      <c r="E257" s="196" t="s">
        <v>1867</v>
      </c>
      <c r="F257" s="196" t="s">
        <v>1155</v>
      </c>
      <c r="G257" s="250">
        <f t="shared" si="59"/>
        <v>2354</v>
      </c>
      <c r="H257" s="230">
        <v>34</v>
      </c>
      <c r="I257" s="230">
        <v>41</v>
      </c>
      <c r="J257" s="203">
        <v>40</v>
      </c>
      <c r="K257" s="203">
        <v>44</v>
      </c>
      <c r="L257" s="203">
        <v>50</v>
      </c>
      <c r="M257" s="203">
        <v>48</v>
      </c>
      <c r="N257" s="203">
        <v>43</v>
      </c>
      <c r="O257" s="203">
        <v>36</v>
      </c>
      <c r="P257" s="203">
        <v>36</v>
      </c>
      <c r="Q257" s="203">
        <v>31</v>
      </c>
      <c r="R257" s="203">
        <v>53</v>
      </c>
      <c r="S257" s="203">
        <v>53</v>
      </c>
      <c r="T257" s="203">
        <v>53</v>
      </c>
      <c r="U257" s="203">
        <v>49</v>
      </c>
      <c r="V257" s="203">
        <v>62</v>
      </c>
      <c r="W257" s="203">
        <v>78</v>
      </c>
      <c r="X257" s="203">
        <v>60</v>
      </c>
      <c r="Y257" s="203">
        <v>58</v>
      </c>
      <c r="Z257" s="203">
        <v>46</v>
      </c>
      <c r="AA257" s="203">
        <v>43</v>
      </c>
      <c r="AB257" s="203">
        <v>247</v>
      </c>
      <c r="AC257" s="203">
        <v>191</v>
      </c>
      <c r="AD257" s="203">
        <v>167</v>
      </c>
      <c r="AE257" s="203">
        <v>141</v>
      </c>
      <c r="AF257" s="203">
        <v>124</v>
      </c>
      <c r="AG257" s="203">
        <v>108</v>
      </c>
      <c r="AH257" s="203">
        <v>100</v>
      </c>
      <c r="AI257" s="203">
        <v>67</v>
      </c>
      <c r="AJ257" s="203">
        <v>65</v>
      </c>
      <c r="AK257" s="203">
        <v>50</v>
      </c>
      <c r="AL257" s="203">
        <v>46</v>
      </c>
      <c r="AM257" s="203">
        <v>41</v>
      </c>
      <c r="AN257" s="203">
        <v>30</v>
      </c>
      <c r="AO257" s="203">
        <v>19</v>
      </c>
      <c r="AP257" s="203">
        <v>2</v>
      </c>
      <c r="AQ257" s="203">
        <v>46</v>
      </c>
      <c r="AR257" s="203">
        <v>1177</v>
      </c>
      <c r="AS257" s="203">
        <v>135</v>
      </c>
      <c r="AT257" s="203">
        <v>148</v>
      </c>
      <c r="AU257" s="203">
        <v>470</v>
      </c>
      <c r="AV257" s="203">
        <v>86</v>
      </c>
    </row>
    <row r="258" spans="1:48" ht="13.5" customHeight="1" x14ac:dyDescent="0.3">
      <c r="A258" s="216">
        <f>1+A257</f>
        <v>2</v>
      </c>
      <c r="B258" s="178">
        <v>130806</v>
      </c>
      <c r="C258" s="181" t="s">
        <v>1155</v>
      </c>
      <c r="D258" s="195" t="s">
        <v>2233</v>
      </c>
      <c r="E258" s="196" t="s">
        <v>1867</v>
      </c>
      <c r="F258" s="196" t="s">
        <v>2234</v>
      </c>
      <c r="G258" s="250">
        <f t="shared" si="59"/>
        <v>507</v>
      </c>
      <c r="H258" s="230">
        <v>7</v>
      </c>
      <c r="I258" s="230">
        <v>9</v>
      </c>
      <c r="J258" s="203">
        <v>9</v>
      </c>
      <c r="K258" s="203">
        <v>10</v>
      </c>
      <c r="L258" s="203">
        <v>11</v>
      </c>
      <c r="M258" s="203">
        <v>10</v>
      </c>
      <c r="N258" s="203">
        <v>9</v>
      </c>
      <c r="O258" s="203">
        <v>8</v>
      </c>
      <c r="P258" s="203">
        <v>8</v>
      </c>
      <c r="Q258" s="203">
        <v>7</v>
      </c>
      <c r="R258" s="203">
        <v>11</v>
      </c>
      <c r="S258" s="203">
        <v>11</v>
      </c>
      <c r="T258" s="203">
        <v>11</v>
      </c>
      <c r="U258" s="203">
        <v>11</v>
      </c>
      <c r="V258" s="203">
        <v>13</v>
      </c>
      <c r="W258" s="203">
        <v>17</v>
      </c>
      <c r="X258" s="203">
        <v>13</v>
      </c>
      <c r="Y258" s="203">
        <v>13</v>
      </c>
      <c r="Z258" s="203">
        <v>10</v>
      </c>
      <c r="AA258" s="203">
        <v>9</v>
      </c>
      <c r="AB258" s="203">
        <v>53</v>
      </c>
      <c r="AC258" s="203">
        <v>41</v>
      </c>
      <c r="AD258" s="203">
        <v>36</v>
      </c>
      <c r="AE258" s="203">
        <v>30</v>
      </c>
      <c r="AF258" s="203">
        <v>27</v>
      </c>
      <c r="AG258" s="203">
        <v>23</v>
      </c>
      <c r="AH258" s="203">
        <v>21</v>
      </c>
      <c r="AI258" s="203">
        <v>14</v>
      </c>
      <c r="AJ258" s="203">
        <v>14</v>
      </c>
      <c r="AK258" s="203">
        <v>11</v>
      </c>
      <c r="AL258" s="203">
        <v>10</v>
      </c>
      <c r="AM258" s="203">
        <v>9</v>
      </c>
      <c r="AN258" s="203">
        <v>7</v>
      </c>
      <c r="AO258" s="203">
        <v>4</v>
      </c>
      <c r="AP258" s="203">
        <v>0</v>
      </c>
      <c r="AQ258" s="203">
        <v>10</v>
      </c>
      <c r="AR258" s="203">
        <v>252</v>
      </c>
      <c r="AS258" s="203">
        <v>29</v>
      </c>
      <c r="AT258" s="203">
        <v>32</v>
      </c>
      <c r="AU258" s="203">
        <v>101</v>
      </c>
      <c r="AV258" s="203">
        <v>18</v>
      </c>
    </row>
    <row r="259" spans="1:48" ht="13.5" customHeight="1" x14ac:dyDescent="0.3">
      <c r="A259" s="216">
        <f>1+A258</f>
        <v>3</v>
      </c>
      <c r="B259" s="178">
        <v>130806</v>
      </c>
      <c r="C259" s="181" t="s">
        <v>1155</v>
      </c>
      <c r="D259" s="195" t="s">
        <v>2235</v>
      </c>
      <c r="E259" s="196" t="s">
        <v>1851</v>
      </c>
      <c r="F259" s="196" t="s">
        <v>2236</v>
      </c>
      <c r="G259" s="250">
        <f t="shared" si="59"/>
        <v>1177</v>
      </c>
      <c r="H259" s="230">
        <v>17</v>
      </c>
      <c r="I259" s="230">
        <v>20</v>
      </c>
      <c r="J259" s="203">
        <v>20</v>
      </c>
      <c r="K259" s="203">
        <v>22</v>
      </c>
      <c r="L259" s="203">
        <v>25</v>
      </c>
      <c r="M259" s="203">
        <v>24</v>
      </c>
      <c r="N259" s="203">
        <v>22</v>
      </c>
      <c r="O259" s="203">
        <v>18</v>
      </c>
      <c r="P259" s="203">
        <v>18</v>
      </c>
      <c r="Q259" s="203">
        <v>15</v>
      </c>
      <c r="R259" s="203">
        <v>26</v>
      </c>
      <c r="S259" s="203">
        <v>26</v>
      </c>
      <c r="T259" s="203">
        <v>27</v>
      </c>
      <c r="U259" s="203">
        <v>25</v>
      </c>
      <c r="V259" s="203">
        <v>31</v>
      </c>
      <c r="W259" s="203">
        <v>39</v>
      </c>
      <c r="X259" s="203">
        <v>30</v>
      </c>
      <c r="Y259" s="203">
        <v>29</v>
      </c>
      <c r="Z259" s="203">
        <v>23</v>
      </c>
      <c r="AA259" s="203">
        <v>22</v>
      </c>
      <c r="AB259" s="203">
        <v>123</v>
      </c>
      <c r="AC259" s="203">
        <v>95</v>
      </c>
      <c r="AD259" s="203">
        <v>84</v>
      </c>
      <c r="AE259" s="203">
        <v>71</v>
      </c>
      <c r="AF259" s="203">
        <v>62</v>
      </c>
      <c r="AG259" s="203">
        <v>54</v>
      </c>
      <c r="AH259" s="203">
        <v>50</v>
      </c>
      <c r="AI259" s="203">
        <v>34</v>
      </c>
      <c r="AJ259" s="203">
        <v>33</v>
      </c>
      <c r="AK259" s="203">
        <v>25</v>
      </c>
      <c r="AL259" s="203">
        <v>23</v>
      </c>
      <c r="AM259" s="203">
        <v>20</v>
      </c>
      <c r="AN259" s="203">
        <v>15</v>
      </c>
      <c r="AO259" s="203">
        <v>9</v>
      </c>
      <c r="AP259" s="203">
        <v>1</v>
      </c>
      <c r="AQ259" s="203">
        <v>23</v>
      </c>
      <c r="AR259" s="203">
        <v>589</v>
      </c>
      <c r="AS259" s="203">
        <v>67</v>
      </c>
      <c r="AT259" s="203">
        <v>74</v>
      </c>
      <c r="AU259" s="203">
        <v>235</v>
      </c>
      <c r="AV259" s="203">
        <v>43</v>
      </c>
    </row>
    <row r="260" spans="1:48" ht="13.5" customHeight="1" x14ac:dyDescent="0.25">
      <c r="A260" s="216"/>
      <c r="B260" s="178">
        <v>130807</v>
      </c>
      <c r="C260" s="182" t="s">
        <v>2237</v>
      </c>
      <c r="D260" s="194"/>
      <c r="E260" s="206"/>
      <c r="F260" s="198"/>
      <c r="G260" s="187">
        <f t="shared" si="59"/>
        <v>1535</v>
      </c>
      <c r="H260" s="231">
        <f>+SUM(H261:H262)</f>
        <v>27</v>
      </c>
      <c r="I260" s="231">
        <f t="shared" ref="I260:AV260" si="67">+SUM(I261:I262)</f>
        <v>20</v>
      </c>
      <c r="J260" s="231">
        <f t="shared" si="67"/>
        <v>25</v>
      </c>
      <c r="K260" s="231">
        <f t="shared" si="67"/>
        <v>31</v>
      </c>
      <c r="L260" s="231">
        <f t="shared" si="67"/>
        <v>35</v>
      </c>
      <c r="M260" s="231">
        <f t="shared" si="67"/>
        <v>39</v>
      </c>
      <c r="N260" s="231">
        <f t="shared" si="67"/>
        <v>23</v>
      </c>
      <c r="O260" s="231">
        <f t="shared" si="67"/>
        <v>27</v>
      </c>
      <c r="P260" s="231">
        <f t="shared" si="67"/>
        <v>19</v>
      </c>
      <c r="Q260" s="231">
        <f t="shared" si="67"/>
        <v>17</v>
      </c>
      <c r="R260" s="231">
        <f t="shared" si="67"/>
        <v>35</v>
      </c>
      <c r="S260" s="231">
        <f t="shared" si="67"/>
        <v>32</v>
      </c>
      <c r="T260" s="231">
        <f t="shared" si="67"/>
        <v>23</v>
      </c>
      <c r="U260" s="231">
        <f t="shared" si="67"/>
        <v>27</v>
      </c>
      <c r="V260" s="231">
        <f t="shared" si="67"/>
        <v>29</v>
      </c>
      <c r="W260" s="231">
        <f t="shared" si="67"/>
        <v>31</v>
      </c>
      <c r="X260" s="231">
        <f t="shared" si="67"/>
        <v>33</v>
      </c>
      <c r="Y260" s="231">
        <f t="shared" si="67"/>
        <v>31</v>
      </c>
      <c r="Z260" s="231">
        <f t="shared" si="67"/>
        <v>39</v>
      </c>
      <c r="AA260" s="231">
        <f t="shared" si="67"/>
        <v>27</v>
      </c>
      <c r="AB260" s="231">
        <f t="shared" si="67"/>
        <v>144</v>
      </c>
      <c r="AC260" s="231">
        <f t="shared" si="67"/>
        <v>163</v>
      </c>
      <c r="AD260" s="231">
        <f t="shared" si="67"/>
        <v>119</v>
      </c>
      <c r="AE260" s="231">
        <f t="shared" si="67"/>
        <v>107</v>
      </c>
      <c r="AF260" s="231">
        <f t="shared" si="67"/>
        <v>89</v>
      </c>
      <c r="AG260" s="231">
        <f t="shared" si="67"/>
        <v>77</v>
      </c>
      <c r="AH260" s="231">
        <f t="shared" si="67"/>
        <v>68</v>
      </c>
      <c r="AI260" s="231">
        <f t="shared" si="67"/>
        <v>67</v>
      </c>
      <c r="AJ260" s="231">
        <f t="shared" si="67"/>
        <v>48</v>
      </c>
      <c r="AK260" s="231">
        <f t="shared" si="67"/>
        <v>33</v>
      </c>
      <c r="AL260" s="231">
        <f t="shared" si="67"/>
        <v>19</v>
      </c>
      <c r="AM260" s="231">
        <f t="shared" si="67"/>
        <v>9</v>
      </c>
      <c r="AN260" s="231">
        <f t="shared" si="67"/>
        <v>15</v>
      </c>
      <c r="AO260" s="231">
        <f t="shared" si="67"/>
        <v>7</v>
      </c>
      <c r="AP260" s="231">
        <f t="shared" si="67"/>
        <v>0</v>
      </c>
      <c r="AQ260" s="231">
        <f t="shared" si="67"/>
        <v>33</v>
      </c>
      <c r="AR260" s="231">
        <f t="shared" si="67"/>
        <v>753</v>
      </c>
      <c r="AS260" s="231">
        <f t="shared" si="67"/>
        <v>72</v>
      </c>
      <c r="AT260" s="231">
        <f t="shared" si="67"/>
        <v>85</v>
      </c>
      <c r="AU260" s="231">
        <f t="shared" si="67"/>
        <v>331</v>
      </c>
      <c r="AV260" s="231">
        <f t="shared" si="67"/>
        <v>40</v>
      </c>
    </row>
    <row r="261" spans="1:48" ht="13.5" customHeight="1" x14ac:dyDescent="0.3">
      <c r="A261" s="216">
        <v>1</v>
      </c>
      <c r="B261" s="178">
        <v>130807</v>
      </c>
      <c r="C261" s="183" t="s">
        <v>1156</v>
      </c>
      <c r="D261" s="195" t="s">
        <v>2238</v>
      </c>
      <c r="E261" s="196" t="s">
        <v>1867</v>
      </c>
      <c r="F261" s="196" t="s">
        <v>1156</v>
      </c>
      <c r="G261" s="250">
        <f t="shared" si="59"/>
        <v>1148</v>
      </c>
      <c r="H261" s="230">
        <v>20</v>
      </c>
      <c r="I261" s="230">
        <v>15</v>
      </c>
      <c r="J261" s="203">
        <v>19</v>
      </c>
      <c r="K261" s="203">
        <v>23</v>
      </c>
      <c r="L261" s="203">
        <v>26</v>
      </c>
      <c r="M261" s="203">
        <v>29</v>
      </c>
      <c r="N261" s="203">
        <v>17</v>
      </c>
      <c r="O261" s="203">
        <v>20</v>
      </c>
      <c r="P261" s="203">
        <v>14</v>
      </c>
      <c r="Q261" s="203">
        <v>13</v>
      </c>
      <c r="R261" s="203">
        <v>26</v>
      </c>
      <c r="S261" s="203">
        <v>24</v>
      </c>
      <c r="T261" s="203">
        <v>17</v>
      </c>
      <c r="U261" s="203">
        <v>20</v>
      </c>
      <c r="V261" s="203">
        <v>22</v>
      </c>
      <c r="W261" s="203">
        <v>23</v>
      </c>
      <c r="X261" s="203">
        <v>25</v>
      </c>
      <c r="Y261" s="203">
        <v>23</v>
      </c>
      <c r="Z261" s="203">
        <v>29</v>
      </c>
      <c r="AA261" s="203">
        <v>20</v>
      </c>
      <c r="AB261" s="203">
        <v>108</v>
      </c>
      <c r="AC261" s="203">
        <v>122</v>
      </c>
      <c r="AD261" s="203">
        <v>89</v>
      </c>
      <c r="AE261" s="203">
        <v>80</v>
      </c>
      <c r="AF261" s="203">
        <v>67</v>
      </c>
      <c r="AG261" s="203">
        <v>58</v>
      </c>
      <c r="AH261" s="203">
        <v>51</v>
      </c>
      <c r="AI261" s="203">
        <v>50</v>
      </c>
      <c r="AJ261" s="203">
        <v>36</v>
      </c>
      <c r="AK261" s="203">
        <v>25</v>
      </c>
      <c r="AL261" s="203">
        <v>14</v>
      </c>
      <c r="AM261" s="203">
        <v>7</v>
      </c>
      <c r="AN261" s="203">
        <v>11</v>
      </c>
      <c r="AO261" s="203">
        <v>5</v>
      </c>
      <c r="AP261" s="203">
        <v>0</v>
      </c>
      <c r="AQ261" s="203">
        <v>25</v>
      </c>
      <c r="AR261" s="203">
        <v>565</v>
      </c>
      <c r="AS261" s="203">
        <v>54</v>
      </c>
      <c r="AT261" s="203">
        <v>64</v>
      </c>
      <c r="AU261" s="203">
        <v>248</v>
      </c>
      <c r="AV261" s="203">
        <v>30</v>
      </c>
    </row>
    <row r="262" spans="1:48" ht="13.5" customHeight="1" x14ac:dyDescent="0.3">
      <c r="A262" s="216">
        <v>2</v>
      </c>
      <c r="B262" s="178">
        <v>130807</v>
      </c>
      <c r="C262" s="183" t="s">
        <v>1156</v>
      </c>
      <c r="D262" s="195" t="s">
        <v>2239</v>
      </c>
      <c r="E262" s="196" t="s">
        <v>1867</v>
      </c>
      <c r="F262" s="196" t="s">
        <v>2240</v>
      </c>
      <c r="G262" s="250">
        <f t="shared" si="59"/>
        <v>387</v>
      </c>
      <c r="H262" s="230">
        <v>7</v>
      </c>
      <c r="I262" s="230">
        <v>5</v>
      </c>
      <c r="J262" s="203">
        <v>6</v>
      </c>
      <c r="K262" s="203">
        <v>8</v>
      </c>
      <c r="L262" s="203">
        <v>9</v>
      </c>
      <c r="M262" s="203">
        <v>10</v>
      </c>
      <c r="N262" s="203">
        <v>6</v>
      </c>
      <c r="O262" s="203">
        <v>7</v>
      </c>
      <c r="P262" s="203">
        <v>5</v>
      </c>
      <c r="Q262" s="203">
        <v>4</v>
      </c>
      <c r="R262" s="203">
        <v>9</v>
      </c>
      <c r="S262" s="203">
        <v>8</v>
      </c>
      <c r="T262" s="203">
        <v>6</v>
      </c>
      <c r="U262" s="203">
        <v>7</v>
      </c>
      <c r="V262" s="203">
        <v>7</v>
      </c>
      <c r="W262" s="203">
        <v>8</v>
      </c>
      <c r="X262" s="203">
        <v>8</v>
      </c>
      <c r="Y262" s="203">
        <v>8</v>
      </c>
      <c r="Z262" s="203">
        <v>10</v>
      </c>
      <c r="AA262" s="203">
        <v>7</v>
      </c>
      <c r="AB262" s="203">
        <v>36</v>
      </c>
      <c r="AC262" s="203">
        <v>41</v>
      </c>
      <c r="AD262" s="203">
        <v>30</v>
      </c>
      <c r="AE262" s="203">
        <v>27</v>
      </c>
      <c r="AF262" s="203">
        <v>22</v>
      </c>
      <c r="AG262" s="203">
        <v>19</v>
      </c>
      <c r="AH262" s="203">
        <v>17</v>
      </c>
      <c r="AI262" s="203">
        <v>17</v>
      </c>
      <c r="AJ262" s="203">
        <v>12</v>
      </c>
      <c r="AK262" s="203">
        <v>8</v>
      </c>
      <c r="AL262" s="203">
        <v>5</v>
      </c>
      <c r="AM262" s="203">
        <v>2</v>
      </c>
      <c r="AN262" s="203">
        <v>4</v>
      </c>
      <c r="AO262" s="203">
        <v>2</v>
      </c>
      <c r="AP262" s="203">
        <v>0</v>
      </c>
      <c r="AQ262" s="203">
        <v>8</v>
      </c>
      <c r="AR262" s="203">
        <v>188</v>
      </c>
      <c r="AS262" s="203">
        <v>18</v>
      </c>
      <c r="AT262" s="203">
        <v>21</v>
      </c>
      <c r="AU262" s="203">
        <v>83</v>
      </c>
      <c r="AV262" s="203">
        <v>10</v>
      </c>
    </row>
    <row r="263" spans="1:48" ht="13.5" customHeight="1" x14ac:dyDescent="0.25">
      <c r="A263" s="216"/>
      <c r="B263" s="178">
        <v>130808</v>
      </c>
      <c r="C263" s="182" t="s">
        <v>2241</v>
      </c>
      <c r="D263" s="194"/>
      <c r="E263" s="206"/>
      <c r="F263" s="198"/>
      <c r="G263" s="187">
        <f t="shared" si="59"/>
        <v>22342</v>
      </c>
      <c r="H263" s="231">
        <f>+SUM(H264:H268)</f>
        <v>288</v>
      </c>
      <c r="I263" s="231">
        <f t="shared" ref="I263:AV263" si="68">+SUM(I264:I268)</f>
        <v>285</v>
      </c>
      <c r="J263" s="231">
        <f t="shared" si="68"/>
        <v>387</v>
      </c>
      <c r="K263" s="231">
        <f t="shared" si="68"/>
        <v>427</v>
      </c>
      <c r="L263" s="231">
        <f t="shared" si="68"/>
        <v>425</v>
      </c>
      <c r="M263" s="231">
        <f t="shared" si="68"/>
        <v>389</v>
      </c>
      <c r="N263" s="231">
        <f t="shared" si="68"/>
        <v>565</v>
      </c>
      <c r="O263" s="231">
        <f t="shared" si="68"/>
        <v>567</v>
      </c>
      <c r="P263" s="231">
        <f t="shared" si="68"/>
        <v>477</v>
      </c>
      <c r="Q263" s="231">
        <f t="shared" si="68"/>
        <v>478</v>
      </c>
      <c r="R263" s="231">
        <f t="shared" si="68"/>
        <v>527</v>
      </c>
      <c r="S263" s="231">
        <f t="shared" si="68"/>
        <v>507</v>
      </c>
      <c r="T263" s="231">
        <f t="shared" si="68"/>
        <v>540</v>
      </c>
      <c r="U263" s="231">
        <f t="shared" si="68"/>
        <v>501</v>
      </c>
      <c r="V263" s="231">
        <f t="shared" si="68"/>
        <v>523</v>
      </c>
      <c r="W263" s="231">
        <f t="shared" si="68"/>
        <v>421</v>
      </c>
      <c r="X263" s="231">
        <f t="shared" si="68"/>
        <v>551</v>
      </c>
      <c r="Y263" s="231">
        <f t="shared" si="68"/>
        <v>553</v>
      </c>
      <c r="Z263" s="231">
        <f t="shared" si="68"/>
        <v>432</v>
      </c>
      <c r="AA263" s="231">
        <f t="shared" si="68"/>
        <v>415</v>
      </c>
      <c r="AB263" s="231">
        <f t="shared" si="68"/>
        <v>2098</v>
      </c>
      <c r="AC263" s="231">
        <f t="shared" si="68"/>
        <v>2009</v>
      </c>
      <c r="AD263" s="231">
        <f t="shared" si="68"/>
        <v>1706</v>
      </c>
      <c r="AE263" s="231">
        <f t="shared" si="68"/>
        <v>1509</v>
      </c>
      <c r="AF263" s="231">
        <f t="shared" si="68"/>
        <v>1265</v>
      </c>
      <c r="AG263" s="231">
        <f t="shared" si="68"/>
        <v>1126</v>
      </c>
      <c r="AH263" s="231">
        <f t="shared" si="68"/>
        <v>1011</v>
      </c>
      <c r="AI263" s="231">
        <f t="shared" si="68"/>
        <v>654</v>
      </c>
      <c r="AJ263" s="231">
        <f t="shared" si="68"/>
        <v>528</v>
      </c>
      <c r="AK263" s="231">
        <f t="shared" si="68"/>
        <v>408</v>
      </c>
      <c r="AL263" s="231">
        <f t="shared" si="68"/>
        <v>288</v>
      </c>
      <c r="AM263" s="231">
        <f t="shared" si="68"/>
        <v>231</v>
      </c>
      <c r="AN263" s="231">
        <f t="shared" si="68"/>
        <v>134</v>
      </c>
      <c r="AO263" s="231">
        <f t="shared" si="68"/>
        <v>117</v>
      </c>
      <c r="AP263" s="231">
        <f t="shared" si="68"/>
        <v>34</v>
      </c>
      <c r="AQ263" s="231">
        <f t="shared" si="68"/>
        <v>450</v>
      </c>
      <c r="AR263" s="231">
        <f t="shared" si="68"/>
        <v>11216</v>
      </c>
      <c r="AS263" s="231">
        <f t="shared" si="68"/>
        <v>1293</v>
      </c>
      <c r="AT263" s="231">
        <f t="shared" si="68"/>
        <v>1214</v>
      </c>
      <c r="AU263" s="231">
        <f t="shared" si="68"/>
        <v>4923</v>
      </c>
      <c r="AV263" s="231">
        <f t="shared" si="68"/>
        <v>706</v>
      </c>
    </row>
    <row r="264" spans="1:48" ht="13.5" customHeight="1" x14ac:dyDescent="0.3">
      <c r="A264" s="216">
        <v>1</v>
      </c>
      <c r="B264" s="178">
        <v>130808</v>
      </c>
      <c r="C264" s="183" t="s">
        <v>1157</v>
      </c>
      <c r="D264" s="195" t="s">
        <v>2242</v>
      </c>
      <c r="E264" s="196" t="s">
        <v>1840</v>
      </c>
      <c r="F264" s="196" t="s">
        <v>1157</v>
      </c>
      <c r="G264" s="250">
        <f t="shared" si="59"/>
        <v>12613</v>
      </c>
      <c r="H264" s="230">
        <v>163</v>
      </c>
      <c r="I264" s="230">
        <v>161</v>
      </c>
      <c r="J264" s="203">
        <v>219</v>
      </c>
      <c r="K264" s="203">
        <v>241</v>
      </c>
      <c r="L264" s="203">
        <v>240</v>
      </c>
      <c r="M264" s="203">
        <v>220</v>
      </c>
      <c r="N264" s="203">
        <v>319</v>
      </c>
      <c r="O264" s="203">
        <v>320</v>
      </c>
      <c r="P264" s="203">
        <v>269</v>
      </c>
      <c r="Q264" s="203">
        <v>270</v>
      </c>
      <c r="R264" s="203">
        <v>297</v>
      </c>
      <c r="S264" s="203">
        <v>287</v>
      </c>
      <c r="T264" s="203">
        <v>304</v>
      </c>
      <c r="U264" s="203">
        <v>283</v>
      </c>
      <c r="V264" s="203">
        <v>295</v>
      </c>
      <c r="W264" s="203">
        <v>237</v>
      </c>
      <c r="X264" s="203">
        <v>311</v>
      </c>
      <c r="Y264" s="203">
        <v>312</v>
      </c>
      <c r="Z264" s="203">
        <v>244</v>
      </c>
      <c r="AA264" s="203">
        <v>234</v>
      </c>
      <c r="AB264" s="203">
        <v>1185</v>
      </c>
      <c r="AC264" s="203">
        <v>1134</v>
      </c>
      <c r="AD264" s="203">
        <v>963</v>
      </c>
      <c r="AE264" s="203">
        <v>852</v>
      </c>
      <c r="AF264" s="203">
        <v>714</v>
      </c>
      <c r="AG264" s="203">
        <v>636</v>
      </c>
      <c r="AH264" s="203">
        <v>571</v>
      </c>
      <c r="AI264" s="203">
        <v>369</v>
      </c>
      <c r="AJ264" s="203">
        <v>298</v>
      </c>
      <c r="AK264" s="203">
        <v>230</v>
      </c>
      <c r="AL264" s="203">
        <v>163</v>
      </c>
      <c r="AM264" s="203">
        <v>130</v>
      </c>
      <c r="AN264" s="203">
        <v>76</v>
      </c>
      <c r="AO264" s="203">
        <v>66</v>
      </c>
      <c r="AP264" s="203">
        <v>19</v>
      </c>
      <c r="AQ264" s="203">
        <v>254</v>
      </c>
      <c r="AR264" s="203">
        <v>6333</v>
      </c>
      <c r="AS264" s="203">
        <v>730</v>
      </c>
      <c r="AT264" s="203">
        <v>686</v>
      </c>
      <c r="AU264" s="203">
        <v>2780</v>
      </c>
      <c r="AV264" s="203">
        <v>399</v>
      </c>
    </row>
    <row r="265" spans="1:48" ht="13.5" customHeight="1" x14ac:dyDescent="0.3">
      <c r="A265" s="216">
        <f>1+A264</f>
        <v>2</v>
      </c>
      <c r="B265" s="178">
        <v>130808</v>
      </c>
      <c r="C265" s="183" t="s">
        <v>1157</v>
      </c>
      <c r="D265" s="195" t="s">
        <v>2243</v>
      </c>
      <c r="E265" s="196" t="s">
        <v>1840</v>
      </c>
      <c r="F265" s="196" t="s">
        <v>2244</v>
      </c>
      <c r="G265" s="250">
        <f t="shared" si="59"/>
        <v>4623</v>
      </c>
      <c r="H265" s="230">
        <v>60</v>
      </c>
      <c r="I265" s="230">
        <v>59</v>
      </c>
      <c r="J265" s="203">
        <v>80</v>
      </c>
      <c r="K265" s="203">
        <v>88</v>
      </c>
      <c r="L265" s="203">
        <v>88</v>
      </c>
      <c r="M265" s="203">
        <v>81</v>
      </c>
      <c r="N265" s="203">
        <v>117</v>
      </c>
      <c r="O265" s="203">
        <v>117</v>
      </c>
      <c r="P265" s="203">
        <v>99</v>
      </c>
      <c r="Q265" s="203">
        <v>99</v>
      </c>
      <c r="R265" s="203">
        <v>109</v>
      </c>
      <c r="S265" s="203">
        <v>105</v>
      </c>
      <c r="T265" s="203">
        <v>112</v>
      </c>
      <c r="U265" s="203">
        <v>104</v>
      </c>
      <c r="V265" s="203">
        <v>108</v>
      </c>
      <c r="W265" s="203">
        <v>87</v>
      </c>
      <c r="X265" s="203">
        <v>114</v>
      </c>
      <c r="Y265" s="203">
        <v>114</v>
      </c>
      <c r="Z265" s="203">
        <v>89</v>
      </c>
      <c r="AA265" s="203">
        <v>86</v>
      </c>
      <c r="AB265" s="203">
        <v>434</v>
      </c>
      <c r="AC265" s="203">
        <v>416</v>
      </c>
      <c r="AD265" s="203">
        <v>353</v>
      </c>
      <c r="AE265" s="203">
        <v>312</v>
      </c>
      <c r="AF265" s="203">
        <v>262</v>
      </c>
      <c r="AG265" s="203">
        <v>233</v>
      </c>
      <c r="AH265" s="203">
        <v>209</v>
      </c>
      <c r="AI265" s="203">
        <v>135</v>
      </c>
      <c r="AJ265" s="203">
        <v>109</v>
      </c>
      <c r="AK265" s="203">
        <v>84</v>
      </c>
      <c r="AL265" s="203">
        <v>60</v>
      </c>
      <c r="AM265" s="203">
        <v>48</v>
      </c>
      <c r="AN265" s="203">
        <v>28</v>
      </c>
      <c r="AO265" s="203">
        <v>24</v>
      </c>
      <c r="AP265" s="203">
        <v>7</v>
      </c>
      <c r="AQ265" s="203">
        <v>93</v>
      </c>
      <c r="AR265" s="203">
        <v>2321</v>
      </c>
      <c r="AS265" s="203">
        <v>268</v>
      </c>
      <c r="AT265" s="203">
        <v>251</v>
      </c>
      <c r="AU265" s="203">
        <v>1019</v>
      </c>
      <c r="AV265" s="203">
        <v>146</v>
      </c>
    </row>
    <row r="266" spans="1:48" ht="13.5" customHeight="1" x14ac:dyDescent="0.3">
      <c r="A266" s="216">
        <f>1+A265</f>
        <v>3</v>
      </c>
      <c r="B266" s="178">
        <v>130808</v>
      </c>
      <c r="C266" s="183" t="s">
        <v>1157</v>
      </c>
      <c r="D266" s="195" t="s">
        <v>2245</v>
      </c>
      <c r="E266" s="196" t="s">
        <v>1867</v>
      </c>
      <c r="F266" s="196" t="s">
        <v>2246</v>
      </c>
      <c r="G266" s="250">
        <f t="shared" si="59"/>
        <v>1733</v>
      </c>
      <c r="H266" s="230">
        <v>22</v>
      </c>
      <c r="I266" s="230">
        <v>22</v>
      </c>
      <c r="J266" s="203">
        <v>30</v>
      </c>
      <c r="K266" s="203">
        <v>33</v>
      </c>
      <c r="L266" s="203">
        <v>33</v>
      </c>
      <c r="M266" s="203">
        <v>30</v>
      </c>
      <c r="N266" s="203">
        <v>44</v>
      </c>
      <c r="O266" s="203">
        <v>44</v>
      </c>
      <c r="P266" s="203">
        <v>37</v>
      </c>
      <c r="Q266" s="203">
        <v>37</v>
      </c>
      <c r="R266" s="203">
        <v>41</v>
      </c>
      <c r="S266" s="203">
        <v>39</v>
      </c>
      <c r="T266" s="203">
        <v>42</v>
      </c>
      <c r="U266" s="203">
        <v>39</v>
      </c>
      <c r="V266" s="203">
        <v>41</v>
      </c>
      <c r="W266" s="203">
        <v>33</v>
      </c>
      <c r="X266" s="203">
        <v>43</v>
      </c>
      <c r="Y266" s="203">
        <v>43</v>
      </c>
      <c r="Z266" s="203">
        <v>34</v>
      </c>
      <c r="AA266" s="203">
        <v>32</v>
      </c>
      <c r="AB266" s="203">
        <v>163</v>
      </c>
      <c r="AC266" s="203">
        <v>156</v>
      </c>
      <c r="AD266" s="203">
        <v>132</v>
      </c>
      <c r="AE266" s="203">
        <v>117</v>
      </c>
      <c r="AF266" s="203">
        <v>98</v>
      </c>
      <c r="AG266" s="203">
        <v>87</v>
      </c>
      <c r="AH266" s="203">
        <v>78</v>
      </c>
      <c r="AI266" s="203">
        <v>51</v>
      </c>
      <c r="AJ266" s="203">
        <v>41</v>
      </c>
      <c r="AK266" s="203">
        <v>32</v>
      </c>
      <c r="AL266" s="203">
        <v>22</v>
      </c>
      <c r="AM266" s="203">
        <v>18</v>
      </c>
      <c r="AN266" s="203">
        <v>10</v>
      </c>
      <c r="AO266" s="203">
        <v>9</v>
      </c>
      <c r="AP266" s="203">
        <v>3</v>
      </c>
      <c r="AQ266" s="203">
        <v>35</v>
      </c>
      <c r="AR266" s="203">
        <v>870</v>
      </c>
      <c r="AS266" s="203">
        <v>100</v>
      </c>
      <c r="AT266" s="203">
        <v>94</v>
      </c>
      <c r="AU266" s="203">
        <v>382</v>
      </c>
      <c r="AV266" s="203">
        <v>55</v>
      </c>
    </row>
    <row r="267" spans="1:48" ht="13.5" customHeight="1" x14ac:dyDescent="0.3">
      <c r="A267" s="216">
        <f>1+A266</f>
        <v>4</v>
      </c>
      <c r="B267" s="178">
        <v>130808</v>
      </c>
      <c r="C267" s="183" t="s">
        <v>1157</v>
      </c>
      <c r="D267" s="236" t="s">
        <v>2247</v>
      </c>
      <c r="E267" s="196" t="s">
        <v>1867</v>
      </c>
      <c r="F267" s="196" t="s">
        <v>2248</v>
      </c>
      <c r="G267" s="250">
        <f t="shared" si="59"/>
        <v>3178</v>
      </c>
      <c r="H267" s="230">
        <v>41</v>
      </c>
      <c r="I267" s="230">
        <v>41</v>
      </c>
      <c r="J267" s="203">
        <v>55</v>
      </c>
      <c r="K267" s="203">
        <v>61</v>
      </c>
      <c r="L267" s="203">
        <v>60</v>
      </c>
      <c r="M267" s="203">
        <v>55</v>
      </c>
      <c r="N267" s="203">
        <v>80</v>
      </c>
      <c r="O267" s="203">
        <v>81</v>
      </c>
      <c r="P267" s="203">
        <v>68</v>
      </c>
      <c r="Q267" s="203">
        <v>68</v>
      </c>
      <c r="R267" s="203">
        <v>75</v>
      </c>
      <c r="S267" s="203">
        <v>72</v>
      </c>
      <c r="T267" s="203">
        <v>77</v>
      </c>
      <c r="U267" s="203">
        <v>71</v>
      </c>
      <c r="V267" s="203">
        <v>74</v>
      </c>
      <c r="W267" s="203">
        <v>60</v>
      </c>
      <c r="X267" s="203">
        <v>78</v>
      </c>
      <c r="Y267" s="203">
        <v>79</v>
      </c>
      <c r="Z267" s="203">
        <v>61</v>
      </c>
      <c r="AA267" s="203">
        <v>59</v>
      </c>
      <c r="AB267" s="203">
        <v>298</v>
      </c>
      <c r="AC267" s="203">
        <v>286</v>
      </c>
      <c r="AD267" s="203">
        <v>243</v>
      </c>
      <c r="AE267" s="203">
        <v>215</v>
      </c>
      <c r="AF267" s="203">
        <v>180</v>
      </c>
      <c r="AG267" s="203">
        <v>160</v>
      </c>
      <c r="AH267" s="203">
        <v>144</v>
      </c>
      <c r="AI267" s="203">
        <v>93</v>
      </c>
      <c r="AJ267" s="203">
        <v>75</v>
      </c>
      <c r="AK267" s="203">
        <v>58</v>
      </c>
      <c r="AL267" s="203">
        <v>41</v>
      </c>
      <c r="AM267" s="203">
        <v>33</v>
      </c>
      <c r="AN267" s="203">
        <v>19</v>
      </c>
      <c r="AO267" s="203">
        <v>17</v>
      </c>
      <c r="AP267" s="203">
        <v>5</v>
      </c>
      <c r="AQ267" s="203">
        <v>64</v>
      </c>
      <c r="AR267" s="203">
        <v>1595</v>
      </c>
      <c r="AS267" s="203">
        <v>184</v>
      </c>
      <c r="AT267" s="203">
        <v>173</v>
      </c>
      <c r="AU267" s="203">
        <v>700</v>
      </c>
      <c r="AV267" s="203">
        <v>100</v>
      </c>
    </row>
    <row r="268" spans="1:48" ht="13.5" customHeight="1" x14ac:dyDescent="0.3">
      <c r="A268" s="216">
        <f>1+A267</f>
        <v>5</v>
      </c>
      <c r="B268" s="178">
        <v>130808</v>
      </c>
      <c r="C268" s="183" t="s">
        <v>1157</v>
      </c>
      <c r="D268" s="236" t="s">
        <v>2249</v>
      </c>
      <c r="E268" s="196" t="s">
        <v>1867</v>
      </c>
      <c r="F268" s="196" t="s">
        <v>2250</v>
      </c>
      <c r="G268" s="250">
        <f t="shared" si="59"/>
        <v>195</v>
      </c>
      <c r="H268" s="230">
        <v>2</v>
      </c>
      <c r="I268" s="230">
        <v>2</v>
      </c>
      <c r="J268" s="203">
        <v>3</v>
      </c>
      <c r="K268" s="203">
        <v>4</v>
      </c>
      <c r="L268" s="203">
        <v>4</v>
      </c>
      <c r="M268" s="203">
        <v>3</v>
      </c>
      <c r="N268" s="203">
        <v>5</v>
      </c>
      <c r="O268" s="203">
        <v>5</v>
      </c>
      <c r="P268" s="203">
        <v>4</v>
      </c>
      <c r="Q268" s="203">
        <v>4</v>
      </c>
      <c r="R268" s="203">
        <v>5</v>
      </c>
      <c r="S268" s="203">
        <v>4</v>
      </c>
      <c r="T268" s="203">
        <v>5</v>
      </c>
      <c r="U268" s="203">
        <v>4</v>
      </c>
      <c r="V268" s="203">
        <v>5</v>
      </c>
      <c r="W268" s="203">
        <v>4</v>
      </c>
      <c r="X268" s="203">
        <v>5</v>
      </c>
      <c r="Y268" s="203">
        <v>5</v>
      </c>
      <c r="Z268" s="203">
        <v>4</v>
      </c>
      <c r="AA268" s="203">
        <v>4</v>
      </c>
      <c r="AB268" s="203">
        <v>18</v>
      </c>
      <c r="AC268" s="203">
        <v>17</v>
      </c>
      <c r="AD268" s="203">
        <v>15</v>
      </c>
      <c r="AE268" s="203">
        <v>13</v>
      </c>
      <c r="AF268" s="203">
        <v>11</v>
      </c>
      <c r="AG268" s="203">
        <v>10</v>
      </c>
      <c r="AH268" s="203">
        <v>9</v>
      </c>
      <c r="AI268" s="203">
        <v>6</v>
      </c>
      <c r="AJ268" s="203">
        <v>5</v>
      </c>
      <c r="AK268" s="203">
        <v>4</v>
      </c>
      <c r="AL268" s="203">
        <v>2</v>
      </c>
      <c r="AM268" s="203">
        <v>2</v>
      </c>
      <c r="AN268" s="203">
        <v>1</v>
      </c>
      <c r="AO268" s="203">
        <v>1</v>
      </c>
      <c r="AP268" s="203">
        <v>0</v>
      </c>
      <c r="AQ268" s="203">
        <v>4</v>
      </c>
      <c r="AR268" s="203">
        <v>97</v>
      </c>
      <c r="AS268" s="203">
        <v>11</v>
      </c>
      <c r="AT268" s="203">
        <v>10</v>
      </c>
      <c r="AU268" s="203">
        <v>42</v>
      </c>
      <c r="AV268" s="203">
        <v>6</v>
      </c>
    </row>
    <row r="269" spans="1:48" ht="13.5" customHeight="1" x14ac:dyDescent="0.25">
      <c r="A269" s="216"/>
      <c r="B269" s="178">
        <v>130809</v>
      </c>
      <c r="C269" s="182" t="s">
        <v>2251</v>
      </c>
      <c r="D269" s="194"/>
      <c r="E269" s="206"/>
      <c r="F269" s="198"/>
      <c r="G269" s="187">
        <f t="shared" si="59"/>
        <v>11705</v>
      </c>
      <c r="H269" s="231">
        <f>+SUM(H270:H274)</f>
        <v>245</v>
      </c>
      <c r="I269" s="231">
        <f t="shared" ref="I269:AV269" si="69">+SUM(I270:I274)</f>
        <v>274</v>
      </c>
      <c r="J269" s="231">
        <f t="shared" si="69"/>
        <v>299</v>
      </c>
      <c r="K269" s="231">
        <f t="shared" si="69"/>
        <v>280</v>
      </c>
      <c r="L269" s="231">
        <f t="shared" si="69"/>
        <v>311</v>
      </c>
      <c r="M269" s="231">
        <f t="shared" si="69"/>
        <v>257</v>
      </c>
      <c r="N269" s="231">
        <f t="shared" si="69"/>
        <v>240</v>
      </c>
      <c r="O269" s="231">
        <f t="shared" si="69"/>
        <v>252</v>
      </c>
      <c r="P269" s="231">
        <f t="shared" si="69"/>
        <v>248</v>
      </c>
      <c r="Q269" s="231">
        <f t="shared" si="69"/>
        <v>234</v>
      </c>
      <c r="R269" s="231">
        <f t="shared" si="69"/>
        <v>218</v>
      </c>
      <c r="S269" s="231">
        <f t="shared" si="69"/>
        <v>271</v>
      </c>
      <c r="T269" s="231">
        <f t="shared" si="69"/>
        <v>243</v>
      </c>
      <c r="U269" s="231">
        <f t="shared" si="69"/>
        <v>305</v>
      </c>
      <c r="V269" s="231">
        <f t="shared" si="69"/>
        <v>257</v>
      </c>
      <c r="W269" s="231">
        <f t="shared" si="69"/>
        <v>223</v>
      </c>
      <c r="X269" s="231">
        <f t="shared" si="69"/>
        <v>254</v>
      </c>
      <c r="Y269" s="231">
        <f t="shared" si="69"/>
        <v>269</v>
      </c>
      <c r="Z269" s="231">
        <f t="shared" si="69"/>
        <v>205</v>
      </c>
      <c r="AA269" s="231">
        <f t="shared" si="69"/>
        <v>189</v>
      </c>
      <c r="AB269" s="231">
        <f t="shared" si="69"/>
        <v>795</v>
      </c>
      <c r="AC269" s="231">
        <f t="shared" si="69"/>
        <v>906</v>
      </c>
      <c r="AD269" s="231">
        <f t="shared" si="69"/>
        <v>935</v>
      </c>
      <c r="AE269" s="231">
        <f t="shared" si="69"/>
        <v>869</v>
      </c>
      <c r="AF269" s="231">
        <f t="shared" si="69"/>
        <v>786</v>
      </c>
      <c r="AG269" s="231">
        <f t="shared" si="69"/>
        <v>621</v>
      </c>
      <c r="AH269" s="231">
        <f t="shared" si="69"/>
        <v>487</v>
      </c>
      <c r="AI269" s="231">
        <f t="shared" si="69"/>
        <v>417</v>
      </c>
      <c r="AJ269" s="231">
        <f t="shared" si="69"/>
        <v>308</v>
      </c>
      <c r="AK269" s="231">
        <f t="shared" si="69"/>
        <v>187</v>
      </c>
      <c r="AL269" s="231">
        <f t="shared" si="69"/>
        <v>117</v>
      </c>
      <c r="AM269" s="231">
        <f t="shared" si="69"/>
        <v>91</v>
      </c>
      <c r="AN269" s="231">
        <f t="shared" si="69"/>
        <v>68</v>
      </c>
      <c r="AO269" s="231">
        <f t="shared" si="69"/>
        <v>44</v>
      </c>
      <c r="AP269" s="231">
        <f t="shared" si="69"/>
        <v>22</v>
      </c>
      <c r="AQ269" s="231">
        <f t="shared" si="69"/>
        <v>355</v>
      </c>
      <c r="AR269" s="231">
        <f t="shared" si="69"/>
        <v>5850</v>
      </c>
      <c r="AS269" s="231">
        <f t="shared" si="69"/>
        <v>670</v>
      </c>
      <c r="AT269" s="231">
        <f t="shared" si="69"/>
        <v>581</v>
      </c>
      <c r="AU269" s="231">
        <f t="shared" si="69"/>
        <v>2444</v>
      </c>
      <c r="AV269" s="231">
        <f t="shared" si="69"/>
        <v>653</v>
      </c>
    </row>
    <row r="270" spans="1:48" ht="13.5" customHeight="1" x14ac:dyDescent="0.3">
      <c r="A270" s="216">
        <v>1</v>
      </c>
      <c r="B270" s="178">
        <v>130809</v>
      </c>
      <c r="C270" s="181" t="s">
        <v>1150</v>
      </c>
      <c r="D270" s="195" t="s">
        <v>2252</v>
      </c>
      <c r="E270" s="196" t="s">
        <v>1867</v>
      </c>
      <c r="F270" s="196" t="s">
        <v>2253</v>
      </c>
      <c r="G270" s="250">
        <f t="shared" si="59"/>
        <v>224</v>
      </c>
      <c r="H270" s="230">
        <v>5</v>
      </c>
      <c r="I270" s="230">
        <v>5</v>
      </c>
      <c r="J270" s="203">
        <v>6</v>
      </c>
      <c r="K270" s="203">
        <v>5</v>
      </c>
      <c r="L270" s="203">
        <v>6</v>
      </c>
      <c r="M270" s="203">
        <v>5</v>
      </c>
      <c r="N270" s="203">
        <v>5</v>
      </c>
      <c r="O270" s="203">
        <v>5</v>
      </c>
      <c r="P270" s="203">
        <v>5</v>
      </c>
      <c r="Q270" s="203">
        <v>4</v>
      </c>
      <c r="R270" s="203">
        <v>4</v>
      </c>
      <c r="S270" s="203">
        <v>5</v>
      </c>
      <c r="T270" s="203">
        <v>5</v>
      </c>
      <c r="U270" s="203">
        <v>6</v>
      </c>
      <c r="V270" s="203">
        <v>5</v>
      </c>
      <c r="W270" s="203">
        <v>4</v>
      </c>
      <c r="X270" s="203">
        <v>5</v>
      </c>
      <c r="Y270" s="203">
        <v>5</v>
      </c>
      <c r="Z270" s="203">
        <v>4</v>
      </c>
      <c r="AA270" s="203">
        <v>4</v>
      </c>
      <c r="AB270" s="203">
        <v>15</v>
      </c>
      <c r="AC270" s="203">
        <v>17</v>
      </c>
      <c r="AD270" s="203">
        <v>18</v>
      </c>
      <c r="AE270" s="203">
        <v>16</v>
      </c>
      <c r="AF270" s="203">
        <v>15</v>
      </c>
      <c r="AG270" s="203">
        <v>12</v>
      </c>
      <c r="AH270" s="203">
        <v>9</v>
      </c>
      <c r="AI270" s="203">
        <v>8</v>
      </c>
      <c r="AJ270" s="203">
        <v>6</v>
      </c>
      <c r="AK270" s="203">
        <v>4</v>
      </c>
      <c r="AL270" s="203">
        <v>2</v>
      </c>
      <c r="AM270" s="203">
        <v>2</v>
      </c>
      <c r="AN270" s="203">
        <v>1</v>
      </c>
      <c r="AO270" s="203">
        <v>1</v>
      </c>
      <c r="AP270" s="203">
        <v>0</v>
      </c>
      <c r="AQ270" s="203">
        <v>7</v>
      </c>
      <c r="AR270" s="203">
        <v>111</v>
      </c>
      <c r="AS270" s="203">
        <v>13</v>
      </c>
      <c r="AT270" s="203">
        <v>11</v>
      </c>
      <c r="AU270" s="203">
        <v>46</v>
      </c>
      <c r="AV270" s="203">
        <v>12</v>
      </c>
    </row>
    <row r="271" spans="1:48" ht="13.5" customHeight="1" x14ac:dyDescent="0.3">
      <c r="A271" s="216">
        <f>1+A270</f>
        <v>2</v>
      </c>
      <c r="B271" s="178">
        <v>130809</v>
      </c>
      <c r="C271" s="181" t="s">
        <v>1150</v>
      </c>
      <c r="D271" s="195" t="s">
        <v>2254</v>
      </c>
      <c r="E271" s="196" t="s">
        <v>2784</v>
      </c>
      <c r="F271" s="220" t="s">
        <v>1150</v>
      </c>
      <c r="G271" s="250">
        <f t="shared" si="59"/>
        <v>8431</v>
      </c>
      <c r="H271" s="230">
        <v>176</v>
      </c>
      <c r="I271" s="230">
        <v>198</v>
      </c>
      <c r="J271" s="203">
        <v>215</v>
      </c>
      <c r="K271" s="203">
        <v>202</v>
      </c>
      <c r="L271" s="203">
        <v>224</v>
      </c>
      <c r="M271" s="203">
        <v>185</v>
      </c>
      <c r="N271" s="203">
        <v>172</v>
      </c>
      <c r="O271" s="203">
        <v>181</v>
      </c>
      <c r="P271" s="203">
        <v>179</v>
      </c>
      <c r="Q271" s="203">
        <v>169</v>
      </c>
      <c r="R271" s="203">
        <v>157</v>
      </c>
      <c r="S271" s="203">
        <v>196</v>
      </c>
      <c r="T271" s="203">
        <v>175</v>
      </c>
      <c r="U271" s="203">
        <v>220</v>
      </c>
      <c r="V271" s="203">
        <v>185</v>
      </c>
      <c r="W271" s="203">
        <v>161</v>
      </c>
      <c r="X271" s="203">
        <v>182</v>
      </c>
      <c r="Y271" s="203">
        <v>194</v>
      </c>
      <c r="Z271" s="203">
        <v>148</v>
      </c>
      <c r="AA271" s="203">
        <v>136</v>
      </c>
      <c r="AB271" s="203">
        <v>573</v>
      </c>
      <c r="AC271" s="203">
        <v>653</v>
      </c>
      <c r="AD271" s="203">
        <v>674</v>
      </c>
      <c r="AE271" s="203">
        <v>627</v>
      </c>
      <c r="AF271" s="203">
        <v>566</v>
      </c>
      <c r="AG271" s="203">
        <v>447</v>
      </c>
      <c r="AH271" s="203">
        <v>351</v>
      </c>
      <c r="AI271" s="203">
        <v>300</v>
      </c>
      <c r="AJ271" s="203">
        <v>221</v>
      </c>
      <c r="AK271" s="203">
        <v>134</v>
      </c>
      <c r="AL271" s="203">
        <v>84</v>
      </c>
      <c r="AM271" s="203">
        <v>66</v>
      </c>
      <c r="AN271" s="203">
        <v>49</v>
      </c>
      <c r="AO271" s="203">
        <v>31</v>
      </c>
      <c r="AP271" s="203">
        <v>16</v>
      </c>
      <c r="AQ271" s="203">
        <v>256</v>
      </c>
      <c r="AR271" s="203">
        <v>4214</v>
      </c>
      <c r="AS271" s="203">
        <v>483</v>
      </c>
      <c r="AT271" s="203">
        <v>419</v>
      </c>
      <c r="AU271" s="203">
        <v>1761</v>
      </c>
      <c r="AV271" s="203">
        <v>470</v>
      </c>
    </row>
    <row r="272" spans="1:48" ht="13.5" customHeight="1" x14ac:dyDescent="0.3">
      <c r="A272" s="216">
        <f>1+A271</f>
        <v>3</v>
      </c>
      <c r="B272" s="178">
        <v>130809</v>
      </c>
      <c r="C272" s="181" t="s">
        <v>1150</v>
      </c>
      <c r="D272" s="195" t="s">
        <v>2255</v>
      </c>
      <c r="E272" s="220" t="s">
        <v>1867</v>
      </c>
      <c r="F272" s="220" t="s">
        <v>2256</v>
      </c>
      <c r="G272" s="250">
        <f t="shared" si="59"/>
        <v>1552</v>
      </c>
      <c r="H272" s="237">
        <v>33</v>
      </c>
      <c r="I272" s="237">
        <v>36</v>
      </c>
      <c r="J272" s="204">
        <v>40</v>
      </c>
      <c r="K272" s="204">
        <v>37</v>
      </c>
      <c r="L272" s="204">
        <v>41</v>
      </c>
      <c r="M272" s="204">
        <v>34</v>
      </c>
      <c r="N272" s="204">
        <v>32</v>
      </c>
      <c r="O272" s="204">
        <v>33</v>
      </c>
      <c r="P272" s="204">
        <v>33</v>
      </c>
      <c r="Q272" s="204">
        <v>31</v>
      </c>
      <c r="R272" s="204">
        <v>29</v>
      </c>
      <c r="S272" s="226">
        <v>36</v>
      </c>
      <c r="T272" s="226">
        <v>32</v>
      </c>
      <c r="U272" s="226">
        <v>40</v>
      </c>
      <c r="V272" s="226">
        <v>34</v>
      </c>
      <c r="W272" s="226">
        <v>30</v>
      </c>
      <c r="X272" s="226">
        <v>34</v>
      </c>
      <c r="Y272" s="226">
        <v>36</v>
      </c>
      <c r="Z272" s="226">
        <v>27</v>
      </c>
      <c r="AA272" s="226">
        <v>25</v>
      </c>
      <c r="AB272" s="226">
        <v>105</v>
      </c>
      <c r="AC272" s="226">
        <v>120</v>
      </c>
      <c r="AD272" s="226">
        <v>124</v>
      </c>
      <c r="AE272" s="226">
        <v>115</v>
      </c>
      <c r="AF272" s="226">
        <v>104</v>
      </c>
      <c r="AG272" s="226">
        <v>82</v>
      </c>
      <c r="AH272" s="226">
        <v>65</v>
      </c>
      <c r="AI272" s="226">
        <v>55</v>
      </c>
      <c r="AJ272" s="226">
        <v>41</v>
      </c>
      <c r="AK272" s="226">
        <v>25</v>
      </c>
      <c r="AL272" s="226">
        <v>16</v>
      </c>
      <c r="AM272" s="226">
        <v>12</v>
      </c>
      <c r="AN272" s="226">
        <v>9</v>
      </c>
      <c r="AO272" s="226">
        <v>6</v>
      </c>
      <c r="AP272" s="226">
        <v>3</v>
      </c>
      <c r="AQ272" s="226">
        <v>47</v>
      </c>
      <c r="AR272" s="226">
        <v>776</v>
      </c>
      <c r="AS272" s="226">
        <v>89</v>
      </c>
      <c r="AT272" s="226">
        <v>77</v>
      </c>
      <c r="AU272" s="226">
        <v>324</v>
      </c>
      <c r="AV272" s="226">
        <v>87</v>
      </c>
    </row>
    <row r="273" spans="1:48" ht="13.5" customHeight="1" x14ac:dyDescent="0.3">
      <c r="A273" s="216">
        <f>1+A272</f>
        <v>4</v>
      </c>
      <c r="B273" s="178">
        <v>130809</v>
      </c>
      <c r="C273" s="181" t="s">
        <v>1150</v>
      </c>
      <c r="D273" s="195" t="s">
        <v>2257</v>
      </c>
      <c r="E273" s="220" t="s">
        <v>1867</v>
      </c>
      <c r="F273" s="220" t="s">
        <v>2258</v>
      </c>
      <c r="G273" s="250">
        <f t="shared" si="59"/>
        <v>1055</v>
      </c>
      <c r="H273" s="237">
        <v>22</v>
      </c>
      <c r="I273" s="237">
        <v>25</v>
      </c>
      <c r="J273" s="204">
        <v>27</v>
      </c>
      <c r="K273" s="204">
        <v>25</v>
      </c>
      <c r="L273" s="204">
        <v>28</v>
      </c>
      <c r="M273" s="204">
        <v>23</v>
      </c>
      <c r="N273" s="204">
        <v>22</v>
      </c>
      <c r="O273" s="204">
        <v>23</v>
      </c>
      <c r="P273" s="204">
        <v>22</v>
      </c>
      <c r="Q273" s="204">
        <v>21</v>
      </c>
      <c r="R273" s="204">
        <v>20</v>
      </c>
      <c r="S273" s="226">
        <v>24</v>
      </c>
      <c r="T273" s="226">
        <v>22</v>
      </c>
      <c r="U273" s="226">
        <v>27</v>
      </c>
      <c r="V273" s="226">
        <v>23</v>
      </c>
      <c r="W273" s="226">
        <v>20</v>
      </c>
      <c r="X273" s="226">
        <v>23</v>
      </c>
      <c r="Y273" s="226">
        <v>24</v>
      </c>
      <c r="Z273" s="226">
        <v>18</v>
      </c>
      <c r="AA273" s="226">
        <v>17</v>
      </c>
      <c r="AB273" s="226">
        <v>72</v>
      </c>
      <c r="AC273" s="226">
        <v>82</v>
      </c>
      <c r="AD273" s="226">
        <v>84</v>
      </c>
      <c r="AE273" s="226">
        <v>78</v>
      </c>
      <c r="AF273" s="226">
        <v>71</v>
      </c>
      <c r="AG273" s="226">
        <v>56</v>
      </c>
      <c r="AH273" s="226">
        <v>44</v>
      </c>
      <c r="AI273" s="226">
        <v>38</v>
      </c>
      <c r="AJ273" s="226">
        <v>28</v>
      </c>
      <c r="AK273" s="226">
        <v>17</v>
      </c>
      <c r="AL273" s="226">
        <v>11</v>
      </c>
      <c r="AM273" s="226">
        <v>8</v>
      </c>
      <c r="AN273" s="226">
        <v>6</v>
      </c>
      <c r="AO273" s="226">
        <v>4</v>
      </c>
      <c r="AP273" s="226">
        <v>2</v>
      </c>
      <c r="AQ273" s="226">
        <v>32</v>
      </c>
      <c r="AR273" s="226">
        <v>527</v>
      </c>
      <c r="AS273" s="226">
        <v>60</v>
      </c>
      <c r="AT273" s="226">
        <v>52</v>
      </c>
      <c r="AU273" s="226">
        <v>220</v>
      </c>
      <c r="AV273" s="226">
        <v>59</v>
      </c>
    </row>
    <row r="274" spans="1:48" ht="13.5" customHeight="1" x14ac:dyDescent="0.3">
      <c r="A274" s="216">
        <f>1+A273</f>
        <v>5</v>
      </c>
      <c r="B274" s="178">
        <v>130809</v>
      </c>
      <c r="C274" s="181" t="s">
        <v>1150</v>
      </c>
      <c r="D274" s="229" t="s">
        <v>2733</v>
      </c>
      <c r="E274" s="220" t="s">
        <v>1867</v>
      </c>
      <c r="F274" s="220" t="s">
        <v>1758</v>
      </c>
      <c r="G274" s="250">
        <f t="shared" si="59"/>
        <v>443</v>
      </c>
      <c r="H274" s="237">
        <v>9</v>
      </c>
      <c r="I274" s="237">
        <v>10</v>
      </c>
      <c r="J274" s="204">
        <v>11</v>
      </c>
      <c r="K274" s="204">
        <v>11</v>
      </c>
      <c r="L274" s="204">
        <v>12</v>
      </c>
      <c r="M274" s="204">
        <v>10</v>
      </c>
      <c r="N274" s="204">
        <v>9</v>
      </c>
      <c r="O274" s="204">
        <v>10</v>
      </c>
      <c r="P274" s="204">
        <v>9</v>
      </c>
      <c r="Q274" s="204">
        <v>9</v>
      </c>
      <c r="R274" s="204">
        <v>8</v>
      </c>
      <c r="S274" s="227">
        <v>10</v>
      </c>
      <c r="T274" s="227">
        <v>9</v>
      </c>
      <c r="U274" s="227">
        <v>12</v>
      </c>
      <c r="V274" s="227">
        <v>10</v>
      </c>
      <c r="W274" s="227">
        <v>8</v>
      </c>
      <c r="X274" s="227">
        <v>10</v>
      </c>
      <c r="Y274" s="227">
        <v>10</v>
      </c>
      <c r="Z274" s="227">
        <v>8</v>
      </c>
      <c r="AA274" s="227">
        <v>7</v>
      </c>
      <c r="AB274" s="227">
        <v>30</v>
      </c>
      <c r="AC274" s="227">
        <v>34</v>
      </c>
      <c r="AD274" s="227">
        <v>35</v>
      </c>
      <c r="AE274" s="227">
        <v>33</v>
      </c>
      <c r="AF274" s="227">
        <v>30</v>
      </c>
      <c r="AG274" s="227">
        <v>24</v>
      </c>
      <c r="AH274" s="227">
        <v>18</v>
      </c>
      <c r="AI274" s="227">
        <v>16</v>
      </c>
      <c r="AJ274" s="227">
        <v>12</v>
      </c>
      <c r="AK274" s="227">
        <v>7</v>
      </c>
      <c r="AL274" s="227">
        <v>4</v>
      </c>
      <c r="AM274" s="227">
        <v>3</v>
      </c>
      <c r="AN274" s="227">
        <v>3</v>
      </c>
      <c r="AO274" s="227">
        <v>2</v>
      </c>
      <c r="AP274" s="227">
        <v>1</v>
      </c>
      <c r="AQ274" s="227">
        <v>13</v>
      </c>
      <c r="AR274" s="227">
        <v>222</v>
      </c>
      <c r="AS274" s="227">
        <v>25</v>
      </c>
      <c r="AT274" s="227">
        <v>22</v>
      </c>
      <c r="AU274" s="227">
        <v>93</v>
      </c>
      <c r="AV274" s="227">
        <v>25</v>
      </c>
    </row>
    <row r="275" spans="1:48" ht="13.5" customHeight="1" x14ac:dyDescent="0.25">
      <c r="A275" s="216"/>
      <c r="B275" s="178">
        <v>130810</v>
      </c>
      <c r="C275" s="182" t="s">
        <v>2259</v>
      </c>
      <c r="D275" s="194"/>
      <c r="E275" s="206"/>
      <c r="F275" s="198"/>
      <c r="G275" s="187">
        <f t="shared" si="59"/>
        <v>2014</v>
      </c>
      <c r="H275" s="238">
        <f>+H276</f>
        <v>27</v>
      </c>
      <c r="I275" s="238">
        <f t="shared" ref="I275:AV275" si="70">+I276</f>
        <v>36</v>
      </c>
      <c r="J275" s="238">
        <f t="shared" si="70"/>
        <v>33</v>
      </c>
      <c r="K275" s="238">
        <f t="shared" si="70"/>
        <v>33</v>
      </c>
      <c r="L275" s="238">
        <f t="shared" si="70"/>
        <v>25</v>
      </c>
      <c r="M275" s="238">
        <f t="shared" si="70"/>
        <v>37</v>
      </c>
      <c r="N275" s="238">
        <f t="shared" si="70"/>
        <v>26</v>
      </c>
      <c r="O275" s="238">
        <f t="shared" si="70"/>
        <v>35</v>
      </c>
      <c r="P275" s="238">
        <f t="shared" si="70"/>
        <v>29</v>
      </c>
      <c r="Q275" s="238">
        <f t="shared" si="70"/>
        <v>35</v>
      </c>
      <c r="R275" s="238">
        <f t="shared" si="70"/>
        <v>35</v>
      </c>
      <c r="S275" s="238">
        <f t="shared" si="70"/>
        <v>32</v>
      </c>
      <c r="T275" s="238">
        <f t="shared" si="70"/>
        <v>44</v>
      </c>
      <c r="U275" s="238">
        <f t="shared" si="70"/>
        <v>42</v>
      </c>
      <c r="V275" s="238">
        <f t="shared" si="70"/>
        <v>31</v>
      </c>
      <c r="W275" s="238">
        <f t="shared" si="70"/>
        <v>36</v>
      </c>
      <c r="X275" s="238">
        <f t="shared" si="70"/>
        <v>31</v>
      </c>
      <c r="Y275" s="238">
        <f t="shared" si="70"/>
        <v>41</v>
      </c>
      <c r="Z275" s="238">
        <f t="shared" si="70"/>
        <v>33</v>
      </c>
      <c r="AA275" s="238">
        <f t="shared" si="70"/>
        <v>33</v>
      </c>
      <c r="AB275" s="238">
        <f t="shared" si="70"/>
        <v>130</v>
      </c>
      <c r="AC275" s="238">
        <f t="shared" si="70"/>
        <v>163</v>
      </c>
      <c r="AD275" s="238">
        <f t="shared" si="70"/>
        <v>153</v>
      </c>
      <c r="AE275" s="238">
        <f t="shared" si="70"/>
        <v>149</v>
      </c>
      <c r="AF275" s="238">
        <f t="shared" si="70"/>
        <v>138</v>
      </c>
      <c r="AG275" s="238">
        <f t="shared" si="70"/>
        <v>113</v>
      </c>
      <c r="AH275" s="238">
        <f t="shared" si="70"/>
        <v>104</v>
      </c>
      <c r="AI275" s="238">
        <f t="shared" si="70"/>
        <v>99</v>
      </c>
      <c r="AJ275" s="238">
        <f t="shared" si="70"/>
        <v>77</v>
      </c>
      <c r="AK275" s="238">
        <f t="shared" si="70"/>
        <v>65</v>
      </c>
      <c r="AL275" s="238">
        <f t="shared" si="70"/>
        <v>45</v>
      </c>
      <c r="AM275" s="238">
        <f t="shared" si="70"/>
        <v>46</v>
      </c>
      <c r="AN275" s="238">
        <f t="shared" si="70"/>
        <v>26</v>
      </c>
      <c r="AO275" s="238">
        <f t="shared" si="70"/>
        <v>32</v>
      </c>
      <c r="AP275" s="238">
        <f t="shared" si="70"/>
        <v>0</v>
      </c>
      <c r="AQ275" s="238">
        <f t="shared" si="70"/>
        <v>31</v>
      </c>
      <c r="AR275" s="238">
        <f t="shared" si="70"/>
        <v>998</v>
      </c>
      <c r="AS275" s="238">
        <f t="shared" si="70"/>
        <v>91</v>
      </c>
      <c r="AT275" s="238">
        <f t="shared" si="70"/>
        <v>88</v>
      </c>
      <c r="AU275" s="238">
        <f t="shared" si="70"/>
        <v>412</v>
      </c>
      <c r="AV275" s="238">
        <f t="shared" si="70"/>
        <v>41</v>
      </c>
    </row>
    <row r="276" spans="1:48" ht="13.5" customHeight="1" x14ac:dyDescent="0.3">
      <c r="A276" s="216">
        <v>1</v>
      </c>
      <c r="B276" s="178">
        <v>130810</v>
      </c>
      <c r="C276" s="185" t="s">
        <v>1158</v>
      </c>
      <c r="D276" s="195" t="s">
        <v>2260</v>
      </c>
      <c r="E276" s="196" t="s">
        <v>1867</v>
      </c>
      <c r="F276" s="207" t="s">
        <v>1158</v>
      </c>
      <c r="G276" s="250">
        <f t="shared" si="59"/>
        <v>2014</v>
      </c>
      <c r="H276" s="237">
        <v>27</v>
      </c>
      <c r="I276" s="237">
        <v>36</v>
      </c>
      <c r="J276" s="204">
        <v>33</v>
      </c>
      <c r="K276" s="204">
        <v>33</v>
      </c>
      <c r="L276" s="204">
        <v>25</v>
      </c>
      <c r="M276" s="204">
        <v>37</v>
      </c>
      <c r="N276" s="204">
        <v>26</v>
      </c>
      <c r="O276" s="204">
        <v>35</v>
      </c>
      <c r="P276" s="204">
        <v>29</v>
      </c>
      <c r="Q276" s="204">
        <v>35</v>
      </c>
      <c r="R276" s="204">
        <v>35</v>
      </c>
      <c r="S276" s="203">
        <v>32</v>
      </c>
      <c r="T276" s="203">
        <v>44</v>
      </c>
      <c r="U276" s="203">
        <v>42</v>
      </c>
      <c r="V276" s="203">
        <v>31</v>
      </c>
      <c r="W276" s="203">
        <v>36</v>
      </c>
      <c r="X276" s="203">
        <v>31</v>
      </c>
      <c r="Y276" s="203">
        <v>41</v>
      </c>
      <c r="Z276" s="203">
        <v>33</v>
      </c>
      <c r="AA276" s="203">
        <v>33</v>
      </c>
      <c r="AB276" s="203">
        <v>130</v>
      </c>
      <c r="AC276" s="203">
        <v>163</v>
      </c>
      <c r="AD276" s="203">
        <v>153</v>
      </c>
      <c r="AE276" s="203">
        <v>149</v>
      </c>
      <c r="AF276" s="203">
        <v>138</v>
      </c>
      <c r="AG276" s="203">
        <v>113</v>
      </c>
      <c r="AH276" s="203">
        <v>104</v>
      </c>
      <c r="AI276" s="203">
        <v>99</v>
      </c>
      <c r="AJ276" s="203">
        <v>77</v>
      </c>
      <c r="AK276" s="203">
        <v>65</v>
      </c>
      <c r="AL276" s="203">
        <v>45</v>
      </c>
      <c r="AM276" s="203">
        <v>46</v>
      </c>
      <c r="AN276" s="203">
        <v>26</v>
      </c>
      <c r="AO276" s="203">
        <v>32</v>
      </c>
      <c r="AP276" s="203">
        <v>0</v>
      </c>
      <c r="AQ276" s="203">
        <v>31</v>
      </c>
      <c r="AR276" s="203">
        <v>998</v>
      </c>
      <c r="AS276" s="203">
        <v>91</v>
      </c>
      <c r="AT276" s="203">
        <v>88</v>
      </c>
      <c r="AU276" s="203">
        <v>412</v>
      </c>
      <c r="AV276" s="203">
        <v>41</v>
      </c>
    </row>
    <row r="277" spans="1:48" ht="13.5" customHeight="1" x14ac:dyDescent="0.25">
      <c r="A277" s="216"/>
      <c r="B277" s="178">
        <v>130811</v>
      </c>
      <c r="C277" s="182" t="s">
        <v>2261</v>
      </c>
      <c r="D277" s="194"/>
      <c r="E277" s="206"/>
      <c r="F277" s="198"/>
      <c r="G277" s="187">
        <f t="shared" si="59"/>
        <v>2294</v>
      </c>
      <c r="H277" s="231">
        <f>+SUM(H278:H279)</f>
        <v>43</v>
      </c>
      <c r="I277" s="231">
        <f t="shared" ref="I277:AV277" si="71">+SUM(I278:I279)</f>
        <v>36</v>
      </c>
      <c r="J277" s="231">
        <f t="shared" si="71"/>
        <v>38</v>
      </c>
      <c r="K277" s="231">
        <f t="shared" si="71"/>
        <v>37</v>
      </c>
      <c r="L277" s="231">
        <f t="shared" si="71"/>
        <v>29</v>
      </c>
      <c r="M277" s="231">
        <f t="shared" si="71"/>
        <v>38</v>
      </c>
      <c r="N277" s="231">
        <f t="shared" si="71"/>
        <v>38</v>
      </c>
      <c r="O277" s="231">
        <f t="shared" si="71"/>
        <v>31</v>
      </c>
      <c r="P277" s="231">
        <f t="shared" si="71"/>
        <v>36</v>
      </c>
      <c r="Q277" s="231">
        <f t="shared" si="71"/>
        <v>39</v>
      </c>
      <c r="R277" s="231">
        <f t="shared" si="71"/>
        <v>48</v>
      </c>
      <c r="S277" s="231">
        <f t="shared" si="71"/>
        <v>49</v>
      </c>
      <c r="T277" s="231">
        <f t="shared" si="71"/>
        <v>34</v>
      </c>
      <c r="U277" s="231">
        <f t="shared" si="71"/>
        <v>43</v>
      </c>
      <c r="V277" s="231">
        <f t="shared" si="71"/>
        <v>48</v>
      </c>
      <c r="W277" s="231">
        <f t="shared" si="71"/>
        <v>50</v>
      </c>
      <c r="X277" s="231">
        <f t="shared" si="71"/>
        <v>56</v>
      </c>
      <c r="Y277" s="231">
        <f t="shared" si="71"/>
        <v>47</v>
      </c>
      <c r="Z277" s="231">
        <f t="shared" si="71"/>
        <v>54</v>
      </c>
      <c r="AA277" s="231">
        <f t="shared" si="71"/>
        <v>60</v>
      </c>
      <c r="AB277" s="231">
        <f t="shared" si="71"/>
        <v>186</v>
      </c>
      <c r="AC277" s="231">
        <f t="shared" si="71"/>
        <v>192</v>
      </c>
      <c r="AD277" s="231">
        <f t="shared" si="71"/>
        <v>115</v>
      </c>
      <c r="AE277" s="231">
        <f t="shared" si="71"/>
        <v>105</v>
      </c>
      <c r="AF277" s="231">
        <f t="shared" si="71"/>
        <v>108</v>
      </c>
      <c r="AG277" s="231">
        <f t="shared" si="71"/>
        <v>117</v>
      </c>
      <c r="AH277" s="231">
        <f t="shared" si="71"/>
        <v>141</v>
      </c>
      <c r="AI277" s="231">
        <f t="shared" si="71"/>
        <v>113</v>
      </c>
      <c r="AJ277" s="231">
        <f t="shared" si="71"/>
        <v>74</v>
      </c>
      <c r="AK277" s="231">
        <f t="shared" si="71"/>
        <v>76</v>
      </c>
      <c r="AL277" s="231">
        <f t="shared" si="71"/>
        <v>65</v>
      </c>
      <c r="AM277" s="231">
        <f t="shared" si="71"/>
        <v>54</v>
      </c>
      <c r="AN277" s="231">
        <f t="shared" si="71"/>
        <v>48</v>
      </c>
      <c r="AO277" s="231">
        <f t="shared" si="71"/>
        <v>46</v>
      </c>
      <c r="AP277" s="231">
        <f t="shared" si="71"/>
        <v>7</v>
      </c>
      <c r="AQ277" s="231">
        <f t="shared" si="71"/>
        <v>45</v>
      </c>
      <c r="AR277" s="231">
        <f t="shared" si="71"/>
        <v>1149</v>
      </c>
      <c r="AS277" s="231">
        <f t="shared" si="71"/>
        <v>124</v>
      </c>
      <c r="AT277" s="231">
        <f t="shared" si="71"/>
        <v>118</v>
      </c>
      <c r="AU277" s="231">
        <f t="shared" si="71"/>
        <v>417</v>
      </c>
      <c r="AV277" s="231">
        <f t="shared" si="71"/>
        <v>65</v>
      </c>
    </row>
    <row r="278" spans="1:48" ht="13.5" customHeight="1" x14ac:dyDescent="0.3">
      <c r="A278" s="216">
        <v>1</v>
      </c>
      <c r="B278" s="178">
        <v>130811</v>
      </c>
      <c r="C278" s="183" t="s">
        <v>1159</v>
      </c>
      <c r="D278" s="194" t="s">
        <v>2262</v>
      </c>
      <c r="E278" s="196" t="s">
        <v>1867</v>
      </c>
      <c r="F278" s="196" t="s">
        <v>1159</v>
      </c>
      <c r="G278" s="250">
        <f t="shared" si="59"/>
        <v>1557</v>
      </c>
      <c r="H278" s="230">
        <v>29</v>
      </c>
      <c r="I278" s="230">
        <v>24</v>
      </c>
      <c r="J278" s="203">
        <v>26</v>
      </c>
      <c r="K278" s="203">
        <v>25</v>
      </c>
      <c r="L278" s="203">
        <v>20</v>
      </c>
      <c r="M278" s="203">
        <v>26</v>
      </c>
      <c r="N278" s="203">
        <v>26</v>
      </c>
      <c r="O278" s="203">
        <v>21</v>
      </c>
      <c r="P278" s="203">
        <v>24</v>
      </c>
      <c r="Q278" s="203">
        <v>26</v>
      </c>
      <c r="R278" s="203">
        <v>33</v>
      </c>
      <c r="S278" s="203">
        <v>33</v>
      </c>
      <c r="T278" s="203">
        <v>23</v>
      </c>
      <c r="U278" s="203">
        <v>29</v>
      </c>
      <c r="V278" s="203">
        <v>33</v>
      </c>
      <c r="W278" s="203">
        <v>34</v>
      </c>
      <c r="X278" s="203">
        <v>38</v>
      </c>
      <c r="Y278" s="203">
        <v>32</v>
      </c>
      <c r="Z278" s="203">
        <v>37</v>
      </c>
      <c r="AA278" s="203">
        <v>41</v>
      </c>
      <c r="AB278" s="203">
        <v>126</v>
      </c>
      <c r="AC278" s="203">
        <v>130</v>
      </c>
      <c r="AD278" s="203">
        <v>78</v>
      </c>
      <c r="AE278" s="203">
        <v>71</v>
      </c>
      <c r="AF278" s="203">
        <v>73</v>
      </c>
      <c r="AG278" s="203">
        <v>79</v>
      </c>
      <c r="AH278" s="203">
        <v>96</v>
      </c>
      <c r="AI278" s="203">
        <v>77</v>
      </c>
      <c r="AJ278" s="203">
        <v>50</v>
      </c>
      <c r="AK278" s="203">
        <v>52</v>
      </c>
      <c r="AL278" s="203">
        <v>44</v>
      </c>
      <c r="AM278" s="203">
        <v>37</v>
      </c>
      <c r="AN278" s="203">
        <v>33</v>
      </c>
      <c r="AO278" s="203">
        <v>31</v>
      </c>
      <c r="AP278" s="203">
        <v>5</v>
      </c>
      <c r="AQ278" s="203">
        <v>31</v>
      </c>
      <c r="AR278" s="203">
        <v>780</v>
      </c>
      <c r="AS278" s="203">
        <v>84</v>
      </c>
      <c r="AT278" s="203">
        <v>80</v>
      </c>
      <c r="AU278" s="203">
        <v>283</v>
      </c>
      <c r="AV278" s="203">
        <v>44</v>
      </c>
    </row>
    <row r="279" spans="1:48" ht="13.5" customHeight="1" x14ac:dyDescent="0.3">
      <c r="A279" s="216">
        <v>2</v>
      </c>
      <c r="B279" s="178">
        <v>130811</v>
      </c>
      <c r="C279" s="183" t="s">
        <v>1159</v>
      </c>
      <c r="D279" s="194" t="s">
        <v>2263</v>
      </c>
      <c r="E279" s="196" t="s">
        <v>1867</v>
      </c>
      <c r="F279" s="196" t="s">
        <v>151</v>
      </c>
      <c r="G279" s="250">
        <f t="shared" si="59"/>
        <v>737</v>
      </c>
      <c r="H279" s="230">
        <v>14</v>
      </c>
      <c r="I279" s="230">
        <v>12</v>
      </c>
      <c r="J279" s="203">
        <v>12</v>
      </c>
      <c r="K279" s="203">
        <v>12</v>
      </c>
      <c r="L279" s="203">
        <v>9</v>
      </c>
      <c r="M279" s="203">
        <v>12</v>
      </c>
      <c r="N279" s="203">
        <v>12</v>
      </c>
      <c r="O279" s="203">
        <v>10</v>
      </c>
      <c r="P279" s="203">
        <v>12</v>
      </c>
      <c r="Q279" s="203">
        <v>13</v>
      </c>
      <c r="R279" s="203">
        <v>15</v>
      </c>
      <c r="S279" s="203">
        <v>16</v>
      </c>
      <c r="T279" s="203">
        <v>11</v>
      </c>
      <c r="U279" s="203">
        <v>14</v>
      </c>
      <c r="V279" s="203">
        <v>15</v>
      </c>
      <c r="W279" s="203">
        <v>16</v>
      </c>
      <c r="X279" s="203">
        <v>18</v>
      </c>
      <c r="Y279" s="203">
        <v>15</v>
      </c>
      <c r="Z279" s="203">
        <v>17</v>
      </c>
      <c r="AA279" s="203">
        <v>19</v>
      </c>
      <c r="AB279" s="203">
        <v>60</v>
      </c>
      <c r="AC279" s="203">
        <v>62</v>
      </c>
      <c r="AD279" s="203">
        <v>37</v>
      </c>
      <c r="AE279" s="203">
        <v>34</v>
      </c>
      <c r="AF279" s="203">
        <v>35</v>
      </c>
      <c r="AG279" s="203">
        <v>38</v>
      </c>
      <c r="AH279" s="203">
        <v>45</v>
      </c>
      <c r="AI279" s="203">
        <v>36</v>
      </c>
      <c r="AJ279" s="203">
        <v>24</v>
      </c>
      <c r="AK279" s="203">
        <v>24</v>
      </c>
      <c r="AL279" s="203">
        <v>21</v>
      </c>
      <c r="AM279" s="203">
        <v>17</v>
      </c>
      <c r="AN279" s="203">
        <v>15</v>
      </c>
      <c r="AO279" s="203">
        <v>15</v>
      </c>
      <c r="AP279" s="203">
        <v>2</v>
      </c>
      <c r="AQ279" s="203">
        <v>14</v>
      </c>
      <c r="AR279" s="203">
        <v>369</v>
      </c>
      <c r="AS279" s="203">
        <v>40</v>
      </c>
      <c r="AT279" s="203">
        <v>38</v>
      </c>
      <c r="AU279" s="203">
        <v>134</v>
      </c>
      <c r="AV279" s="203">
        <v>21</v>
      </c>
    </row>
    <row r="280" spans="1:48" ht="13.5" customHeight="1" x14ac:dyDescent="0.25">
      <c r="A280" s="216"/>
      <c r="B280" s="178">
        <v>130812</v>
      </c>
      <c r="C280" s="182" t="s">
        <v>2264</v>
      </c>
      <c r="D280" s="194"/>
      <c r="E280" s="206"/>
      <c r="F280" s="198"/>
      <c r="G280" s="187">
        <f t="shared" si="59"/>
        <v>3093</v>
      </c>
      <c r="H280" s="231">
        <f>+H281</f>
        <v>58</v>
      </c>
      <c r="I280" s="231">
        <f t="shared" ref="I280:AV280" si="72">+I281</f>
        <v>58</v>
      </c>
      <c r="J280" s="231">
        <f t="shared" si="72"/>
        <v>52</v>
      </c>
      <c r="K280" s="231">
        <f t="shared" si="72"/>
        <v>58</v>
      </c>
      <c r="L280" s="231">
        <f t="shared" si="72"/>
        <v>48</v>
      </c>
      <c r="M280" s="231">
        <f t="shared" si="72"/>
        <v>59</v>
      </c>
      <c r="N280" s="231">
        <f t="shared" si="72"/>
        <v>65</v>
      </c>
      <c r="O280" s="231">
        <f t="shared" si="72"/>
        <v>64</v>
      </c>
      <c r="P280" s="231">
        <f t="shared" si="72"/>
        <v>61</v>
      </c>
      <c r="Q280" s="231">
        <f t="shared" si="72"/>
        <v>61</v>
      </c>
      <c r="R280" s="231">
        <f t="shared" si="72"/>
        <v>54</v>
      </c>
      <c r="S280" s="231">
        <f t="shared" si="72"/>
        <v>62</v>
      </c>
      <c r="T280" s="231">
        <f t="shared" si="72"/>
        <v>75</v>
      </c>
      <c r="U280" s="231">
        <f t="shared" si="72"/>
        <v>63</v>
      </c>
      <c r="V280" s="231">
        <f t="shared" si="72"/>
        <v>70</v>
      </c>
      <c r="W280" s="231">
        <f t="shared" si="72"/>
        <v>60</v>
      </c>
      <c r="X280" s="231">
        <f t="shared" si="72"/>
        <v>70</v>
      </c>
      <c r="Y280" s="231">
        <f t="shared" si="72"/>
        <v>72</v>
      </c>
      <c r="Z280" s="231">
        <f t="shared" si="72"/>
        <v>64</v>
      </c>
      <c r="AA280" s="231">
        <f t="shared" si="72"/>
        <v>62</v>
      </c>
      <c r="AB280" s="231">
        <f t="shared" si="72"/>
        <v>290</v>
      </c>
      <c r="AC280" s="231">
        <f t="shared" si="72"/>
        <v>233</v>
      </c>
      <c r="AD280" s="231">
        <f t="shared" si="72"/>
        <v>196</v>
      </c>
      <c r="AE280" s="231">
        <f t="shared" si="72"/>
        <v>160</v>
      </c>
      <c r="AF280" s="231">
        <f t="shared" si="72"/>
        <v>169</v>
      </c>
      <c r="AG280" s="231">
        <f t="shared" si="72"/>
        <v>130</v>
      </c>
      <c r="AH280" s="231">
        <f t="shared" si="72"/>
        <v>156</v>
      </c>
      <c r="AI280" s="231">
        <f t="shared" si="72"/>
        <v>129</v>
      </c>
      <c r="AJ280" s="231">
        <f t="shared" si="72"/>
        <v>89</v>
      </c>
      <c r="AK280" s="231">
        <f t="shared" si="72"/>
        <v>73</v>
      </c>
      <c r="AL280" s="231">
        <f t="shared" si="72"/>
        <v>72</v>
      </c>
      <c r="AM280" s="231">
        <f t="shared" si="72"/>
        <v>74</v>
      </c>
      <c r="AN280" s="231">
        <f t="shared" si="72"/>
        <v>48</v>
      </c>
      <c r="AO280" s="231">
        <f t="shared" si="72"/>
        <v>38</v>
      </c>
      <c r="AP280" s="231">
        <f t="shared" si="72"/>
        <v>3</v>
      </c>
      <c r="AQ280" s="231">
        <f t="shared" si="72"/>
        <v>85</v>
      </c>
      <c r="AR280" s="231">
        <f t="shared" si="72"/>
        <v>1557</v>
      </c>
      <c r="AS280" s="231">
        <f t="shared" si="72"/>
        <v>168</v>
      </c>
      <c r="AT280" s="231">
        <f t="shared" si="72"/>
        <v>162</v>
      </c>
      <c r="AU280" s="231">
        <f t="shared" si="72"/>
        <v>586</v>
      </c>
      <c r="AV280" s="231">
        <f t="shared" si="72"/>
        <v>92</v>
      </c>
    </row>
    <row r="281" spans="1:48" ht="13.5" customHeight="1" x14ac:dyDescent="0.3">
      <c r="A281" s="216">
        <v>1</v>
      </c>
      <c r="B281" s="178">
        <v>130812</v>
      </c>
      <c r="C281" s="183" t="s">
        <v>1160</v>
      </c>
      <c r="D281" s="195" t="s">
        <v>2265</v>
      </c>
      <c r="E281" s="196" t="s">
        <v>1867</v>
      </c>
      <c r="F281" s="196" t="s">
        <v>1160</v>
      </c>
      <c r="G281" s="250">
        <f t="shared" si="59"/>
        <v>3093</v>
      </c>
      <c r="H281" s="230">
        <v>58</v>
      </c>
      <c r="I281" s="230">
        <v>58</v>
      </c>
      <c r="J281" s="203">
        <v>52</v>
      </c>
      <c r="K281" s="203">
        <v>58</v>
      </c>
      <c r="L281" s="203">
        <v>48</v>
      </c>
      <c r="M281" s="203">
        <v>59</v>
      </c>
      <c r="N281" s="203">
        <v>65</v>
      </c>
      <c r="O281" s="203">
        <v>64</v>
      </c>
      <c r="P281" s="203">
        <v>61</v>
      </c>
      <c r="Q281" s="203">
        <v>61</v>
      </c>
      <c r="R281" s="203">
        <v>54</v>
      </c>
      <c r="S281" s="203">
        <v>62</v>
      </c>
      <c r="T281" s="203">
        <v>75</v>
      </c>
      <c r="U281" s="203">
        <v>63</v>
      </c>
      <c r="V281" s="203">
        <v>70</v>
      </c>
      <c r="W281" s="203">
        <v>60</v>
      </c>
      <c r="X281" s="203">
        <v>70</v>
      </c>
      <c r="Y281" s="203">
        <v>72</v>
      </c>
      <c r="Z281" s="203">
        <v>64</v>
      </c>
      <c r="AA281" s="203">
        <v>62</v>
      </c>
      <c r="AB281" s="203">
        <v>290</v>
      </c>
      <c r="AC281" s="203">
        <v>233</v>
      </c>
      <c r="AD281" s="203">
        <v>196</v>
      </c>
      <c r="AE281" s="203">
        <v>160</v>
      </c>
      <c r="AF281" s="203">
        <v>169</v>
      </c>
      <c r="AG281" s="203">
        <v>130</v>
      </c>
      <c r="AH281" s="203">
        <v>156</v>
      </c>
      <c r="AI281" s="203">
        <v>129</v>
      </c>
      <c r="AJ281" s="203">
        <v>89</v>
      </c>
      <c r="AK281" s="203">
        <v>73</v>
      </c>
      <c r="AL281" s="203">
        <v>72</v>
      </c>
      <c r="AM281" s="203">
        <v>74</v>
      </c>
      <c r="AN281" s="203">
        <v>48</v>
      </c>
      <c r="AO281" s="203">
        <v>38</v>
      </c>
      <c r="AP281" s="203">
        <v>3</v>
      </c>
      <c r="AQ281" s="203">
        <v>85</v>
      </c>
      <c r="AR281" s="203">
        <v>1557</v>
      </c>
      <c r="AS281" s="203">
        <v>168</v>
      </c>
      <c r="AT281" s="203">
        <v>162</v>
      </c>
      <c r="AU281" s="203">
        <v>586</v>
      </c>
      <c r="AV281" s="203">
        <v>92</v>
      </c>
    </row>
    <row r="282" spans="1:48" ht="13.5" customHeight="1" x14ac:dyDescent="0.25">
      <c r="A282" s="221"/>
      <c r="B282" s="178">
        <v>130813</v>
      </c>
      <c r="C282" s="182" t="s">
        <v>2266</v>
      </c>
      <c r="D282" s="194"/>
      <c r="E282" s="206"/>
      <c r="F282" s="198"/>
      <c r="G282" s="187">
        <f t="shared" si="59"/>
        <v>2487</v>
      </c>
      <c r="H282" s="231">
        <f>+SUM(H283:H284)</f>
        <v>51</v>
      </c>
      <c r="I282" s="231">
        <f t="shared" ref="I282:AV282" si="73">+SUM(I283:I284)</f>
        <v>25</v>
      </c>
      <c r="J282" s="231">
        <f t="shared" si="73"/>
        <v>58</v>
      </c>
      <c r="K282" s="231">
        <f t="shared" si="73"/>
        <v>62</v>
      </c>
      <c r="L282" s="231">
        <f t="shared" si="73"/>
        <v>63</v>
      </c>
      <c r="M282" s="231">
        <f t="shared" si="73"/>
        <v>56</v>
      </c>
      <c r="N282" s="231">
        <f t="shared" si="73"/>
        <v>39</v>
      </c>
      <c r="O282" s="231">
        <f t="shared" si="73"/>
        <v>35</v>
      </c>
      <c r="P282" s="231">
        <f t="shared" si="73"/>
        <v>32</v>
      </c>
      <c r="Q282" s="231">
        <f t="shared" si="73"/>
        <v>30</v>
      </c>
      <c r="R282" s="231">
        <f t="shared" si="73"/>
        <v>40</v>
      </c>
      <c r="S282" s="231">
        <f t="shared" si="73"/>
        <v>41</v>
      </c>
      <c r="T282" s="231">
        <f t="shared" si="73"/>
        <v>52</v>
      </c>
      <c r="U282" s="231">
        <f t="shared" si="73"/>
        <v>55</v>
      </c>
      <c r="V282" s="231">
        <f t="shared" si="73"/>
        <v>54</v>
      </c>
      <c r="W282" s="231">
        <f t="shared" si="73"/>
        <v>48</v>
      </c>
      <c r="X282" s="231">
        <f t="shared" si="73"/>
        <v>56</v>
      </c>
      <c r="Y282" s="231">
        <f t="shared" si="73"/>
        <v>49</v>
      </c>
      <c r="Z282" s="231">
        <f t="shared" si="73"/>
        <v>50</v>
      </c>
      <c r="AA282" s="231">
        <f t="shared" si="73"/>
        <v>54</v>
      </c>
      <c r="AB282" s="231">
        <f t="shared" si="73"/>
        <v>215</v>
      </c>
      <c r="AC282" s="231">
        <f t="shared" si="73"/>
        <v>172</v>
      </c>
      <c r="AD282" s="231">
        <f t="shared" si="73"/>
        <v>136</v>
      </c>
      <c r="AE282" s="231">
        <f t="shared" si="73"/>
        <v>151</v>
      </c>
      <c r="AF282" s="231">
        <f t="shared" si="73"/>
        <v>129</v>
      </c>
      <c r="AG282" s="231">
        <f t="shared" si="73"/>
        <v>136</v>
      </c>
      <c r="AH282" s="231">
        <f t="shared" si="73"/>
        <v>120</v>
      </c>
      <c r="AI282" s="231">
        <f t="shared" si="73"/>
        <v>115</v>
      </c>
      <c r="AJ282" s="231">
        <f t="shared" si="73"/>
        <v>92</v>
      </c>
      <c r="AK282" s="231">
        <f t="shared" si="73"/>
        <v>56</v>
      </c>
      <c r="AL282" s="231">
        <f t="shared" si="73"/>
        <v>68</v>
      </c>
      <c r="AM282" s="231">
        <f t="shared" si="73"/>
        <v>50</v>
      </c>
      <c r="AN282" s="231">
        <f t="shared" si="73"/>
        <v>50</v>
      </c>
      <c r="AO282" s="231">
        <f t="shared" si="73"/>
        <v>47</v>
      </c>
      <c r="AP282" s="231">
        <f t="shared" si="73"/>
        <v>0</v>
      </c>
      <c r="AQ282" s="231">
        <f t="shared" si="73"/>
        <v>66</v>
      </c>
      <c r="AR282" s="231">
        <f t="shared" si="73"/>
        <v>1246</v>
      </c>
      <c r="AS282" s="231">
        <f t="shared" si="73"/>
        <v>119</v>
      </c>
      <c r="AT282" s="231">
        <f t="shared" si="73"/>
        <v>133</v>
      </c>
      <c r="AU282" s="231">
        <f t="shared" si="73"/>
        <v>459</v>
      </c>
      <c r="AV282" s="231">
        <f t="shared" si="73"/>
        <v>114</v>
      </c>
    </row>
    <row r="283" spans="1:48" ht="13.5" customHeight="1" x14ac:dyDescent="0.3">
      <c r="A283" s="239">
        <v>1</v>
      </c>
      <c r="B283" s="178">
        <v>130813</v>
      </c>
      <c r="C283" s="183" t="s">
        <v>1162</v>
      </c>
      <c r="D283" s="195" t="s">
        <v>2267</v>
      </c>
      <c r="E283" s="196" t="s">
        <v>1867</v>
      </c>
      <c r="F283" s="196" t="s">
        <v>1162</v>
      </c>
      <c r="G283" s="250">
        <f t="shared" si="59"/>
        <v>1778</v>
      </c>
      <c r="H283" s="230">
        <v>36</v>
      </c>
      <c r="I283" s="230">
        <v>18</v>
      </c>
      <c r="J283" s="203">
        <v>41</v>
      </c>
      <c r="K283" s="203">
        <v>44</v>
      </c>
      <c r="L283" s="203">
        <v>45</v>
      </c>
      <c r="M283" s="203">
        <v>40</v>
      </c>
      <c r="N283" s="203">
        <v>28</v>
      </c>
      <c r="O283" s="203">
        <v>25</v>
      </c>
      <c r="P283" s="203">
        <v>23</v>
      </c>
      <c r="Q283" s="203">
        <v>21</v>
      </c>
      <c r="R283" s="203">
        <v>29</v>
      </c>
      <c r="S283" s="203">
        <v>29</v>
      </c>
      <c r="T283" s="203">
        <v>37</v>
      </c>
      <c r="U283" s="203">
        <v>39</v>
      </c>
      <c r="V283" s="203">
        <v>39</v>
      </c>
      <c r="W283" s="203">
        <v>34</v>
      </c>
      <c r="X283" s="203">
        <v>40</v>
      </c>
      <c r="Y283" s="203">
        <v>35</v>
      </c>
      <c r="Z283" s="203">
        <v>36</v>
      </c>
      <c r="AA283" s="203">
        <v>39</v>
      </c>
      <c r="AB283" s="203">
        <v>154</v>
      </c>
      <c r="AC283" s="203">
        <v>123</v>
      </c>
      <c r="AD283" s="203">
        <v>97</v>
      </c>
      <c r="AE283" s="203">
        <v>108</v>
      </c>
      <c r="AF283" s="203">
        <v>92</v>
      </c>
      <c r="AG283" s="203">
        <v>97</v>
      </c>
      <c r="AH283" s="203">
        <v>86</v>
      </c>
      <c r="AI283" s="203">
        <v>82</v>
      </c>
      <c r="AJ283" s="203">
        <v>66</v>
      </c>
      <c r="AK283" s="203">
        <v>40</v>
      </c>
      <c r="AL283" s="203">
        <v>49</v>
      </c>
      <c r="AM283" s="203">
        <v>36</v>
      </c>
      <c r="AN283" s="203">
        <v>36</v>
      </c>
      <c r="AO283" s="203">
        <v>34</v>
      </c>
      <c r="AP283" s="203">
        <v>0</v>
      </c>
      <c r="AQ283" s="203">
        <v>47</v>
      </c>
      <c r="AR283" s="203">
        <v>890</v>
      </c>
      <c r="AS283" s="203">
        <v>85</v>
      </c>
      <c r="AT283" s="203">
        <v>95</v>
      </c>
      <c r="AU283" s="203">
        <v>328</v>
      </c>
      <c r="AV283" s="203">
        <v>81</v>
      </c>
    </row>
    <row r="284" spans="1:48" ht="13.5" customHeight="1" x14ac:dyDescent="0.3">
      <c r="A284" s="221">
        <v>2</v>
      </c>
      <c r="B284" s="178">
        <v>130813</v>
      </c>
      <c r="C284" s="183" t="s">
        <v>1162</v>
      </c>
      <c r="D284" s="194" t="s">
        <v>2268</v>
      </c>
      <c r="E284" s="196" t="s">
        <v>1867</v>
      </c>
      <c r="F284" s="196" t="s">
        <v>2269</v>
      </c>
      <c r="G284" s="250">
        <f t="shared" si="59"/>
        <v>709</v>
      </c>
      <c r="H284" s="230">
        <v>15</v>
      </c>
      <c r="I284" s="230">
        <v>7</v>
      </c>
      <c r="J284" s="203">
        <v>17</v>
      </c>
      <c r="K284" s="203">
        <v>18</v>
      </c>
      <c r="L284" s="203">
        <v>18</v>
      </c>
      <c r="M284" s="203">
        <v>16</v>
      </c>
      <c r="N284" s="203">
        <v>11</v>
      </c>
      <c r="O284" s="203">
        <v>10</v>
      </c>
      <c r="P284" s="203">
        <v>9</v>
      </c>
      <c r="Q284" s="203">
        <v>9</v>
      </c>
      <c r="R284" s="203">
        <v>11</v>
      </c>
      <c r="S284" s="203">
        <v>12</v>
      </c>
      <c r="T284" s="203">
        <v>15</v>
      </c>
      <c r="U284" s="203">
        <v>16</v>
      </c>
      <c r="V284" s="203">
        <v>15</v>
      </c>
      <c r="W284" s="203">
        <v>14</v>
      </c>
      <c r="X284" s="203">
        <v>16</v>
      </c>
      <c r="Y284" s="203">
        <v>14</v>
      </c>
      <c r="Z284" s="203">
        <v>14</v>
      </c>
      <c r="AA284" s="203">
        <v>15</v>
      </c>
      <c r="AB284" s="203">
        <v>61</v>
      </c>
      <c r="AC284" s="203">
        <v>49</v>
      </c>
      <c r="AD284" s="203">
        <v>39</v>
      </c>
      <c r="AE284" s="203">
        <v>43</v>
      </c>
      <c r="AF284" s="203">
        <v>37</v>
      </c>
      <c r="AG284" s="203">
        <v>39</v>
      </c>
      <c r="AH284" s="203">
        <v>34</v>
      </c>
      <c r="AI284" s="203">
        <v>33</v>
      </c>
      <c r="AJ284" s="203">
        <v>26</v>
      </c>
      <c r="AK284" s="203">
        <v>16</v>
      </c>
      <c r="AL284" s="203">
        <v>19</v>
      </c>
      <c r="AM284" s="203">
        <v>14</v>
      </c>
      <c r="AN284" s="203">
        <v>14</v>
      </c>
      <c r="AO284" s="203">
        <v>13</v>
      </c>
      <c r="AP284" s="203">
        <v>0</v>
      </c>
      <c r="AQ284" s="203">
        <v>19</v>
      </c>
      <c r="AR284" s="203">
        <v>356</v>
      </c>
      <c r="AS284" s="203">
        <v>34</v>
      </c>
      <c r="AT284" s="203">
        <v>38</v>
      </c>
      <c r="AU284" s="203">
        <v>131</v>
      </c>
      <c r="AV284" s="203">
        <v>33</v>
      </c>
    </row>
    <row r="285" spans="1:48" ht="21.75" customHeight="1" x14ac:dyDescent="0.25">
      <c r="A285" s="211"/>
      <c r="B285" s="179">
        <v>130900</v>
      </c>
      <c r="C285" s="184" t="s">
        <v>2270</v>
      </c>
      <c r="D285" s="212"/>
      <c r="E285" s="212"/>
      <c r="F285" s="218"/>
      <c r="G285" s="214">
        <f t="shared" si="59"/>
        <v>200468</v>
      </c>
      <c r="H285" s="215">
        <f t="shared" ref="H285:AV285" si="74">+H286+H294+H304+H310+H314+H321+H327+H333</f>
        <v>3705</v>
      </c>
      <c r="I285" s="215">
        <f t="shared" si="74"/>
        <v>3712</v>
      </c>
      <c r="J285" s="215">
        <f t="shared" si="74"/>
        <v>3987</v>
      </c>
      <c r="K285" s="215">
        <f t="shared" si="74"/>
        <v>3847</v>
      </c>
      <c r="L285" s="215">
        <f t="shared" si="74"/>
        <v>4202</v>
      </c>
      <c r="M285" s="215">
        <f t="shared" si="74"/>
        <v>4119</v>
      </c>
      <c r="N285" s="215">
        <f t="shared" si="74"/>
        <v>4616</v>
      </c>
      <c r="O285" s="215">
        <f t="shared" si="74"/>
        <v>4713</v>
      </c>
      <c r="P285" s="215">
        <f t="shared" si="74"/>
        <v>4410</v>
      </c>
      <c r="Q285" s="215">
        <f t="shared" si="74"/>
        <v>4309</v>
      </c>
      <c r="R285" s="215">
        <f t="shared" si="74"/>
        <v>4067</v>
      </c>
      <c r="S285" s="215">
        <f t="shared" si="74"/>
        <v>4216</v>
      </c>
      <c r="T285" s="215">
        <f t="shared" si="74"/>
        <v>4409</v>
      </c>
      <c r="U285" s="215">
        <f t="shared" si="74"/>
        <v>4423</v>
      </c>
      <c r="V285" s="215">
        <f t="shared" si="74"/>
        <v>4526</v>
      </c>
      <c r="W285" s="215">
        <f t="shared" si="74"/>
        <v>4311</v>
      </c>
      <c r="X285" s="215">
        <f t="shared" si="74"/>
        <v>4641</v>
      </c>
      <c r="Y285" s="215">
        <f t="shared" si="74"/>
        <v>4629</v>
      </c>
      <c r="Z285" s="215">
        <f t="shared" si="74"/>
        <v>4224</v>
      </c>
      <c r="AA285" s="215">
        <f t="shared" si="74"/>
        <v>3871</v>
      </c>
      <c r="AB285" s="215">
        <f t="shared" si="74"/>
        <v>18696</v>
      </c>
      <c r="AC285" s="215">
        <f t="shared" si="74"/>
        <v>17888</v>
      </c>
      <c r="AD285" s="215">
        <f t="shared" si="74"/>
        <v>14543</v>
      </c>
      <c r="AE285" s="215">
        <f t="shared" si="74"/>
        <v>12468</v>
      </c>
      <c r="AF285" s="215">
        <f t="shared" si="74"/>
        <v>10310</v>
      </c>
      <c r="AG285" s="215">
        <f t="shared" si="74"/>
        <v>9224</v>
      </c>
      <c r="AH285" s="215">
        <f t="shared" si="74"/>
        <v>7727</v>
      </c>
      <c r="AI285" s="215">
        <f t="shared" si="74"/>
        <v>6603</v>
      </c>
      <c r="AJ285" s="215">
        <f t="shared" si="74"/>
        <v>5137</v>
      </c>
      <c r="AK285" s="215">
        <f t="shared" si="74"/>
        <v>4017</v>
      </c>
      <c r="AL285" s="215">
        <f t="shared" si="74"/>
        <v>3006</v>
      </c>
      <c r="AM285" s="215">
        <f t="shared" si="74"/>
        <v>2514</v>
      </c>
      <c r="AN285" s="215">
        <f t="shared" si="74"/>
        <v>1721</v>
      </c>
      <c r="AO285" s="215">
        <f t="shared" si="74"/>
        <v>1677</v>
      </c>
      <c r="AP285" s="215">
        <f t="shared" si="74"/>
        <v>258</v>
      </c>
      <c r="AQ285" s="215">
        <f t="shared" si="74"/>
        <v>4833</v>
      </c>
      <c r="AR285" s="215">
        <f t="shared" si="74"/>
        <v>100984</v>
      </c>
      <c r="AS285" s="215">
        <f t="shared" si="74"/>
        <v>10753</v>
      </c>
      <c r="AT285" s="215">
        <f t="shared" si="74"/>
        <v>10677</v>
      </c>
      <c r="AU285" s="215">
        <f t="shared" si="74"/>
        <v>41701</v>
      </c>
      <c r="AV285" s="215">
        <f t="shared" si="74"/>
        <v>8226</v>
      </c>
    </row>
    <row r="286" spans="1:48" ht="13.5" customHeight="1" x14ac:dyDescent="0.25">
      <c r="A286" s="216"/>
      <c r="B286" s="178">
        <v>130901</v>
      </c>
      <c r="C286" s="182" t="s">
        <v>2272</v>
      </c>
      <c r="D286" s="194"/>
      <c r="E286" s="206"/>
      <c r="F286" s="198"/>
      <c r="G286" s="187">
        <f t="shared" si="59"/>
        <v>90378</v>
      </c>
      <c r="H286" s="231">
        <f>+SUM(H287:H293)</f>
        <v>1530</v>
      </c>
      <c r="I286" s="231">
        <f t="shared" ref="I286:AV286" si="75">+SUM(I287:I293)</f>
        <v>1553</v>
      </c>
      <c r="J286" s="231">
        <f t="shared" si="75"/>
        <v>1831</v>
      </c>
      <c r="K286" s="231">
        <f t="shared" si="75"/>
        <v>1680</v>
      </c>
      <c r="L286" s="231">
        <f t="shared" si="75"/>
        <v>1831</v>
      </c>
      <c r="M286" s="231">
        <f t="shared" si="75"/>
        <v>1866</v>
      </c>
      <c r="N286" s="231">
        <f t="shared" si="75"/>
        <v>2217</v>
      </c>
      <c r="O286" s="231">
        <f t="shared" si="75"/>
        <v>2150</v>
      </c>
      <c r="P286" s="231">
        <f t="shared" si="75"/>
        <v>2077</v>
      </c>
      <c r="Q286" s="231">
        <f t="shared" si="75"/>
        <v>1987</v>
      </c>
      <c r="R286" s="231">
        <f t="shared" si="75"/>
        <v>1896</v>
      </c>
      <c r="S286" s="231">
        <f t="shared" si="75"/>
        <v>1963</v>
      </c>
      <c r="T286" s="231">
        <f t="shared" si="75"/>
        <v>1908</v>
      </c>
      <c r="U286" s="231">
        <f t="shared" si="75"/>
        <v>1909</v>
      </c>
      <c r="V286" s="231">
        <f t="shared" si="75"/>
        <v>1942</v>
      </c>
      <c r="W286" s="231">
        <f t="shared" si="75"/>
        <v>1829</v>
      </c>
      <c r="X286" s="231">
        <f t="shared" si="75"/>
        <v>1934</v>
      </c>
      <c r="Y286" s="231">
        <f t="shared" si="75"/>
        <v>1910</v>
      </c>
      <c r="Z286" s="231">
        <f t="shared" si="75"/>
        <v>1841</v>
      </c>
      <c r="AA286" s="231">
        <f t="shared" si="75"/>
        <v>1675</v>
      </c>
      <c r="AB286" s="231">
        <f t="shared" si="75"/>
        <v>7974</v>
      </c>
      <c r="AC286" s="231">
        <f t="shared" si="75"/>
        <v>8461</v>
      </c>
      <c r="AD286" s="231">
        <f t="shared" si="75"/>
        <v>7155</v>
      </c>
      <c r="AE286" s="231">
        <f t="shared" si="75"/>
        <v>6134</v>
      </c>
      <c r="AF286" s="231">
        <f t="shared" si="75"/>
        <v>4977</v>
      </c>
      <c r="AG286" s="231">
        <f t="shared" si="75"/>
        <v>4120</v>
      </c>
      <c r="AH286" s="231">
        <f t="shared" si="75"/>
        <v>3463</v>
      </c>
      <c r="AI286" s="231">
        <f t="shared" si="75"/>
        <v>2948</v>
      </c>
      <c r="AJ286" s="231">
        <f t="shared" si="75"/>
        <v>2246</v>
      </c>
      <c r="AK286" s="231">
        <f t="shared" si="75"/>
        <v>1759</v>
      </c>
      <c r="AL286" s="231">
        <f t="shared" si="75"/>
        <v>1183</v>
      </c>
      <c r="AM286" s="231">
        <f t="shared" si="75"/>
        <v>1010</v>
      </c>
      <c r="AN286" s="231">
        <f t="shared" si="75"/>
        <v>702</v>
      </c>
      <c r="AO286" s="231">
        <f t="shared" si="75"/>
        <v>717</v>
      </c>
      <c r="AP286" s="231">
        <f t="shared" si="75"/>
        <v>144</v>
      </c>
      <c r="AQ286" s="231">
        <f t="shared" si="75"/>
        <v>2072</v>
      </c>
      <c r="AR286" s="231">
        <f t="shared" si="75"/>
        <v>45691</v>
      </c>
      <c r="AS286" s="231">
        <f t="shared" si="75"/>
        <v>4652</v>
      </c>
      <c r="AT286" s="231">
        <f t="shared" si="75"/>
        <v>4458</v>
      </c>
      <c r="AU286" s="231">
        <f t="shared" si="75"/>
        <v>19657</v>
      </c>
      <c r="AV286" s="231">
        <f t="shared" si="75"/>
        <v>3326</v>
      </c>
    </row>
    <row r="287" spans="1:48" ht="13.5" customHeight="1" x14ac:dyDescent="0.3">
      <c r="A287" s="216">
        <v>1</v>
      </c>
      <c r="B287" s="178">
        <v>130901</v>
      </c>
      <c r="C287" s="181" t="s">
        <v>1167</v>
      </c>
      <c r="D287" s="195" t="s">
        <v>2273</v>
      </c>
      <c r="E287" s="196" t="s">
        <v>2029</v>
      </c>
      <c r="F287" s="196" t="s">
        <v>508</v>
      </c>
      <c r="G287" s="250">
        <f t="shared" si="59"/>
        <v>70647</v>
      </c>
      <c r="H287" s="230">
        <v>1195</v>
      </c>
      <c r="I287" s="230">
        <v>1214</v>
      </c>
      <c r="J287" s="203">
        <v>1431</v>
      </c>
      <c r="K287" s="203">
        <v>1313</v>
      </c>
      <c r="L287" s="203">
        <v>1431</v>
      </c>
      <c r="M287" s="203">
        <v>1459</v>
      </c>
      <c r="N287" s="203">
        <v>1732</v>
      </c>
      <c r="O287" s="203">
        <v>1681</v>
      </c>
      <c r="P287" s="203">
        <v>1623</v>
      </c>
      <c r="Q287" s="203">
        <v>1553</v>
      </c>
      <c r="R287" s="203">
        <v>1482</v>
      </c>
      <c r="S287" s="203">
        <v>1535</v>
      </c>
      <c r="T287" s="203">
        <v>1492</v>
      </c>
      <c r="U287" s="203">
        <v>1492</v>
      </c>
      <c r="V287" s="203">
        <v>1517</v>
      </c>
      <c r="W287" s="203">
        <v>1429</v>
      </c>
      <c r="X287" s="203">
        <v>1512</v>
      </c>
      <c r="Y287" s="203">
        <v>1493</v>
      </c>
      <c r="Z287" s="203">
        <v>1439</v>
      </c>
      <c r="AA287" s="203">
        <v>1309</v>
      </c>
      <c r="AB287" s="203">
        <v>6234</v>
      </c>
      <c r="AC287" s="203">
        <v>6615</v>
      </c>
      <c r="AD287" s="203">
        <v>5593</v>
      </c>
      <c r="AE287" s="203">
        <v>4795</v>
      </c>
      <c r="AF287" s="203">
        <v>3891</v>
      </c>
      <c r="AG287" s="203">
        <v>3221</v>
      </c>
      <c r="AH287" s="203">
        <v>2707</v>
      </c>
      <c r="AI287" s="203">
        <v>2305</v>
      </c>
      <c r="AJ287" s="203">
        <v>1755</v>
      </c>
      <c r="AK287" s="203">
        <v>1375</v>
      </c>
      <c r="AL287" s="203">
        <v>925</v>
      </c>
      <c r="AM287" s="203">
        <v>790</v>
      </c>
      <c r="AN287" s="203">
        <v>548</v>
      </c>
      <c r="AO287" s="203">
        <v>561</v>
      </c>
      <c r="AP287" s="203">
        <v>113</v>
      </c>
      <c r="AQ287" s="203">
        <v>1621</v>
      </c>
      <c r="AR287" s="203">
        <v>35720</v>
      </c>
      <c r="AS287" s="203">
        <v>3638</v>
      </c>
      <c r="AT287" s="203">
        <v>3485</v>
      </c>
      <c r="AU287" s="203">
        <v>15367</v>
      </c>
      <c r="AV287" s="203">
        <v>2600</v>
      </c>
    </row>
    <row r="288" spans="1:48" ht="13.5" customHeight="1" x14ac:dyDescent="0.3">
      <c r="A288" s="216">
        <f t="shared" ref="A288:A293" si="76">1+A287</f>
        <v>2</v>
      </c>
      <c r="B288" s="178">
        <v>130901</v>
      </c>
      <c r="C288" s="181" t="s">
        <v>1167</v>
      </c>
      <c r="D288" s="195" t="s">
        <v>2274</v>
      </c>
      <c r="E288" s="196" t="s">
        <v>1840</v>
      </c>
      <c r="F288" s="196" t="s">
        <v>2275</v>
      </c>
      <c r="G288" s="250">
        <f t="shared" si="59"/>
        <v>5944</v>
      </c>
      <c r="H288" s="230">
        <v>101</v>
      </c>
      <c r="I288" s="230">
        <v>102</v>
      </c>
      <c r="J288" s="203">
        <v>120</v>
      </c>
      <c r="K288" s="203">
        <v>110</v>
      </c>
      <c r="L288" s="203">
        <v>120</v>
      </c>
      <c r="M288" s="203">
        <v>123</v>
      </c>
      <c r="N288" s="203">
        <v>146</v>
      </c>
      <c r="O288" s="203">
        <v>141</v>
      </c>
      <c r="P288" s="203">
        <v>137</v>
      </c>
      <c r="Q288" s="203">
        <v>131</v>
      </c>
      <c r="R288" s="203">
        <v>125</v>
      </c>
      <c r="S288" s="203">
        <v>129</v>
      </c>
      <c r="T288" s="203">
        <v>125</v>
      </c>
      <c r="U288" s="203">
        <v>126</v>
      </c>
      <c r="V288" s="203">
        <v>128</v>
      </c>
      <c r="W288" s="203">
        <v>120</v>
      </c>
      <c r="X288" s="203">
        <v>127</v>
      </c>
      <c r="Y288" s="203">
        <v>126</v>
      </c>
      <c r="Z288" s="203">
        <v>121</v>
      </c>
      <c r="AA288" s="203">
        <v>110</v>
      </c>
      <c r="AB288" s="203">
        <v>524</v>
      </c>
      <c r="AC288" s="203">
        <v>557</v>
      </c>
      <c r="AD288" s="203">
        <v>471</v>
      </c>
      <c r="AE288" s="203">
        <v>403</v>
      </c>
      <c r="AF288" s="203">
        <v>327</v>
      </c>
      <c r="AG288" s="203">
        <v>271</v>
      </c>
      <c r="AH288" s="203">
        <v>228</v>
      </c>
      <c r="AI288" s="203">
        <v>194</v>
      </c>
      <c r="AJ288" s="203">
        <v>148</v>
      </c>
      <c r="AK288" s="203">
        <v>116</v>
      </c>
      <c r="AL288" s="203">
        <v>78</v>
      </c>
      <c r="AM288" s="203">
        <v>66</v>
      </c>
      <c r="AN288" s="203">
        <v>46</v>
      </c>
      <c r="AO288" s="203">
        <v>47</v>
      </c>
      <c r="AP288" s="203">
        <v>9</v>
      </c>
      <c r="AQ288" s="203">
        <v>136</v>
      </c>
      <c r="AR288" s="203">
        <v>3005</v>
      </c>
      <c r="AS288" s="203">
        <v>306</v>
      </c>
      <c r="AT288" s="203">
        <v>293</v>
      </c>
      <c r="AU288" s="203">
        <v>1293</v>
      </c>
      <c r="AV288" s="203">
        <v>219</v>
      </c>
    </row>
    <row r="289" spans="1:48" ht="13.5" customHeight="1" x14ac:dyDescent="0.3">
      <c r="A289" s="216">
        <f t="shared" si="76"/>
        <v>3</v>
      </c>
      <c r="B289" s="178">
        <v>130901</v>
      </c>
      <c r="C289" s="181" t="s">
        <v>1167</v>
      </c>
      <c r="D289" s="240" t="s">
        <v>2276</v>
      </c>
      <c r="E289" s="196" t="s">
        <v>1867</v>
      </c>
      <c r="F289" s="196" t="s">
        <v>2277</v>
      </c>
      <c r="G289" s="250">
        <f t="shared" si="59"/>
        <v>408</v>
      </c>
      <c r="H289" s="230">
        <v>7</v>
      </c>
      <c r="I289" s="230">
        <v>7</v>
      </c>
      <c r="J289" s="203">
        <v>8</v>
      </c>
      <c r="K289" s="203">
        <v>8</v>
      </c>
      <c r="L289" s="203">
        <v>8</v>
      </c>
      <c r="M289" s="203">
        <v>8</v>
      </c>
      <c r="N289" s="203">
        <v>10</v>
      </c>
      <c r="O289" s="203">
        <v>10</v>
      </c>
      <c r="P289" s="203">
        <v>9</v>
      </c>
      <c r="Q289" s="203">
        <v>9</v>
      </c>
      <c r="R289" s="203">
        <v>9</v>
      </c>
      <c r="S289" s="203">
        <v>9</v>
      </c>
      <c r="T289" s="203">
        <v>9</v>
      </c>
      <c r="U289" s="203">
        <v>9</v>
      </c>
      <c r="V289" s="203">
        <v>9</v>
      </c>
      <c r="W289" s="203">
        <v>8</v>
      </c>
      <c r="X289" s="203">
        <v>9</v>
      </c>
      <c r="Y289" s="203">
        <v>9</v>
      </c>
      <c r="Z289" s="203">
        <v>8</v>
      </c>
      <c r="AA289" s="203">
        <v>8</v>
      </c>
      <c r="AB289" s="203">
        <v>36</v>
      </c>
      <c r="AC289" s="203">
        <v>38</v>
      </c>
      <c r="AD289" s="203">
        <v>32</v>
      </c>
      <c r="AE289" s="203">
        <v>28</v>
      </c>
      <c r="AF289" s="203">
        <v>22</v>
      </c>
      <c r="AG289" s="203">
        <v>18</v>
      </c>
      <c r="AH289" s="203">
        <v>16</v>
      </c>
      <c r="AI289" s="203">
        <v>13</v>
      </c>
      <c r="AJ289" s="203">
        <v>10</v>
      </c>
      <c r="AK289" s="203">
        <v>8</v>
      </c>
      <c r="AL289" s="203">
        <v>5</v>
      </c>
      <c r="AM289" s="203">
        <v>5</v>
      </c>
      <c r="AN289" s="203">
        <v>3</v>
      </c>
      <c r="AO289" s="203">
        <v>3</v>
      </c>
      <c r="AP289" s="203">
        <v>1</v>
      </c>
      <c r="AQ289" s="203">
        <v>9</v>
      </c>
      <c r="AR289" s="203">
        <v>205</v>
      </c>
      <c r="AS289" s="203">
        <v>21</v>
      </c>
      <c r="AT289" s="203">
        <v>20</v>
      </c>
      <c r="AU289" s="203">
        <v>88</v>
      </c>
      <c r="AV289" s="203">
        <v>15</v>
      </c>
    </row>
    <row r="290" spans="1:48" ht="13.5" customHeight="1" x14ac:dyDescent="0.3">
      <c r="A290" s="216">
        <f t="shared" si="76"/>
        <v>4</v>
      </c>
      <c r="B290" s="178">
        <v>130901</v>
      </c>
      <c r="C290" s="181" t="s">
        <v>1167</v>
      </c>
      <c r="D290" s="195" t="s">
        <v>2278</v>
      </c>
      <c r="E290" s="196" t="s">
        <v>1867</v>
      </c>
      <c r="F290" s="196" t="s">
        <v>2510</v>
      </c>
      <c r="G290" s="250">
        <f t="shared" si="59"/>
        <v>6553</v>
      </c>
      <c r="H290" s="230">
        <v>111</v>
      </c>
      <c r="I290" s="230">
        <v>113</v>
      </c>
      <c r="J290" s="203">
        <v>133</v>
      </c>
      <c r="K290" s="203">
        <v>122</v>
      </c>
      <c r="L290" s="203">
        <v>133</v>
      </c>
      <c r="M290" s="203">
        <v>135</v>
      </c>
      <c r="N290" s="203">
        <v>161</v>
      </c>
      <c r="O290" s="203">
        <v>156</v>
      </c>
      <c r="P290" s="203">
        <v>151</v>
      </c>
      <c r="Q290" s="203">
        <v>144</v>
      </c>
      <c r="R290" s="203">
        <v>137</v>
      </c>
      <c r="S290" s="203">
        <v>142</v>
      </c>
      <c r="T290" s="203">
        <v>138</v>
      </c>
      <c r="U290" s="203">
        <v>138</v>
      </c>
      <c r="V290" s="203">
        <v>141</v>
      </c>
      <c r="W290" s="203">
        <v>133</v>
      </c>
      <c r="X290" s="203">
        <v>140</v>
      </c>
      <c r="Y290" s="203">
        <v>138</v>
      </c>
      <c r="Z290" s="203">
        <v>133</v>
      </c>
      <c r="AA290" s="203">
        <v>121</v>
      </c>
      <c r="AB290" s="203">
        <v>578</v>
      </c>
      <c r="AC290" s="203">
        <v>613</v>
      </c>
      <c r="AD290" s="203">
        <v>519</v>
      </c>
      <c r="AE290" s="203">
        <v>445</v>
      </c>
      <c r="AF290" s="203">
        <v>361</v>
      </c>
      <c r="AG290" s="203">
        <v>299</v>
      </c>
      <c r="AH290" s="203">
        <v>251</v>
      </c>
      <c r="AI290" s="203">
        <v>214</v>
      </c>
      <c r="AJ290" s="203">
        <v>163</v>
      </c>
      <c r="AK290" s="203">
        <v>128</v>
      </c>
      <c r="AL290" s="203">
        <v>86</v>
      </c>
      <c r="AM290" s="203">
        <v>73</v>
      </c>
      <c r="AN290" s="203">
        <v>51</v>
      </c>
      <c r="AO290" s="203">
        <v>52</v>
      </c>
      <c r="AP290" s="203">
        <v>10</v>
      </c>
      <c r="AQ290" s="203">
        <v>150</v>
      </c>
      <c r="AR290" s="203">
        <v>3312</v>
      </c>
      <c r="AS290" s="203">
        <v>337</v>
      </c>
      <c r="AT290" s="203">
        <v>323</v>
      </c>
      <c r="AU290" s="203">
        <v>1425</v>
      </c>
      <c r="AV290" s="203">
        <v>241</v>
      </c>
    </row>
    <row r="291" spans="1:48" ht="13.5" customHeight="1" x14ac:dyDescent="0.3">
      <c r="A291" s="216">
        <f t="shared" si="76"/>
        <v>5</v>
      </c>
      <c r="B291" s="178">
        <v>130901</v>
      </c>
      <c r="C291" s="181" t="s">
        <v>1167</v>
      </c>
      <c r="D291" s="195" t="s">
        <v>2280</v>
      </c>
      <c r="E291" s="196" t="s">
        <v>1867</v>
      </c>
      <c r="F291" s="196" t="s">
        <v>1326</v>
      </c>
      <c r="G291" s="250">
        <f t="shared" si="59"/>
        <v>4593</v>
      </c>
      <c r="H291" s="230">
        <v>78</v>
      </c>
      <c r="I291" s="230">
        <v>79</v>
      </c>
      <c r="J291" s="203">
        <v>93</v>
      </c>
      <c r="K291" s="203">
        <v>85</v>
      </c>
      <c r="L291" s="203">
        <v>93</v>
      </c>
      <c r="M291" s="203">
        <v>95</v>
      </c>
      <c r="N291" s="203">
        <v>113</v>
      </c>
      <c r="O291" s="203">
        <v>109</v>
      </c>
      <c r="P291" s="203">
        <v>106</v>
      </c>
      <c r="Q291" s="203">
        <v>101</v>
      </c>
      <c r="R291" s="203">
        <v>96</v>
      </c>
      <c r="S291" s="203">
        <v>100</v>
      </c>
      <c r="T291" s="203">
        <v>97</v>
      </c>
      <c r="U291" s="203">
        <v>97</v>
      </c>
      <c r="V291" s="203">
        <v>99</v>
      </c>
      <c r="W291" s="203">
        <v>93</v>
      </c>
      <c r="X291" s="203">
        <v>98</v>
      </c>
      <c r="Y291" s="203">
        <v>97</v>
      </c>
      <c r="Z291" s="203">
        <v>94</v>
      </c>
      <c r="AA291" s="203">
        <v>85</v>
      </c>
      <c r="AB291" s="203">
        <v>405</v>
      </c>
      <c r="AC291" s="203">
        <v>430</v>
      </c>
      <c r="AD291" s="203">
        <v>364</v>
      </c>
      <c r="AE291" s="203">
        <v>312</v>
      </c>
      <c r="AF291" s="203">
        <v>253</v>
      </c>
      <c r="AG291" s="203">
        <v>209</v>
      </c>
      <c r="AH291" s="203">
        <v>176</v>
      </c>
      <c r="AI291" s="203">
        <v>150</v>
      </c>
      <c r="AJ291" s="203">
        <v>114</v>
      </c>
      <c r="AK291" s="203">
        <v>89</v>
      </c>
      <c r="AL291" s="203">
        <v>60</v>
      </c>
      <c r="AM291" s="203">
        <v>51</v>
      </c>
      <c r="AN291" s="203">
        <v>36</v>
      </c>
      <c r="AO291" s="203">
        <v>36</v>
      </c>
      <c r="AP291" s="203">
        <v>7</v>
      </c>
      <c r="AQ291" s="203">
        <v>105</v>
      </c>
      <c r="AR291" s="203">
        <v>2322</v>
      </c>
      <c r="AS291" s="203">
        <v>236</v>
      </c>
      <c r="AT291" s="203">
        <v>227</v>
      </c>
      <c r="AU291" s="203">
        <v>999</v>
      </c>
      <c r="AV291" s="203">
        <v>169</v>
      </c>
    </row>
    <row r="292" spans="1:48" ht="13.5" customHeight="1" x14ac:dyDescent="0.3">
      <c r="A292" s="216">
        <f t="shared" si="76"/>
        <v>6</v>
      </c>
      <c r="B292" s="178">
        <v>130901</v>
      </c>
      <c r="C292" s="181" t="s">
        <v>1167</v>
      </c>
      <c r="D292" s="195" t="s">
        <v>2282</v>
      </c>
      <c r="E292" s="196" t="s">
        <v>1867</v>
      </c>
      <c r="F292" s="196" t="s">
        <v>2737</v>
      </c>
      <c r="G292" s="250">
        <f t="shared" si="59"/>
        <v>1759</v>
      </c>
      <c r="H292" s="230">
        <v>30</v>
      </c>
      <c r="I292" s="230">
        <v>30</v>
      </c>
      <c r="J292" s="203">
        <v>36</v>
      </c>
      <c r="K292" s="203">
        <v>33</v>
      </c>
      <c r="L292" s="203">
        <v>36</v>
      </c>
      <c r="M292" s="203">
        <v>36</v>
      </c>
      <c r="N292" s="203">
        <v>43</v>
      </c>
      <c r="O292" s="203">
        <v>42</v>
      </c>
      <c r="P292" s="203">
        <v>40</v>
      </c>
      <c r="Q292" s="203">
        <v>39</v>
      </c>
      <c r="R292" s="203">
        <v>37</v>
      </c>
      <c r="S292" s="203">
        <v>38</v>
      </c>
      <c r="T292" s="203">
        <v>37</v>
      </c>
      <c r="U292" s="203">
        <v>37</v>
      </c>
      <c r="V292" s="203">
        <v>38</v>
      </c>
      <c r="W292" s="203">
        <v>36</v>
      </c>
      <c r="X292" s="203">
        <v>38</v>
      </c>
      <c r="Y292" s="203">
        <v>37</v>
      </c>
      <c r="Z292" s="203">
        <v>36</v>
      </c>
      <c r="AA292" s="203">
        <v>33</v>
      </c>
      <c r="AB292" s="203">
        <v>155</v>
      </c>
      <c r="AC292" s="203">
        <v>164</v>
      </c>
      <c r="AD292" s="203">
        <v>139</v>
      </c>
      <c r="AE292" s="203">
        <v>119</v>
      </c>
      <c r="AF292" s="203">
        <v>97</v>
      </c>
      <c r="AG292" s="203">
        <v>80</v>
      </c>
      <c r="AH292" s="203">
        <v>67</v>
      </c>
      <c r="AI292" s="203">
        <v>57</v>
      </c>
      <c r="AJ292" s="203">
        <v>44</v>
      </c>
      <c r="AK292" s="203">
        <v>34</v>
      </c>
      <c r="AL292" s="203">
        <v>23</v>
      </c>
      <c r="AM292" s="203">
        <v>20</v>
      </c>
      <c r="AN292" s="203">
        <v>14</v>
      </c>
      <c r="AO292" s="203">
        <v>14</v>
      </c>
      <c r="AP292" s="203">
        <v>3</v>
      </c>
      <c r="AQ292" s="203">
        <v>40</v>
      </c>
      <c r="AR292" s="203">
        <v>888</v>
      </c>
      <c r="AS292" s="203">
        <v>90</v>
      </c>
      <c r="AT292" s="203">
        <v>87</v>
      </c>
      <c r="AU292" s="203">
        <v>382</v>
      </c>
      <c r="AV292" s="203">
        <v>65</v>
      </c>
    </row>
    <row r="293" spans="1:48" ht="13.5" customHeight="1" x14ac:dyDescent="0.3">
      <c r="A293" s="216">
        <f t="shared" si="76"/>
        <v>7</v>
      </c>
      <c r="B293" s="178">
        <v>130901</v>
      </c>
      <c r="C293" s="181" t="s">
        <v>1167</v>
      </c>
      <c r="D293" s="195" t="s">
        <v>2284</v>
      </c>
      <c r="E293" s="196" t="s">
        <v>1867</v>
      </c>
      <c r="F293" s="196" t="s">
        <v>2285</v>
      </c>
      <c r="G293" s="250">
        <f t="shared" si="59"/>
        <v>474</v>
      </c>
      <c r="H293" s="230">
        <v>8</v>
      </c>
      <c r="I293" s="230">
        <v>8</v>
      </c>
      <c r="J293" s="203">
        <v>10</v>
      </c>
      <c r="K293" s="203">
        <v>9</v>
      </c>
      <c r="L293" s="203">
        <v>10</v>
      </c>
      <c r="M293" s="203">
        <v>10</v>
      </c>
      <c r="N293" s="203">
        <v>12</v>
      </c>
      <c r="O293" s="203">
        <v>11</v>
      </c>
      <c r="P293" s="203">
        <v>11</v>
      </c>
      <c r="Q293" s="203">
        <v>10</v>
      </c>
      <c r="R293" s="203">
        <v>10</v>
      </c>
      <c r="S293" s="203">
        <v>10</v>
      </c>
      <c r="T293" s="203">
        <v>10</v>
      </c>
      <c r="U293" s="203">
        <v>10</v>
      </c>
      <c r="V293" s="203">
        <v>10</v>
      </c>
      <c r="W293" s="203">
        <v>10</v>
      </c>
      <c r="X293" s="203">
        <v>10</v>
      </c>
      <c r="Y293" s="203">
        <v>10</v>
      </c>
      <c r="Z293" s="203">
        <v>10</v>
      </c>
      <c r="AA293" s="203">
        <v>9</v>
      </c>
      <c r="AB293" s="203">
        <v>42</v>
      </c>
      <c r="AC293" s="203">
        <v>44</v>
      </c>
      <c r="AD293" s="203">
        <v>37</v>
      </c>
      <c r="AE293" s="203">
        <v>32</v>
      </c>
      <c r="AF293" s="203">
        <v>26</v>
      </c>
      <c r="AG293" s="203">
        <v>22</v>
      </c>
      <c r="AH293" s="203">
        <v>18</v>
      </c>
      <c r="AI293" s="203">
        <v>15</v>
      </c>
      <c r="AJ293" s="203">
        <v>12</v>
      </c>
      <c r="AK293" s="203">
        <v>9</v>
      </c>
      <c r="AL293" s="203">
        <v>6</v>
      </c>
      <c r="AM293" s="203">
        <v>5</v>
      </c>
      <c r="AN293" s="203">
        <v>4</v>
      </c>
      <c r="AO293" s="203">
        <v>4</v>
      </c>
      <c r="AP293" s="203">
        <v>1</v>
      </c>
      <c r="AQ293" s="203">
        <v>11</v>
      </c>
      <c r="AR293" s="203">
        <v>239</v>
      </c>
      <c r="AS293" s="203">
        <v>24</v>
      </c>
      <c r="AT293" s="203">
        <v>23</v>
      </c>
      <c r="AU293" s="203">
        <v>103</v>
      </c>
      <c r="AV293" s="203">
        <v>17</v>
      </c>
    </row>
    <row r="294" spans="1:48" ht="13.5" customHeight="1" x14ac:dyDescent="0.25">
      <c r="A294" s="216"/>
      <c r="B294" s="178">
        <v>130902</v>
      </c>
      <c r="C294" s="182" t="s">
        <v>2286</v>
      </c>
      <c r="D294" s="194"/>
      <c r="E294" s="206"/>
      <c r="F294" s="198"/>
      <c r="G294" s="187">
        <f>+SUM(H294:AO294)</f>
        <v>23922</v>
      </c>
      <c r="H294" s="231">
        <f>+SUM(H295:H303)</f>
        <v>475</v>
      </c>
      <c r="I294" s="231">
        <f t="shared" ref="I294:AV294" si="77">+SUM(I295:I303)</f>
        <v>471</v>
      </c>
      <c r="J294" s="231">
        <f t="shared" si="77"/>
        <v>432</v>
      </c>
      <c r="K294" s="231">
        <f t="shared" si="77"/>
        <v>469</v>
      </c>
      <c r="L294" s="231">
        <f t="shared" si="77"/>
        <v>568</v>
      </c>
      <c r="M294" s="231">
        <f t="shared" si="77"/>
        <v>484</v>
      </c>
      <c r="N294" s="231">
        <f t="shared" si="77"/>
        <v>524</v>
      </c>
      <c r="O294" s="231">
        <f t="shared" si="77"/>
        <v>572</v>
      </c>
      <c r="P294" s="231">
        <f t="shared" si="77"/>
        <v>468</v>
      </c>
      <c r="Q294" s="231">
        <f t="shared" si="77"/>
        <v>466</v>
      </c>
      <c r="R294" s="231">
        <f t="shared" si="77"/>
        <v>465</v>
      </c>
      <c r="S294" s="231">
        <f t="shared" si="77"/>
        <v>471</v>
      </c>
      <c r="T294" s="231">
        <f t="shared" si="77"/>
        <v>567</v>
      </c>
      <c r="U294" s="231">
        <f t="shared" si="77"/>
        <v>498</v>
      </c>
      <c r="V294" s="231">
        <f t="shared" si="77"/>
        <v>526</v>
      </c>
      <c r="W294" s="231">
        <f t="shared" si="77"/>
        <v>531</v>
      </c>
      <c r="X294" s="231">
        <f t="shared" si="77"/>
        <v>545</v>
      </c>
      <c r="Y294" s="231">
        <f t="shared" si="77"/>
        <v>593</v>
      </c>
      <c r="Z294" s="231">
        <f t="shared" si="77"/>
        <v>529</v>
      </c>
      <c r="AA294" s="231">
        <f t="shared" si="77"/>
        <v>474</v>
      </c>
      <c r="AB294" s="231">
        <f t="shared" si="77"/>
        <v>2243</v>
      </c>
      <c r="AC294" s="231">
        <f t="shared" si="77"/>
        <v>2129</v>
      </c>
      <c r="AD294" s="231">
        <f t="shared" si="77"/>
        <v>1660</v>
      </c>
      <c r="AE294" s="231">
        <f t="shared" si="77"/>
        <v>1430</v>
      </c>
      <c r="AF294" s="231">
        <f t="shared" si="77"/>
        <v>1131</v>
      </c>
      <c r="AG294" s="231">
        <f t="shared" si="77"/>
        <v>1093</v>
      </c>
      <c r="AH294" s="231">
        <f t="shared" si="77"/>
        <v>972</v>
      </c>
      <c r="AI294" s="231">
        <f t="shared" si="77"/>
        <v>819</v>
      </c>
      <c r="AJ294" s="231">
        <f t="shared" si="77"/>
        <v>675</v>
      </c>
      <c r="AK294" s="231">
        <f t="shared" si="77"/>
        <v>499</v>
      </c>
      <c r="AL294" s="231">
        <f t="shared" si="77"/>
        <v>408</v>
      </c>
      <c r="AM294" s="231">
        <f t="shared" si="77"/>
        <v>290</v>
      </c>
      <c r="AN294" s="231">
        <f t="shared" si="77"/>
        <v>237</v>
      </c>
      <c r="AO294" s="231">
        <f t="shared" si="77"/>
        <v>208</v>
      </c>
      <c r="AP294" s="231">
        <f t="shared" si="77"/>
        <v>33</v>
      </c>
      <c r="AQ294" s="231">
        <f t="shared" si="77"/>
        <v>605</v>
      </c>
      <c r="AR294" s="231">
        <f t="shared" si="77"/>
        <v>11979</v>
      </c>
      <c r="AS294" s="231">
        <f t="shared" si="77"/>
        <v>1284</v>
      </c>
      <c r="AT294" s="231">
        <f t="shared" si="77"/>
        <v>1343</v>
      </c>
      <c r="AU294" s="231">
        <f t="shared" si="77"/>
        <v>4816</v>
      </c>
      <c r="AV294" s="231">
        <f t="shared" si="77"/>
        <v>1113</v>
      </c>
    </row>
    <row r="295" spans="1:48" ht="13.5" customHeight="1" x14ac:dyDescent="0.3">
      <c r="A295" s="216">
        <v>1</v>
      </c>
      <c r="B295" s="178">
        <v>130902</v>
      </c>
      <c r="C295" s="183" t="s">
        <v>1164</v>
      </c>
      <c r="D295" s="194" t="s">
        <v>2287</v>
      </c>
      <c r="E295" s="196" t="s">
        <v>1867</v>
      </c>
      <c r="F295" s="196" t="s">
        <v>1164</v>
      </c>
      <c r="G295" s="250">
        <f t="shared" ref="G295:G358" si="78">+SUM(H295:AO295)</f>
        <v>5850</v>
      </c>
      <c r="H295" s="230">
        <v>116</v>
      </c>
      <c r="I295" s="230">
        <v>115</v>
      </c>
      <c r="J295" s="203">
        <v>106</v>
      </c>
      <c r="K295" s="203">
        <v>115</v>
      </c>
      <c r="L295" s="203">
        <v>139</v>
      </c>
      <c r="M295" s="203">
        <v>118</v>
      </c>
      <c r="N295" s="203">
        <v>128</v>
      </c>
      <c r="O295" s="203">
        <v>140</v>
      </c>
      <c r="P295" s="203">
        <v>114</v>
      </c>
      <c r="Q295" s="203">
        <v>114</v>
      </c>
      <c r="R295" s="203">
        <v>113</v>
      </c>
      <c r="S295" s="203">
        <v>115</v>
      </c>
      <c r="T295" s="203">
        <v>139</v>
      </c>
      <c r="U295" s="203">
        <v>122</v>
      </c>
      <c r="V295" s="203">
        <v>129</v>
      </c>
      <c r="W295" s="203">
        <v>130</v>
      </c>
      <c r="X295" s="203">
        <v>133</v>
      </c>
      <c r="Y295" s="203">
        <v>145</v>
      </c>
      <c r="Z295" s="203">
        <v>129</v>
      </c>
      <c r="AA295" s="203">
        <v>116</v>
      </c>
      <c r="AB295" s="203">
        <v>549</v>
      </c>
      <c r="AC295" s="203">
        <v>521</v>
      </c>
      <c r="AD295" s="203">
        <v>406</v>
      </c>
      <c r="AE295" s="203">
        <v>349</v>
      </c>
      <c r="AF295" s="203">
        <v>277</v>
      </c>
      <c r="AG295" s="203">
        <v>267</v>
      </c>
      <c r="AH295" s="203">
        <v>238</v>
      </c>
      <c r="AI295" s="203">
        <v>200</v>
      </c>
      <c r="AJ295" s="203">
        <v>165</v>
      </c>
      <c r="AK295" s="203">
        <v>122</v>
      </c>
      <c r="AL295" s="203">
        <v>100</v>
      </c>
      <c r="AM295" s="203">
        <v>71</v>
      </c>
      <c r="AN295" s="203">
        <v>58</v>
      </c>
      <c r="AO295" s="203">
        <v>51</v>
      </c>
      <c r="AP295" s="203">
        <v>8</v>
      </c>
      <c r="AQ295" s="203">
        <v>148</v>
      </c>
      <c r="AR295" s="203">
        <v>2930</v>
      </c>
      <c r="AS295" s="203">
        <v>314</v>
      </c>
      <c r="AT295" s="203">
        <v>329</v>
      </c>
      <c r="AU295" s="203">
        <v>1178</v>
      </c>
      <c r="AV295" s="203">
        <v>272</v>
      </c>
    </row>
    <row r="296" spans="1:48" ht="13.5" customHeight="1" x14ac:dyDescent="0.3">
      <c r="A296" s="216">
        <f>1+A295</f>
        <v>2</v>
      </c>
      <c r="B296" s="178">
        <v>130902</v>
      </c>
      <c r="C296" s="183" t="s">
        <v>1164</v>
      </c>
      <c r="D296" s="194" t="s">
        <v>2288</v>
      </c>
      <c r="E296" s="196" t="s">
        <v>1867</v>
      </c>
      <c r="F296" s="196" t="s">
        <v>149</v>
      </c>
      <c r="G296" s="250">
        <f t="shared" si="78"/>
        <v>5623</v>
      </c>
      <c r="H296" s="230">
        <v>112</v>
      </c>
      <c r="I296" s="230">
        <v>111</v>
      </c>
      <c r="J296" s="203">
        <v>102</v>
      </c>
      <c r="K296" s="203">
        <v>110</v>
      </c>
      <c r="L296" s="203">
        <v>134</v>
      </c>
      <c r="M296" s="203">
        <v>114</v>
      </c>
      <c r="N296" s="203">
        <v>123</v>
      </c>
      <c r="O296" s="203">
        <v>135</v>
      </c>
      <c r="P296" s="203">
        <v>110</v>
      </c>
      <c r="Q296" s="203">
        <v>109</v>
      </c>
      <c r="R296" s="203">
        <v>109</v>
      </c>
      <c r="S296" s="203">
        <v>111</v>
      </c>
      <c r="T296" s="203">
        <v>133</v>
      </c>
      <c r="U296" s="203">
        <v>117</v>
      </c>
      <c r="V296" s="203">
        <v>124</v>
      </c>
      <c r="W296" s="203">
        <v>125</v>
      </c>
      <c r="X296" s="203">
        <v>128</v>
      </c>
      <c r="Y296" s="203">
        <v>139</v>
      </c>
      <c r="Z296" s="203">
        <v>124</v>
      </c>
      <c r="AA296" s="203">
        <v>111</v>
      </c>
      <c r="AB296" s="203">
        <v>527</v>
      </c>
      <c r="AC296" s="203">
        <v>500</v>
      </c>
      <c r="AD296" s="203">
        <v>390</v>
      </c>
      <c r="AE296" s="203">
        <v>336</v>
      </c>
      <c r="AF296" s="203">
        <v>266</v>
      </c>
      <c r="AG296" s="203">
        <v>257</v>
      </c>
      <c r="AH296" s="203">
        <v>228</v>
      </c>
      <c r="AI296" s="203">
        <v>192</v>
      </c>
      <c r="AJ296" s="203">
        <v>158</v>
      </c>
      <c r="AK296" s="203">
        <v>118</v>
      </c>
      <c r="AL296" s="203">
        <v>96</v>
      </c>
      <c r="AM296" s="203">
        <v>69</v>
      </c>
      <c r="AN296" s="203">
        <v>56</v>
      </c>
      <c r="AO296" s="203">
        <v>49</v>
      </c>
      <c r="AP296" s="203">
        <v>8</v>
      </c>
      <c r="AQ296" s="203">
        <v>142</v>
      </c>
      <c r="AR296" s="203">
        <v>2815</v>
      </c>
      <c r="AS296" s="203">
        <v>302</v>
      </c>
      <c r="AT296" s="203">
        <v>316</v>
      </c>
      <c r="AU296" s="203">
        <v>1132</v>
      </c>
      <c r="AV296" s="203">
        <v>262</v>
      </c>
    </row>
    <row r="297" spans="1:48" ht="13.5" customHeight="1" x14ac:dyDescent="0.3">
      <c r="A297" s="216">
        <f t="shared" ref="A297:A302" si="79">1+A296</f>
        <v>3</v>
      </c>
      <c r="B297" s="178">
        <v>130902</v>
      </c>
      <c r="C297" s="183" t="s">
        <v>1164</v>
      </c>
      <c r="D297" s="194" t="s">
        <v>2289</v>
      </c>
      <c r="E297" s="196" t="s">
        <v>1867</v>
      </c>
      <c r="F297" s="196" t="s">
        <v>2734</v>
      </c>
      <c r="G297" s="250">
        <f t="shared" si="78"/>
        <v>348</v>
      </c>
      <c r="H297" s="230">
        <v>7</v>
      </c>
      <c r="I297" s="230">
        <v>7</v>
      </c>
      <c r="J297" s="203">
        <v>6</v>
      </c>
      <c r="K297" s="203">
        <v>7</v>
      </c>
      <c r="L297" s="203">
        <v>8</v>
      </c>
      <c r="M297" s="203">
        <v>7</v>
      </c>
      <c r="N297" s="203">
        <v>8</v>
      </c>
      <c r="O297" s="203">
        <v>8</v>
      </c>
      <c r="P297" s="203">
        <v>7</v>
      </c>
      <c r="Q297" s="203">
        <v>7</v>
      </c>
      <c r="R297" s="203">
        <v>7</v>
      </c>
      <c r="S297" s="203">
        <v>7</v>
      </c>
      <c r="T297" s="203">
        <v>8</v>
      </c>
      <c r="U297" s="203">
        <v>7</v>
      </c>
      <c r="V297" s="203">
        <v>8</v>
      </c>
      <c r="W297" s="203">
        <v>8</v>
      </c>
      <c r="X297" s="203">
        <v>8</v>
      </c>
      <c r="Y297" s="203">
        <v>9</v>
      </c>
      <c r="Z297" s="203">
        <v>8</v>
      </c>
      <c r="AA297" s="203">
        <v>7</v>
      </c>
      <c r="AB297" s="203">
        <v>32</v>
      </c>
      <c r="AC297" s="203">
        <v>31</v>
      </c>
      <c r="AD297" s="203">
        <v>24</v>
      </c>
      <c r="AE297" s="203">
        <v>21</v>
      </c>
      <c r="AF297" s="203">
        <v>16</v>
      </c>
      <c r="AG297" s="203">
        <v>16</v>
      </c>
      <c r="AH297" s="203">
        <v>14</v>
      </c>
      <c r="AI297" s="203">
        <v>12</v>
      </c>
      <c r="AJ297" s="203">
        <v>10</v>
      </c>
      <c r="AK297" s="203">
        <v>7</v>
      </c>
      <c r="AL297" s="203">
        <v>6</v>
      </c>
      <c r="AM297" s="203">
        <v>4</v>
      </c>
      <c r="AN297" s="203">
        <v>3</v>
      </c>
      <c r="AO297" s="203">
        <v>3</v>
      </c>
      <c r="AP297" s="203">
        <v>0</v>
      </c>
      <c r="AQ297" s="203">
        <v>9</v>
      </c>
      <c r="AR297" s="203">
        <v>172</v>
      </c>
      <c r="AS297" s="203">
        <v>18</v>
      </c>
      <c r="AT297" s="203">
        <v>19</v>
      </c>
      <c r="AU297" s="203">
        <v>69</v>
      </c>
      <c r="AV297" s="203">
        <v>16</v>
      </c>
    </row>
    <row r="298" spans="1:48" ht="13.5" customHeight="1" x14ac:dyDescent="0.3">
      <c r="A298" s="216">
        <f t="shared" si="79"/>
        <v>4</v>
      </c>
      <c r="B298" s="178">
        <v>130902</v>
      </c>
      <c r="C298" s="183" t="s">
        <v>1164</v>
      </c>
      <c r="D298" s="194" t="s">
        <v>2291</v>
      </c>
      <c r="E298" s="196" t="s">
        <v>1867</v>
      </c>
      <c r="F298" s="196" t="s">
        <v>2292</v>
      </c>
      <c r="G298" s="250">
        <f t="shared" si="78"/>
        <v>4933</v>
      </c>
      <c r="H298" s="230">
        <v>98</v>
      </c>
      <c r="I298" s="230">
        <v>97</v>
      </c>
      <c r="J298" s="203">
        <v>89</v>
      </c>
      <c r="K298" s="203">
        <v>97</v>
      </c>
      <c r="L298" s="203">
        <v>117</v>
      </c>
      <c r="M298" s="203">
        <v>100</v>
      </c>
      <c r="N298" s="203">
        <v>108</v>
      </c>
      <c r="O298" s="203">
        <v>118</v>
      </c>
      <c r="P298" s="203">
        <v>97</v>
      </c>
      <c r="Q298" s="203">
        <v>96</v>
      </c>
      <c r="R298" s="203">
        <v>96</v>
      </c>
      <c r="S298" s="203">
        <v>97</v>
      </c>
      <c r="T298" s="203">
        <v>117</v>
      </c>
      <c r="U298" s="203">
        <v>103</v>
      </c>
      <c r="V298" s="203">
        <v>108</v>
      </c>
      <c r="W298" s="203">
        <v>109</v>
      </c>
      <c r="X298" s="203">
        <v>112</v>
      </c>
      <c r="Y298" s="203">
        <v>122</v>
      </c>
      <c r="Z298" s="203">
        <v>109</v>
      </c>
      <c r="AA298" s="203">
        <v>98</v>
      </c>
      <c r="AB298" s="203">
        <v>463</v>
      </c>
      <c r="AC298" s="203">
        <v>439</v>
      </c>
      <c r="AD298" s="203">
        <v>343</v>
      </c>
      <c r="AE298" s="203">
        <v>295</v>
      </c>
      <c r="AF298" s="203">
        <v>233</v>
      </c>
      <c r="AG298" s="203">
        <v>225</v>
      </c>
      <c r="AH298" s="203">
        <v>200</v>
      </c>
      <c r="AI298" s="203">
        <v>169</v>
      </c>
      <c r="AJ298" s="203">
        <v>139</v>
      </c>
      <c r="AK298" s="203">
        <v>103</v>
      </c>
      <c r="AL298" s="203">
        <v>84</v>
      </c>
      <c r="AM298" s="203">
        <v>60</v>
      </c>
      <c r="AN298" s="203">
        <v>49</v>
      </c>
      <c r="AO298" s="203">
        <v>43</v>
      </c>
      <c r="AP298" s="203">
        <v>7</v>
      </c>
      <c r="AQ298" s="203">
        <v>125</v>
      </c>
      <c r="AR298" s="203">
        <v>2471</v>
      </c>
      <c r="AS298" s="203">
        <v>265</v>
      </c>
      <c r="AT298" s="203">
        <v>277</v>
      </c>
      <c r="AU298" s="203">
        <v>993</v>
      </c>
      <c r="AV298" s="203">
        <v>230</v>
      </c>
    </row>
    <row r="299" spans="1:48" ht="13.5" customHeight="1" x14ac:dyDescent="0.3">
      <c r="A299" s="216">
        <f t="shared" si="79"/>
        <v>5</v>
      </c>
      <c r="B299" s="178">
        <v>130902</v>
      </c>
      <c r="C299" s="183" t="s">
        <v>1164</v>
      </c>
      <c r="D299" s="194" t="s">
        <v>2293</v>
      </c>
      <c r="E299" s="196" t="s">
        <v>1867</v>
      </c>
      <c r="F299" s="196" t="s">
        <v>2294</v>
      </c>
      <c r="G299" s="250">
        <f t="shared" si="78"/>
        <v>2408</v>
      </c>
      <c r="H299" s="230">
        <v>48</v>
      </c>
      <c r="I299" s="230">
        <v>47</v>
      </c>
      <c r="J299" s="203">
        <v>44</v>
      </c>
      <c r="K299" s="203">
        <v>47</v>
      </c>
      <c r="L299" s="203">
        <v>57</v>
      </c>
      <c r="M299" s="203">
        <v>49</v>
      </c>
      <c r="N299" s="203">
        <v>53</v>
      </c>
      <c r="O299" s="203">
        <v>58</v>
      </c>
      <c r="P299" s="203">
        <v>47</v>
      </c>
      <c r="Q299" s="203">
        <v>47</v>
      </c>
      <c r="R299" s="203">
        <v>47</v>
      </c>
      <c r="S299" s="203">
        <v>47</v>
      </c>
      <c r="T299" s="203">
        <v>57</v>
      </c>
      <c r="U299" s="203">
        <v>50</v>
      </c>
      <c r="V299" s="203">
        <v>53</v>
      </c>
      <c r="W299" s="203">
        <v>53</v>
      </c>
      <c r="X299" s="203">
        <v>55</v>
      </c>
      <c r="Y299" s="203">
        <v>60</v>
      </c>
      <c r="Z299" s="203">
        <v>53</v>
      </c>
      <c r="AA299" s="203">
        <v>48</v>
      </c>
      <c r="AB299" s="203">
        <v>226</v>
      </c>
      <c r="AC299" s="203">
        <v>214</v>
      </c>
      <c r="AD299" s="203">
        <v>167</v>
      </c>
      <c r="AE299" s="203">
        <v>144</v>
      </c>
      <c r="AF299" s="203">
        <v>114</v>
      </c>
      <c r="AG299" s="203">
        <v>110</v>
      </c>
      <c r="AH299" s="203">
        <v>98</v>
      </c>
      <c r="AI299" s="203">
        <v>82</v>
      </c>
      <c r="AJ299" s="203">
        <v>68</v>
      </c>
      <c r="AK299" s="203">
        <v>50</v>
      </c>
      <c r="AL299" s="203">
        <v>41</v>
      </c>
      <c r="AM299" s="203">
        <v>29</v>
      </c>
      <c r="AN299" s="203">
        <v>24</v>
      </c>
      <c r="AO299" s="203">
        <v>21</v>
      </c>
      <c r="AP299" s="203">
        <v>3</v>
      </c>
      <c r="AQ299" s="203">
        <v>61</v>
      </c>
      <c r="AR299" s="203">
        <v>1207</v>
      </c>
      <c r="AS299" s="203">
        <v>129</v>
      </c>
      <c r="AT299" s="203">
        <v>135</v>
      </c>
      <c r="AU299" s="203">
        <v>485</v>
      </c>
      <c r="AV299" s="203">
        <v>112</v>
      </c>
    </row>
    <row r="300" spans="1:48" ht="13.5" customHeight="1" x14ac:dyDescent="0.3">
      <c r="A300" s="216">
        <f t="shared" si="79"/>
        <v>6</v>
      </c>
      <c r="B300" s="178">
        <v>130902</v>
      </c>
      <c r="C300" s="183" t="s">
        <v>1164</v>
      </c>
      <c r="D300" s="194" t="s">
        <v>2295</v>
      </c>
      <c r="E300" s="196" t="s">
        <v>1867</v>
      </c>
      <c r="F300" s="196" t="s">
        <v>2296</v>
      </c>
      <c r="G300" s="250">
        <f t="shared" si="78"/>
        <v>2064</v>
      </c>
      <c r="H300" s="237">
        <v>41</v>
      </c>
      <c r="I300" s="237">
        <v>41</v>
      </c>
      <c r="J300" s="204">
        <v>37</v>
      </c>
      <c r="K300" s="204">
        <v>40</v>
      </c>
      <c r="L300" s="204">
        <v>49</v>
      </c>
      <c r="M300" s="204">
        <v>42</v>
      </c>
      <c r="N300" s="203">
        <v>45</v>
      </c>
      <c r="O300" s="203">
        <v>49</v>
      </c>
      <c r="P300" s="203">
        <v>40</v>
      </c>
      <c r="Q300" s="203">
        <v>40</v>
      </c>
      <c r="R300" s="203">
        <v>40</v>
      </c>
      <c r="S300" s="203">
        <v>41</v>
      </c>
      <c r="T300" s="203">
        <v>49</v>
      </c>
      <c r="U300" s="203">
        <v>43</v>
      </c>
      <c r="V300" s="203">
        <v>45</v>
      </c>
      <c r="W300" s="203">
        <v>46</v>
      </c>
      <c r="X300" s="203">
        <v>47</v>
      </c>
      <c r="Y300" s="203">
        <v>51</v>
      </c>
      <c r="Z300" s="203">
        <v>46</v>
      </c>
      <c r="AA300" s="203">
        <v>41</v>
      </c>
      <c r="AB300" s="203">
        <v>194</v>
      </c>
      <c r="AC300" s="203">
        <v>184</v>
      </c>
      <c r="AD300" s="203">
        <v>143</v>
      </c>
      <c r="AE300" s="203">
        <v>123</v>
      </c>
      <c r="AF300" s="203">
        <v>98</v>
      </c>
      <c r="AG300" s="203">
        <v>94</v>
      </c>
      <c r="AH300" s="203">
        <v>84</v>
      </c>
      <c r="AI300" s="203">
        <v>71</v>
      </c>
      <c r="AJ300" s="203">
        <v>58</v>
      </c>
      <c r="AK300" s="203">
        <v>43</v>
      </c>
      <c r="AL300" s="203">
        <v>35</v>
      </c>
      <c r="AM300" s="203">
        <v>25</v>
      </c>
      <c r="AN300" s="203">
        <v>21</v>
      </c>
      <c r="AO300" s="203">
        <v>18</v>
      </c>
      <c r="AP300" s="203">
        <v>3</v>
      </c>
      <c r="AQ300" s="203">
        <v>52</v>
      </c>
      <c r="AR300" s="203">
        <v>1034</v>
      </c>
      <c r="AS300" s="203">
        <v>111</v>
      </c>
      <c r="AT300" s="203">
        <v>116</v>
      </c>
      <c r="AU300" s="203">
        <v>416</v>
      </c>
      <c r="AV300" s="203">
        <v>96</v>
      </c>
    </row>
    <row r="301" spans="1:48" ht="13.5" customHeight="1" x14ac:dyDescent="0.3">
      <c r="A301" s="216">
        <f t="shared" si="79"/>
        <v>7</v>
      </c>
      <c r="B301" s="178">
        <v>130902</v>
      </c>
      <c r="C301" s="183" t="s">
        <v>1164</v>
      </c>
      <c r="D301" s="194" t="s">
        <v>2297</v>
      </c>
      <c r="E301" s="196" t="s">
        <v>1867</v>
      </c>
      <c r="F301" s="196" t="s">
        <v>2298</v>
      </c>
      <c r="G301" s="250">
        <f t="shared" si="78"/>
        <v>513</v>
      </c>
      <c r="H301" s="237">
        <v>10</v>
      </c>
      <c r="I301" s="237">
        <v>10</v>
      </c>
      <c r="J301" s="204">
        <v>9</v>
      </c>
      <c r="K301" s="204">
        <v>10</v>
      </c>
      <c r="L301" s="204">
        <v>12</v>
      </c>
      <c r="M301" s="204">
        <v>10</v>
      </c>
      <c r="N301" s="226">
        <v>11</v>
      </c>
      <c r="O301" s="226">
        <v>12</v>
      </c>
      <c r="P301" s="226">
        <v>10</v>
      </c>
      <c r="Q301" s="226">
        <v>10</v>
      </c>
      <c r="R301" s="226">
        <v>10</v>
      </c>
      <c r="S301" s="226">
        <v>10</v>
      </c>
      <c r="T301" s="226">
        <v>12</v>
      </c>
      <c r="U301" s="226">
        <v>11</v>
      </c>
      <c r="V301" s="226">
        <v>11</v>
      </c>
      <c r="W301" s="226">
        <v>11</v>
      </c>
      <c r="X301" s="226">
        <v>12</v>
      </c>
      <c r="Y301" s="226">
        <v>13</v>
      </c>
      <c r="Z301" s="226">
        <v>11</v>
      </c>
      <c r="AA301" s="226">
        <v>10</v>
      </c>
      <c r="AB301" s="226">
        <v>48</v>
      </c>
      <c r="AC301" s="226">
        <v>46</v>
      </c>
      <c r="AD301" s="226">
        <v>36</v>
      </c>
      <c r="AE301" s="226">
        <v>31</v>
      </c>
      <c r="AF301" s="226">
        <v>24</v>
      </c>
      <c r="AG301" s="226">
        <v>24</v>
      </c>
      <c r="AH301" s="226">
        <v>21</v>
      </c>
      <c r="AI301" s="226">
        <v>18</v>
      </c>
      <c r="AJ301" s="226">
        <v>15</v>
      </c>
      <c r="AK301" s="226">
        <v>11</v>
      </c>
      <c r="AL301" s="226">
        <v>9</v>
      </c>
      <c r="AM301" s="226">
        <v>6</v>
      </c>
      <c r="AN301" s="226">
        <v>5</v>
      </c>
      <c r="AO301" s="226">
        <v>4</v>
      </c>
      <c r="AP301" s="226">
        <v>1</v>
      </c>
      <c r="AQ301" s="226">
        <v>13</v>
      </c>
      <c r="AR301" s="226">
        <v>259</v>
      </c>
      <c r="AS301" s="226">
        <v>28</v>
      </c>
      <c r="AT301" s="226">
        <v>29</v>
      </c>
      <c r="AU301" s="226">
        <v>104</v>
      </c>
      <c r="AV301" s="226">
        <v>24</v>
      </c>
    </row>
    <row r="302" spans="1:48" ht="13.5" customHeight="1" x14ac:dyDescent="0.3">
      <c r="A302" s="216">
        <f t="shared" si="79"/>
        <v>8</v>
      </c>
      <c r="B302" s="178">
        <v>130902</v>
      </c>
      <c r="C302" s="183" t="s">
        <v>1164</v>
      </c>
      <c r="D302" s="194" t="s">
        <v>2299</v>
      </c>
      <c r="E302" s="196" t="s">
        <v>1867</v>
      </c>
      <c r="F302" s="196" t="s">
        <v>2300</v>
      </c>
      <c r="G302" s="250">
        <f t="shared" si="78"/>
        <v>1835</v>
      </c>
      <c r="H302" s="237">
        <v>36</v>
      </c>
      <c r="I302" s="237">
        <v>36</v>
      </c>
      <c r="J302" s="204">
        <v>33</v>
      </c>
      <c r="K302" s="204">
        <v>36</v>
      </c>
      <c r="L302" s="204">
        <v>44</v>
      </c>
      <c r="M302" s="204">
        <v>37</v>
      </c>
      <c r="N302" s="226">
        <v>40</v>
      </c>
      <c r="O302" s="226">
        <v>44</v>
      </c>
      <c r="P302" s="226">
        <v>36</v>
      </c>
      <c r="Q302" s="226">
        <v>36</v>
      </c>
      <c r="R302" s="226">
        <v>36</v>
      </c>
      <c r="S302" s="226">
        <v>36</v>
      </c>
      <c r="T302" s="226">
        <v>44</v>
      </c>
      <c r="U302" s="226">
        <v>38</v>
      </c>
      <c r="V302" s="226">
        <v>40</v>
      </c>
      <c r="W302" s="226">
        <v>41</v>
      </c>
      <c r="X302" s="226">
        <v>42</v>
      </c>
      <c r="Y302" s="226">
        <v>45</v>
      </c>
      <c r="Z302" s="226">
        <v>41</v>
      </c>
      <c r="AA302" s="226">
        <v>36</v>
      </c>
      <c r="AB302" s="226">
        <v>172</v>
      </c>
      <c r="AC302" s="226">
        <v>163</v>
      </c>
      <c r="AD302" s="226">
        <v>127</v>
      </c>
      <c r="AE302" s="226">
        <v>110</v>
      </c>
      <c r="AF302" s="226">
        <v>87</v>
      </c>
      <c r="AG302" s="226">
        <v>84</v>
      </c>
      <c r="AH302" s="226">
        <v>75</v>
      </c>
      <c r="AI302" s="226">
        <v>63</v>
      </c>
      <c r="AJ302" s="226">
        <v>52</v>
      </c>
      <c r="AK302" s="226">
        <v>38</v>
      </c>
      <c r="AL302" s="226">
        <v>31</v>
      </c>
      <c r="AM302" s="226">
        <v>22</v>
      </c>
      <c r="AN302" s="226">
        <v>18</v>
      </c>
      <c r="AO302" s="226">
        <v>16</v>
      </c>
      <c r="AP302" s="226">
        <v>3</v>
      </c>
      <c r="AQ302" s="226">
        <v>46</v>
      </c>
      <c r="AR302" s="226">
        <v>919</v>
      </c>
      <c r="AS302" s="226">
        <v>99</v>
      </c>
      <c r="AT302" s="226">
        <v>103</v>
      </c>
      <c r="AU302" s="226">
        <v>370</v>
      </c>
      <c r="AV302" s="226">
        <v>85</v>
      </c>
    </row>
    <row r="303" spans="1:48" ht="13.5" customHeight="1" x14ac:dyDescent="0.3">
      <c r="A303" s="216">
        <f>1+A302</f>
        <v>9</v>
      </c>
      <c r="B303" s="178">
        <v>130902</v>
      </c>
      <c r="C303" s="183" t="s">
        <v>1164</v>
      </c>
      <c r="D303" s="229" t="s">
        <v>2735</v>
      </c>
      <c r="E303" s="196" t="s">
        <v>1867</v>
      </c>
      <c r="F303" s="220" t="s">
        <v>2301</v>
      </c>
      <c r="G303" s="250">
        <f t="shared" si="78"/>
        <v>348</v>
      </c>
      <c r="H303" s="237">
        <v>7</v>
      </c>
      <c r="I303" s="237">
        <v>7</v>
      </c>
      <c r="J303" s="204">
        <v>6</v>
      </c>
      <c r="K303" s="204">
        <v>7</v>
      </c>
      <c r="L303" s="204">
        <v>8</v>
      </c>
      <c r="M303" s="204">
        <v>7</v>
      </c>
      <c r="N303" s="227">
        <v>8</v>
      </c>
      <c r="O303" s="227">
        <v>8</v>
      </c>
      <c r="P303" s="227">
        <v>7</v>
      </c>
      <c r="Q303" s="227">
        <v>7</v>
      </c>
      <c r="R303" s="227">
        <v>7</v>
      </c>
      <c r="S303" s="227">
        <v>7</v>
      </c>
      <c r="T303" s="227">
        <v>8</v>
      </c>
      <c r="U303" s="227">
        <v>7</v>
      </c>
      <c r="V303" s="227">
        <v>8</v>
      </c>
      <c r="W303" s="227">
        <v>8</v>
      </c>
      <c r="X303" s="227">
        <v>8</v>
      </c>
      <c r="Y303" s="227">
        <v>9</v>
      </c>
      <c r="Z303" s="227">
        <v>8</v>
      </c>
      <c r="AA303" s="227">
        <v>7</v>
      </c>
      <c r="AB303" s="227">
        <v>32</v>
      </c>
      <c r="AC303" s="227">
        <v>31</v>
      </c>
      <c r="AD303" s="227">
        <v>24</v>
      </c>
      <c r="AE303" s="227">
        <v>21</v>
      </c>
      <c r="AF303" s="227">
        <v>16</v>
      </c>
      <c r="AG303" s="227">
        <v>16</v>
      </c>
      <c r="AH303" s="227">
        <v>14</v>
      </c>
      <c r="AI303" s="227">
        <v>12</v>
      </c>
      <c r="AJ303" s="227">
        <v>10</v>
      </c>
      <c r="AK303" s="227">
        <v>7</v>
      </c>
      <c r="AL303" s="227">
        <v>6</v>
      </c>
      <c r="AM303" s="227">
        <v>4</v>
      </c>
      <c r="AN303" s="227">
        <v>3</v>
      </c>
      <c r="AO303" s="227">
        <v>3</v>
      </c>
      <c r="AP303" s="227">
        <v>0</v>
      </c>
      <c r="AQ303" s="227">
        <v>9</v>
      </c>
      <c r="AR303" s="227">
        <v>172</v>
      </c>
      <c r="AS303" s="227">
        <v>18</v>
      </c>
      <c r="AT303" s="227">
        <v>19</v>
      </c>
      <c r="AU303" s="227">
        <v>69</v>
      </c>
      <c r="AV303" s="227">
        <v>16</v>
      </c>
    </row>
    <row r="304" spans="1:48" ht="13.5" customHeight="1" x14ac:dyDescent="0.25">
      <c r="A304" s="216"/>
      <c r="B304" s="178">
        <v>130903</v>
      </c>
      <c r="C304" s="182" t="s">
        <v>2302</v>
      </c>
      <c r="D304" s="194"/>
      <c r="E304" s="206"/>
      <c r="F304" s="198"/>
      <c r="G304" s="187">
        <f t="shared" si="78"/>
        <v>13158</v>
      </c>
      <c r="H304" s="231">
        <f>+SUM(H305:H309)</f>
        <v>297</v>
      </c>
      <c r="I304" s="231">
        <f t="shared" ref="I304:AV304" si="80">+SUM(I305:I309)</f>
        <v>321</v>
      </c>
      <c r="J304" s="231">
        <f t="shared" si="80"/>
        <v>314</v>
      </c>
      <c r="K304" s="231">
        <f t="shared" si="80"/>
        <v>253</v>
      </c>
      <c r="L304" s="231">
        <f t="shared" si="80"/>
        <v>310</v>
      </c>
      <c r="M304" s="231">
        <f t="shared" si="80"/>
        <v>301</v>
      </c>
      <c r="N304" s="231">
        <f t="shared" si="80"/>
        <v>316</v>
      </c>
      <c r="O304" s="231">
        <f t="shared" si="80"/>
        <v>323</v>
      </c>
      <c r="P304" s="231">
        <f t="shared" si="80"/>
        <v>287</v>
      </c>
      <c r="Q304" s="231">
        <f t="shared" si="80"/>
        <v>382</v>
      </c>
      <c r="R304" s="231">
        <f t="shared" si="80"/>
        <v>316</v>
      </c>
      <c r="S304" s="231">
        <f t="shared" si="80"/>
        <v>316</v>
      </c>
      <c r="T304" s="231">
        <f t="shared" si="80"/>
        <v>375</v>
      </c>
      <c r="U304" s="231">
        <f t="shared" si="80"/>
        <v>312</v>
      </c>
      <c r="V304" s="231">
        <f t="shared" si="80"/>
        <v>323</v>
      </c>
      <c r="W304" s="231">
        <f t="shared" si="80"/>
        <v>305</v>
      </c>
      <c r="X304" s="231">
        <f t="shared" si="80"/>
        <v>338</v>
      </c>
      <c r="Y304" s="231">
        <f t="shared" si="80"/>
        <v>357</v>
      </c>
      <c r="Z304" s="231">
        <f t="shared" si="80"/>
        <v>270</v>
      </c>
      <c r="AA304" s="231">
        <f t="shared" si="80"/>
        <v>269</v>
      </c>
      <c r="AB304" s="231">
        <f t="shared" si="80"/>
        <v>1216</v>
      </c>
      <c r="AC304" s="231">
        <f t="shared" si="80"/>
        <v>1042</v>
      </c>
      <c r="AD304" s="231">
        <f t="shared" si="80"/>
        <v>890</v>
      </c>
      <c r="AE304" s="231">
        <f t="shared" si="80"/>
        <v>749</v>
      </c>
      <c r="AF304" s="231">
        <f t="shared" si="80"/>
        <v>598</v>
      </c>
      <c r="AG304" s="231">
        <f t="shared" si="80"/>
        <v>513</v>
      </c>
      <c r="AH304" s="231">
        <f t="shared" si="80"/>
        <v>405</v>
      </c>
      <c r="AI304" s="231">
        <f t="shared" si="80"/>
        <v>380</v>
      </c>
      <c r="AJ304" s="231">
        <f t="shared" si="80"/>
        <v>287</v>
      </c>
      <c r="AK304" s="231">
        <f t="shared" si="80"/>
        <v>259</v>
      </c>
      <c r="AL304" s="231">
        <f t="shared" si="80"/>
        <v>190</v>
      </c>
      <c r="AM304" s="231">
        <f t="shared" si="80"/>
        <v>159</v>
      </c>
      <c r="AN304" s="231">
        <f t="shared" si="80"/>
        <v>100</v>
      </c>
      <c r="AO304" s="231">
        <f t="shared" si="80"/>
        <v>85</v>
      </c>
      <c r="AP304" s="231">
        <f t="shared" si="80"/>
        <v>11</v>
      </c>
      <c r="AQ304" s="231">
        <f t="shared" si="80"/>
        <v>386</v>
      </c>
      <c r="AR304" s="231">
        <f t="shared" si="80"/>
        <v>6595</v>
      </c>
      <c r="AS304" s="231">
        <f t="shared" si="80"/>
        <v>834</v>
      </c>
      <c r="AT304" s="231">
        <f t="shared" si="80"/>
        <v>780</v>
      </c>
      <c r="AU304" s="231">
        <f t="shared" si="80"/>
        <v>2451</v>
      </c>
      <c r="AV304" s="231">
        <f t="shared" si="80"/>
        <v>556</v>
      </c>
    </row>
    <row r="305" spans="1:48" ht="13.5" customHeight="1" x14ac:dyDescent="0.3">
      <c r="A305" s="216">
        <v>1</v>
      </c>
      <c r="B305" s="178">
        <v>130903</v>
      </c>
      <c r="C305" s="181" t="s">
        <v>1165</v>
      </c>
      <c r="D305" s="195" t="s">
        <v>2303</v>
      </c>
      <c r="E305" s="196" t="s">
        <v>1867</v>
      </c>
      <c r="F305" s="196" t="s">
        <v>2304</v>
      </c>
      <c r="G305" s="250">
        <f t="shared" si="78"/>
        <v>5822</v>
      </c>
      <c r="H305" s="230">
        <v>131</v>
      </c>
      <c r="I305" s="230">
        <v>142</v>
      </c>
      <c r="J305" s="203">
        <v>139</v>
      </c>
      <c r="K305" s="203">
        <v>112</v>
      </c>
      <c r="L305" s="203">
        <v>137</v>
      </c>
      <c r="M305" s="203">
        <v>133</v>
      </c>
      <c r="N305" s="203">
        <v>140</v>
      </c>
      <c r="O305" s="203">
        <v>143</v>
      </c>
      <c r="P305" s="203">
        <v>127</v>
      </c>
      <c r="Q305" s="203">
        <v>169</v>
      </c>
      <c r="R305" s="203">
        <v>140</v>
      </c>
      <c r="S305" s="203">
        <v>140</v>
      </c>
      <c r="T305" s="203">
        <v>166</v>
      </c>
      <c r="U305" s="203">
        <v>138</v>
      </c>
      <c r="V305" s="203">
        <v>143</v>
      </c>
      <c r="W305" s="203">
        <v>135</v>
      </c>
      <c r="X305" s="203">
        <v>150</v>
      </c>
      <c r="Y305" s="203">
        <v>158</v>
      </c>
      <c r="Z305" s="203">
        <v>120</v>
      </c>
      <c r="AA305" s="203">
        <v>119</v>
      </c>
      <c r="AB305" s="203">
        <v>538</v>
      </c>
      <c r="AC305" s="203">
        <v>461</v>
      </c>
      <c r="AD305" s="203">
        <v>394</v>
      </c>
      <c r="AE305" s="203">
        <v>331</v>
      </c>
      <c r="AF305" s="203">
        <v>264</v>
      </c>
      <c r="AG305" s="203">
        <v>227</v>
      </c>
      <c r="AH305" s="203">
        <v>179</v>
      </c>
      <c r="AI305" s="203">
        <v>168</v>
      </c>
      <c r="AJ305" s="203">
        <v>127</v>
      </c>
      <c r="AK305" s="203">
        <v>115</v>
      </c>
      <c r="AL305" s="203">
        <v>84</v>
      </c>
      <c r="AM305" s="203">
        <v>70</v>
      </c>
      <c r="AN305" s="203">
        <v>44</v>
      </c>
      <c r="AO305" s="203">
        <v>38</v>
      </c>
      <c r="AP305" s="203">
        <v>5</v>
      </c>
      <c r="AQ305" s="203">
        <v>171</v>
      </c>
      <c r="AR305" s="203">
        <v>2918</v>
      </c>
      <c r="AS305" s="203">
        <v>369</v>
      </c>
      <c r="AT305" s="203">
        <v>345</v>
      </c>
      <c r="AU305" s="203">
        <v>1084</v>
      </c>
      <c r="AV305" s="203">
        <v>246</v>
      </c>
    </row>
    <row r="306" spans="1:48" ht="13.5" customHeight="1" x14ac:dyDescent="0.3">
      <c r="A306" s="216">
        <f>1+A305</f>
        <v>2</v>
      </c>
      <c r="B306" s="178">
        <v>130903</v>
      </c>
      <c r="C306" s="181" t="s">
        <v>1165</v>
      </c>
      <c r="D306" s="223" t="s">
        <v>2305</v>
      </c>
      <c r="E306" s="196" t="s">
        <v>1867</v>
      </c>
      <c r="F306" s="196" t="s">
        <v>2306</v>
      </c>
      <c r="G306" s="250">
        <f t="shared" si="78"/>
        <v>1563</v>
      </c>
      <c r="H306" s="230">
        <v>35</v>
      </c>
      <c r="I306" s="230">
        <v>38</v>
      </c>
      <c r="J306" s="203">
        <v>37</v>
      </c>
      <c r="K306" s="203">
        <v>30</v>
      </c>
      <c r="L306" s="203">
        <v>37</v>
      </c>
      <c r="M306" s="203">
        <v>36</v>
      </c>
      <c r="N306" s="203">
        <v>38</v>
      </c>
      <c r="O306" s="203">
        <v>38</v>
      </c>
      <c r="P306" s="203">
        <v>34</v>
      </c>
      <c r="Q306" s="203">
        <v>45</v>
      </c>
      <c r="R306" s="203">
        <v>38</v>
      </c>
      <c r="S306" s="203">
        <v>38</v>
      </c>
      <c r="T306" s="203">
        <v>45</v>
      </c>
      <c r="U306" s="203">
        <v>37</v>
      </c>
      <c r="V306" s="203">
        <v>38</v>
      </c>
      <c r="W306" s="203">
        <v>36</v>
      </c>
      <c r="X306" s="203">
        <v>40</v>
      </c>
      <c r="Y306" s="203">
        <v>42</v>
      </c>
      <c r="Z306" s="203">
        <v>32</v>
      </c>
      <c r="AA306" s="203">
        <v>32</v>
      </c>
      <c r="AB306" s="203">
        <v>144</v>
      </c>
      <c r="AC306" s="203">
        <v>124</v>
      </c>
      <c r="AD306" s="203">
        <v>106</v>
      </c>
      <c r="AE306" s="203">
        <v>89</v>
      </c>
      <c r="AF306" s="203">
        <v>71</v>
      </c>
      <c r="AG306" s="203">
        <v>61</v>
      </c>
      <c r="AH306" s="203">
        <v>48</v>
      </c>
      <c r="AI306" s="203">
        <v>45</v>
      </c>
      <c r="AJ306" s="203">
        <v>34</v>
      </c>
      <c r="AK306" s="203">
        <v>31</v>
      </c>
      <c r="AL306" s="203">
        <v>23</v>
      </c>
      <c r="AM306" s="203">
        <v>19</v>
      </c>
      <c r="AN306" s="203">
        <v>12</v>
      </c>
      <c r="AO306" s="203">
        <v>10</v>
      </c>
      <c r="AP306" s="203">
        <v>1</v>
      </c>
      <c r="AQ306" s="203">
        <v>46</v>
      </c>
      <c r="AR306" s="203">
        <v>783</v>
      </c>
      <c r="AS306" s="203">
        <v>99</v>
      </c>
      <c r="AT306" s="203">
        <v>93</v>
      </c>
      <c r="AU306" s="203">
        <v>291</v>
      </c>
      <c r="AV306" s="203">
        <v>66</v>
      </c>
    </row>
    <row r="307" spans="1:48" ht="13.5" customHeight="1" x14ac:dyDescent="0.3">
      <c r="A307" s="216">
        <f>1+A306</f>
        <v>3</v>
      </c>
      <c r="B307" s="178">
        <v>130903</v>
      </c>
      <c r="C307" s="181" t="s">
        <v>1165</v>
      </c>
      <c r="D307" s="223" t="s">
        <v>2307</v>
      </c>
      <c r="E307" s="196" t="s">
        <v>1867</v>
      </c>
      <c r="F307" s="196" t="s">
        <v>2308</v>
      </c>
      <c r="G307" s="250">
        <f t="shared" si="78"/>
        <v>3124</v>
      </c>
      <c r="H307" s="230">
        <v>71</v>
      </c>
      <c r="I307" s="230">
        <v>76</v>
      </c>
      <c r="J307" s="203">
        <v>75</v>
      </c>
      <c r="K307" s="203">
        <v>60</v>
      </c>
      <c r="L307" s="203">
        <v>73</v>
      </c>
      <c r="M307" s="203">
        <v>71</v>
      </c>
      <c r="N307" s="203">
        <v>75</v>
      </c>
      <c r="O307" s="203">
        <v>77</v>
      </c>
      <c r="P307" s="203">
        <v>68</v>
      </c>
      <c r="Q307" s="203">
        <v>91</v>
      </c>
      <c r="R307" s="203">
        <v>75</v>
      </c>
      <c r="S307" s="203">
        <v>75</v>
      </c>
      <c r="T307" s="203">
        <v>89</v>
      </c>
      <c r="U307" s="203">
        <v>74</v>
      </c>
      <c r="V307" s="203">
        <v>77</v>
      </c>
      <c r="W307" s="203">
        <v>73</v>
      </c>
      <c r="X307" s="203">
        <v>80</v>
      </c>
      <c r="Y307" s="203">
        <v>85</v>
      </c>
      <c r="Z307" s="203">
        <v>64</v>
      </c>
      <c r="AA307" s="203">
        <v>64</v>
      </c>
      <c r="AB307" s="203">
        <v>289</v>
      </c>
      <c r="AC307" s="203">
        <v>247</v>
      </c>
      <c r="AD307" s="203">
        <v>211</v>
      </c>
      <c r="AE307" s="203">
        <v>178</v>
      </c>
      <c r="AF307" s="203">
        <v>142</v>
      </c>
      <c r="AG307" s="203">
        <v>122</v>
      </c>
      <c r="AH307" s="203">
        <v>96</v>
      </c>
      <c r="AI307" s="203">
        <v>90</v>
      </c>
      <c r="AJ307" s="203">
        <v>68</v>
      </c>
      <c r="AK307" s="203">
        <v>61</v>
      </c>
      <c r="AL307" s="203">
        <v>45</v>
      </c>
      <c r="AM307" s="203">
        <v>38</v>
      </c>
      <c r="AN307" s="203">
        <v>24</v>
      </c>
      <c r="AO307" s="203">
        <v>20</v>
      </c>
      <c r="AP307" s="203">
        <v>3</v>
      </c>
      <c r="AQ307" s="203">
        <v>92</v>
      </c>
      <c r="AR307" s="203">
        <v>1566</v>
      </c>
      <c r="AS307" s="203">
        <v>198</v>
      </c>
      <c r="AT307" s="203">
        <v>185</v>
      </c>
      <c r="AU307" s="203">
        <v>582</v>
      </c>
      <c r="AV307" s="203">
        <v>132</v>
      </c>
    </row>
    <row r="308" spans="1:48" ht="13.5" customHeight="1" x14ac:dyDescent="0.3">
      <c r="A308" s="216">
        <f>1+A307</f>
        <v>4</v>
      </c>
      <c r="B308" s="178">
        <v>130903</v>
      </c>
      <c r="C308" s="181" t="s">
        <v>1165</v>
      </c>
      <c r="D308" s="223" t="s">
        <v>2309</v>
      </c>
      <c r="E308" s="196" t="s">
        <v>1867</v>
      </c>
      <c r="F308" s="196" t="s">
        <v>2310</v>
      </c>
      <c r="G308" s="250">
        <f t="shared" si="78"/>
        <v>1136</v>
      </c>
      <c r="H308" s="230">
        <v>26</v>
      </c>
      <c r="I308" s="230">
        <v>28</v>
      </c>
      <c r="J308" s="203">
        <v>27</v>
      </c>
      <c r="K308" s="203">
        <v>22</v>
      </c>
      <c r="L308" s="203">
        <v>27</v>
      </c>
      <c r="M308" s="203">
        <v>26</v>
      </c>
      <c r="N308" s="203">
        <v>27</v>
      </c>
      <c r="O308" s="203">
        <v>28</v>
      </c>
      <c r="P308" s="203">
        <v>25</v>
      </c>
      <c r="Q308" s="203">
        <v>33</v>
      </c>
      <c r="R308" s="203">
        <v>27</v>
      </c>
      <c r="S308" s="203">
        <v>27</v>
      </c>
      <c r="T308" s="203">
        <v>32</v>
      </c>
      <c r="U308" s="203">
        <v>27</v>
      </c>
      <c r="V308" s="203">
        <v>28</v>
      </c>
      <c r="W308" s="203">
        <v>26</v>
      </c>
      <c r="X308" s="203">
        <v>29</v>
      </c>
      <c r="Y308" s="203">
        <v>31</v>
      </c>
      <c r="Z308" s="203">
        <v>23</v>
      </c>
      <c r="AA308" s="203">
        <v>23</v>
      </c>
      <c r="AB308" s="203">
        <v>105</v>
      </c>
      <c r="AC308" s="203">
        <v>90</v>
      </c>
      <c r="AD308" s="203">
        <v>77</v>
      </c>
      <c r="AE308" s="203">
        <v>65</v>
      </c>
      <c r="AF308" s="203">
        <v>52</v>
      </c>
      <c r="AG308" s="203">
        <v>44</v>
      </c>
      <c r="AH308" s="203">
        <v>35</v>
      </c>
      <c r="AI308" s="203">
        <v>33</v>
      </c>
      <c r="AJ308" s="203">
        <v>25</v>
      </c>
      <c r="AK308" s="203">
        <v>22</v>
      </c>
      <c r="AL308" s="203">
        <v>16</v>
      </c>
      <c r="AM308" s="203">
        <v>14</v>
      </c>
      <c r="AN308" s="203">
        <v>9</v>
      </c>
      <c r="AO308" s="203">
        <v>7</v>
      </c>
      <c r="AP308" s="203">
        <v>1</v>
      </c>
      <c r="AQ308" s="203">
        <v>33</v>
      </c>
      <c r="AR308" s="203">
        <v>569</v>
      </c>
      <c r="AS308" s="203">
        <v>72</v>
      </c>
      <c r="AT308" s="203">
        <v>67</v>
      </c>
      <c r="AU308" s="203">
        <v>212</v>
      </c>
      <c r="AV308" s="203">
        <v>48</v>
      </c>
    </row>
    <row r="309" spans="1:48" ht="13.5" customHeight="1" x14ac:dyDescent="0.3">
      <c r="A309" s="216">
        <f>1+A308</f>
        <v>5</v>
      </c>
      <c r="B309" s="178">
        <v>130903</v>
      </c>
      <c r="C309" s="181" t="s">
        <v>1165</v>
      </c>
      <c r="D309" s="223" t="s">
        <v>2311</v>
      </c>
      <c r="E309" s="196" t="s">
        <v>1867</v>
      </c>
      <c r="F309" s="196" t="s">
        <v>2312</v>
      </c>
      <c r="G309" s="250">
        <f t="shared" si="78"/>
        <v>1513</v>
      </c>
      <c r="H309" s="230">
        <v>34</v>
      </c>
      <c r="I309" s="230">
        <v>37</v>
      </c>
      <c r="J309" s="203">
        <v>36</v>
      </c>
      <c r="K309" s="203">
        <v>29</v>
      </c>
      <c r="L309" s="203">
        <v>36</v>
      </c>
      <c r="M309" s="203">
        <v>35</v>
      </c>
      <c r="N309" s="203">
        <v>36</v>
      </c>
      <c r="O309" s="203">
        <v>37</v>
      </c>
      <c r="P309" s="203">
        <v>33</v>
      </c>
      <c r="Q309" s="203">
        <v>44</v>
      </c>
      <c r="R309" s="203">
        <v>36</v>
      </c>
      <c r="S309" s="203">
        <v>36</v>
      </c>
      <c r="T309" s="203">
        <v>43</v>
      </c>
      <c r="U309" s="203">
        <v>36</v>
      </c>
      <c r="V309" s="203">
        <v>37</v>
      </c>
      <c r="W309" s="203">
        <v>35</v>
      </c>
      <c r="X309" s="203">
        <v>39</v>
      </c>
      <c r="Y309" s="203">
        <v>41</v>
      </c>
      <c r="Z309" s="203">
        <v>31</v>
      </c>
      <c r="AA309" s="203">
        <v>31</v>
      </c>
      <c r="AB309" s="203">
        <v>140</v>
      </c>
      <c r="AC309" s="203">
        <v>120</v>
      </c>
      <c r="AD309" s="203">
        <v>102</v>
      </c>
      <c r="AE309" s="203">
        <v>86</v>
      </c>
      <c r="AF309" s="203">
        <v>69</v>
      </c>
      <c r="AG309" s="203">
        <v>59</v>
      </c>
      <c r="AH309" s="203">
        <v>47</v>
      </c>
      <c r="AI309" s="203">
        <v>44</v>
      </c>
      <c r="AJ309" s="203">
        <v>33</v>
      </c>
      <c r="AK309" s="203">
        <v>30</v>
      </c>
      <c r="AL309" s="203">
        <v>22</v>
      </c>
      <c r="AM309" s="203">
        <v>18</v>
      </c>
      <c r="AN309" s="203">
        <v>11</v>
      </c>
      <c r="AO309" s="203">
        <v>10</v>
      </c>
      <c r="AP309" s="203">
        <v>1</v>
      </c>
      <c r="AQ309" s="203">
        <v>44</v>
      </c>
      <c r="AR309" s="203">
        <v>759</v>
      </c>
      <c r="AS309" s="203">
        <v>96</v>
      </c>
      <c r="AT309" s="203">
        <v>90</v>
      </c>
      <c r="AU309" s="203">
        <v>282</v>
      </c>
      <c r="AV309" s="203">
        <v>64</v>
      </c>
    </row>
    <row r="310" spans="1:48" ht="13.5" customHeight="1" x14ac:dyDescent="0.3">
      <c r="A310" s="216"/>
      <c r="B310" s="178">
        <v>130904</v>
      </c>
      <c r="C310" s="182" t="s">
        <v>2313</v>
      </c>
      <c r="D310" s="194"/>
      <c r="E310" s="206"/>
      <c r="F310" s="241"/>
      <c r="G310" s="187">
        <f t="shared" si="78"/>
        <v>10356</v>
      </c>
      <c r="H310" s="231">
        <f>+SUM(H311:H313)</f>
        <v>186</v>
      </c>
      <c r="I310" s="231">
        <f t="shared" ref="I310:AV310" si="81">+SUM(I311:I313)</f>
        <v>196</v>
      </c>
      <c r="J310" s="231">
        <f t="shared" si="81"/>
        <v>205</v>
      </c>
      <c r="K310" s="231">
        <f t="shared" si="81"/>
        <v>169</v>
      </c>
      <c r="L310" s="231">
        <f t="shared" si="81"/>
        <v>200</v>
      </c>
      <c r="M310" s="231">
        <f t="shared" si="81"/>
        <v>213</v>
      </c>
      <c r="N310" s="231">
        <f t="shared" si="81"/>
        <v>202</v>
      </c>
      <c r="O310" s="231">
        <f t="shared" si="81"/>
        <v>235</v>
      </c>
      <c r="P310" s="231">
        <f t="shared" si="81"/>
        <v>206</v>
      </c>
      <c r="Q310" s="231">
        <f t="shared" si="81"/>
        <v>206</v>
      </c>
      <c r="R310" s="231">
        <f t="shared" si="81"/>
        <v>195</v>
      </c>
      <c r="S310" s="231">
        <f t="shared" si="81"/>
        <v>200</v>
      </c>
      <c r="T310" s="231">
        <f t="shared" si="81"/>
        <v>175</v>
      </c>
      <c r="U310" s="231">
        <f t="shared" si="81"/>
        <v>185</v>
      </c>
      <c r="V310" s="231">
        <f t="shared" si="81"/>
        <v>243</v>
      </c>
      <c r="W310" s="231">
        <f t="shared" si="81"/>
        <v>192</v>
      </c>
      <c r="X310" s="231">
        <f t="shared" si="81"/>
        <v>240</v>
      </c>
      <c r="Y310" s="231">
        <f t="shared" si="81"/>
        <v>259</v>
      </c>
      <c r="Z310" s="231">
        <f t="shared" si="81"/>
        <v>206</v>
      </c>
      <c r="AA310" s="231">
        <f t="shared" si="81"/>
        <v>168</v>
      </c>
      <c r="AB310" s="231">
        <f t="shared" si="81"/>
        <v>1013</v>
      </c>
      <c r="AC310" s="231">
        <f t="shared" si="81"/>
        <v>915</v>
      </c>
      <c r="AD310" s="231">
        <f t="shared" si="81"/>
        <v>672</v>
      </c>
      <c r="AE310" s="231">
        <f t="shared" si="81"/>
        <v>650</v>
      </c>
      <c r="AF310" s="231">
        <f t="shared" si="81"/>
        <v>514</v>
      </c>
      <c r="AG310" s="231">
        <f t="shared" si="81"/>
        <v>590</v>
      </c>
      <c r="AH310" s="231">
        <f t="shared" si="81"/>
        <v>483</v>
      </c>
      <c r="AI310" s="231">
        <f t="shared" si="81"/>
        <v>358</v>
      </c>
      <c r="AJ310" s="231">
        <f t="shared" si="81"/>
        <v>283</v>
      </c>
      <c r="AK310" s="231">
        <f t="shared" si="81"/>
        <v>220</v>
      </c>
      <c r="AL310" s="231">
        <f t="shared" si="81"/>
        <v>196</v>
      </c>
      <c r="AM310" s="231">
        <f t="shared" si="81"/>
        <v>167</v>
      </c>
      <c r="AN310" s="231">
        <f t="shared" si="81"/>
        <v>126</v>
      </c>
      <c r="AO310" s="231">
        <f t="shared" si="81"/>
        <v>88</v>
      </c>
      <c r="AP310" s="231">
        <f t="shared" si="81"/>
        <v>6</v>
      </c>
      <c r="AQ310" s="231">
        <f t="shared" si="81"/>
        <v>261</v>
      </c>
      <c r="AR310" s="231">
        <f t="shared" si="81"/>
        <v>5210</v>
      </c>
      <c r="AS310" s="231">
        <f t="shared" si="81"/>
        <v>516</v>
      </c>
      <c r="AT310" s="231">
        <f t="shared" si="81"/>
        <v>505</v>
      </c>
      <c r="AU310" s="231">
        <f t="shared" si="81"/>
        <v>2149</v>
      </c>
      <c r="AV310" s="231">
        <f t="shared" si="81"/>
        <v>339</v>
      </c>
    </row>
    <row r="311" spans="1:48" ht="13.5" customHeight="1" x14ac:dyDescent="0.3">
      <c r="A311" s="216">
        <v>1</v>
      </c>
      <c r="B311" s="178">
        <v>130904</v>
      </c>
      <c r="C311" s="181" t="s">
        <v>1166</v>
      </c>
      <c r="D311" s="195" t="s">
        <v>2314</v>
      </c>
      <c r="E311" s="196" t="s">
        <v>1840</v>
      </c>
      <c r="F311" s="196" t="s">
        <v>2315</v>
      </c>
      <c r="G311" s="250">
        <f t="shared" si="78"/>
        <v>8264</v>
      </c>
      <c r="H311" s="230">
        <v>149</v>
      </c>
      <c r="I311" s="230">
        <v>156</v>
      </c>
      <c r="J311" s="203">
        <v>163</v>
      </c>
      <c r="K311" s="203">
        <v>135</v>
      </c>
      <c r="L311" s="203">
        <v>160</v>
      </c>
      <c r="M311" s="203">
        <v>170</v>
      </c>
      <c r="N311" s="203">
        <v>161</v>
      </c>
      <c r="O311" s="203">
        <v>188</v>
      </c>
      <c r="P311" s="203">
        <v>164</v>
      </c>
      <c r="Q311" s="203">
        <v>164</v>
      </c>
      <c r="R311" s="203">
        <v>156</v>
      </c>
      <c r="S311" s="203">
        <v>160</v>
      </c>
      <c r="T311" s="203">
        <v>140</v>
      </c>
      <c r="U311" s="203">
        <v>148</v>
      </c>
      <c r="V311" s="203">
        <v>194</v>
      </c>
      <c r="W311" s="203">
        <v>153</v>
      </c>
      <c r="X311" s="203">
        <v>191</v>
      </c>
      <c r="Y311" s="203">
        <v>207</v>
      </c>
      <c r="Z311" s="203">
        <v>164</v>
      </c>
      <c r="AA311" s="203">
        <v>134</v>
      </c>
      <c r="AB311" s="203">
        <v>808</v>
      </c>
      <c r="AC311" s="203">
        <v>730</v>
      </c>
      <c r="AD311" s="203">
        <v>536</v>
      </c>
      <c r="AE311" s="203">
        <v>519</v>
      </c>
      <c r="AF311" s="203">
        <v>410</v>
      </c>
      <c r="AG311" s="203">
        <v>471</v>
      </c>
      <c r="AH311" s="203">
        <v>385</v>
      </c>
      <c r="AI311" s="203">
        <v>286</v>
      </c>
      <c r="AJ311" s="203">
        <v>226</v>
      </c>
      <c r="AK311" s="203">
        <v>176</v>
      </c>
      <c r="AL311" s="203">
        <v>156</v>
      </c>
      <c r="AM311" s="203">
        <v>133</v>
      </c>
      <c r="AN311" s="203">
        <v>101</v>
      </c>
      <c r="AO311" s="203">
        <v>70</v>
      </c>
      <c r="AP311" s="203">
        <v>5</v>
      </c>
      <c r="AQ311" s="203">
        <v>209</v>
      </c>
      <c r="AR311" s="203">
        <v>4157</v>
      </c>
      <c r="AS311" s="203">
        <v>412</v>
      </c>
      <c r="AT311" s="203">
        <v>403</v>
      </c>
      <c r="AU311" s="203">
        <v>1715</v>
      </c>
      <c r="AV311" s="203">
        <v>270</v>
      </c>
    </row>
    <row r="312" spans="1:48" ht="13.5" customHeight="1" x14ac:dyDescent="0.3">
      <c r="A312" s="216">
        <f>1+A311</f>
        <v>2</v>
      </c>
      <c r="B312" s="178">
        <v>130904</v>
      </c>
      <c r="C312" s="181" t="s">
        <v>1166</v>
      </c>
      <c r="D312" s="223" t="s">
        <v>2316</v>
      </c>
      <c r="E312" s="196" t="s">
        <v>1867</v>
      </c>
      <c r="F312" s="196" t="s">
        <v>2317</v>
      </c>
      <c r="G312" s="250">
        <f t="shared" si="78"/>
        <v>1245</v>
      </c>
      <c r="H312" s="230">
        <v>22</v>
      </c>
      <c r="I312" s="230">
        <v>24</v>
      </c>
      <c r="J312" s="203">
        <v>25</v>
      </c>
      <c r="K312" s="203">
        <v>20</v>
      </c>
      <c r="L312" s="203">
        <v>24</v>
      </c>
      <c r="M312" s="203">
        <v>26</v>
      </c>
      <c r="N312" s="203">
        <v>24</v>
      </c>
      <c r="O312" s="203">
        <v>28</v>
      </c>
      <c r="P312" s="203">
        <v>25</v>
      </c>
      <c r="Q312" s="203">
        <v>25</v>
      </c>
      <c r="R312" s="203">
        <v>23</v>
      </c>
      <c r="S312" s="203">
        <v>24</v>
      </c>
      <c r="T312" s="203">
        <v>21</v>
      </c>
      <c r="U312" s="203">
        <v>22</v>
      </c>
      <c r="V312" s="203">
        <v>29</v>
      </c>
      <c r="W312" s="203">
        <v>23</v>
      </c>
      <c r="X312" s="203">
        <v>29</v>
      </c>
      <c r="Y312" s="203">
        <v>31</v>
      </c>
      <c r="Z312" s="203">
        <v>25</v>
      </c>
      <c r="AA312" s="203">
        <v>20</v>
      </c>
      <c r="AB312" s="203">
        <v>122</v>
      </c>
      <c r="AC312" s="203">
        <v>110</v>
      </c>
      <c r="AD312" s="203">
        <v>81</v>
      </c>
      <c r="AE312" s="203">
        <v>78</v>
      </c>
      <c r="AF312" s="203">
        <v>62</v>
      </c>
      <c r="AG312" s="203">
        <v>71</v>
      </c>
      <c r="AH312" s="203">
        <v>58</v>
      </c>
      <c r="AI312" s="203">
        <v>43</v>
      </c>
      <c r="AJ312" s="203">
        <v>34</v>
      </c>
      <c r="AK312" s="203">
        <v>26</v>
      </c>
      <c r="AL312" s="203">
        <v>24</v>
      </c>
      <c r="AM312" s="203">
        <v>20</v>
      </c>
      <c r="AN312" s="203">
        <v>15</v>
      </c>
      <c r="AO312" s="203">
        <v>11</v>
      </c>
      <c r="AP312" s="203">
        <v>1</v>
      </c>
      <c r="AQ312" s="203">
        <v>31</v>
      </c>
      <c r="AR312" s="203">
        <v>626</v>
      </c>
      <c r="AS312" s="203">
        <v>62</v>
      </c>
      <c r="AT312" s="203">
        <v>61</v>
      </c>
      <c r="AU312" s="203">
        <v>258</v>
      </c>
      <c r="AV312" s="203">
        <v>41</v>
      </c>
    </row>
    <row r="313" spans="1:48" ht="13.5" customHeight="1" x14ac:dyDescent="0.3">
      <c r="A313" s="216">
        <f>1+A312</f>
        <v>3</v>
      </c>
      <c r="B313" s="178">
        <v>130904</v>
      </c>
      <c r="C313" s="181" t="s">
        <v>1166</v>
      </c>
      <c r="D313" s="223" t="s">
        <v>2318</v>
      </c>
      <c r="E313" s="196" t="s">
        <v>1867</v>
      </c>
      <c r="F313" s="196" t="s">
        <v>2319</v>
      </c>
      <c r="G313" s="250">
        <f t="shared" si="78"/>
        <v>847</v>
      </c>
      <c r="H313" s="230">
        <v>15</v>
      </c>
      <c r="I313" s="230">
        <v>16</v>
      </c>
      <c r="J313" s="203">
        <v>17</v>
      </c>
      <c r="K313" s="203">
        <v>14</v>
      </c>
      <c r="L313" s="203">
        <v>16</v>
      </c>
      <c r="M313" s="203">
        <v>17</v>
      </c>
      <c r="N313" s="203">
        <v>17</v>
      </c>
      <c r="O313" s="203">
        <v>19</v>
      </c>
      <c r="P313" s="203">
        <v>17</v>
      </c>
      <c r="Q313" s="203">
        <v>17</v>
      </c>
      <c r="R313" s="203">
        <v>16</v>
      </c>
      <c r="S313" s="203">
        <v>16</v>
      </c>
      <c r="T313" s="203">
        <v>14</v>
      </c>
      <c r="U313" s="203">
        <v>15</v>
      </c>
      <c r="V313" s="203">
        <v>20</v>
      </c>
      <c r="W313" s="203">
        <v>16</v>
      </c>
      <c r="X313" s="203">
        <v>20</v>
      </c>
      <c r="Y313" s="203">
        <v>21</v>
      </c>
      <c r="Z313" s="203">
        <v>17</v>
      </c>
      <c r="AA313" s="203">
        <v>14</v>
      </c>
      <c r="AB313" s="203">
        <v>83</v>
      </c>
      <c r="AC313" s="203">
        <v>75</v>
      </c>
      <c r="AD313" s="203">
        <v>55</v>
      </c>
      <c r="AE313" s="203">
        <v>53</v>
      </c>
      <c r="AF313" s="203">
        <v>42</v>
      </c>
      <c r="AG313" s="203">
        <v>48</v>
      </c>
      <c r="AH313" s="203">
        <v>40</v>
      </c>
      <c r="AI313" s="203">
        <v>29</v>
      </c>
      <c r="AJ313" s="203">
        <v>23</v>
      </c>
      <c r="AK313" s="203">
        <v>18</v>
      </c>
      <c r="AL313" s="203">
        <v>16</v>
      </c>
      <c r="AM313" s="203">
        <v>14</v>
      </c>
      <c r="AN313" s="203">
        <v>10</v>
      </c>
      <c r="AO313" s="203">
        <v>7</v>
      </c>
      <c r="AP313" s="203">
        <v>0</v>
      </c>
      <c r="AQ313" s="203">
        <v>21</v>
      </c>
      <c r="AR313" s="203">
        <v>427</v>
      </c>
      <c r="AS313" s="203">
        <v>42</v>
      </c>
      <c r="AT313" s="203">
        <v>41</v>
      </c>
      <c r="AU313" s="203">
        <v>176</v>
      </c>
      <c r="AV313" s="203">
        <v>28</v>
      </c>
    </row>
    <row r="314" spans="1:48" ht="13.5" customHeight="1" x14ac:dyDescent="0.25">
      <c r="A314" s="216"/>
      <c r="B314" s="178">
        <v>130905</v>
      </c>
      <c r="C314" s="182" t="s">
        <v>2320</v>
      </c>
      <c r="D314" s="194"/>
      <c r="E314" s="206"/>
      <c r="F314" s="198"/>
      <c r="G314" s="187">
        <f t="shared" si="78"/>
        <v>14568</v>
      </c>
      <c r="H314" s="231">
        <f>+SUM(H315:H320)</f>
        <v>277</v>
      </c>
      <c r="I314" s="231">
        <f t="shared" ref="I314:AV314" si="82">+SUM(I315:I320)</f>
        <v>285</v>
      </c>
      <c r="J314" s="231">
        <f t="shared" si="82"/>
        <v>282</v>
      </c>
      <c r="K314" s="231">
        <f t="shared" si="82"/>
        <v>303</v>
      </c>
      <c r="L314" s="231">
        <f t="shared" si="82"/>
        <v>334</v>
      </c>
      <c r="M314" s="231">
        <f t="shared" si="82"/>
        <v>267</v>
      </c>
      <c r="N314" s="231">
        <f t="shared" si="82"/>
        <v>296</v>
      </c>
      <c r="O314" s="231">
        <f t="shared" si="82"/>
        <v>277</v>
      </c>
      <c r="P314" s="231">
        <f t="shared" si="82"/>
        <v>301</v>
      </c>
      <c r="Q314" s="231">
        <f t="shared" si="82"/>
        <v>277</v>
      </c>
      <c r="R314" s="231">
        <f t="shared" si="82"/>
        <v>253</v>
      </c>
      <c r="S314" s="231">
        <f t="shared" si="82"/>
        <v>247</v>
      </c>
      <c r="T314" s="231">
        <f t="shared" si="82"/>
        <v>300</v>
      </c>
      <c r="U314" s="231">
        <f t="shared" si="82"/>
        <v>339</v>
      </c>
      <c r="V314" s="231">
        <f t="shared" si="82"/>
        <v>323</v>
      </c>
      <c r="W314" s="231">
        <f t="shared" si="82"/>
        <v>304</v>
      </c>
      <c r="X314" s="231">
        <f t="shared" si="82"/>
        <v>360</v>
      </c>
      <c r="Y314" s="231">
        <f t="shared" si="82"/>
        <v>387</v>
      </c>
      <c r="Z314" s="231">
        <f t="shared" si="82"/>
        <v>325</v>
      </c>
      <c r="AA314" s="231">
        <f t="shared" si="82"/>
        <v>269</v>
      </c>
      <c r="AB314" s="231">
        <f t="shared" si="82"/>
        <v>1410</v>
      </c>
      <c r="AC314" s="231">
        <f t="shared" si="82"/>
        <v>1264</v>
      </c>
      <c r="AD314" s="231">
        <f t="shared" si="82"/>
        <v>1012</v>
      </c>
      <c r="AE314" s="231">
        <f t="shared" si="82"/>
        <v>857</v>
      </c>
      <c r="AF314" s="231">
        <f t="shared" si="82"/>
        <v>755</v>
      </c>
      <c r="AG314" s="231">
        <f t="shared" si="82"/>
        <v>709</v>
      </c>
      <c r="AH314" s="231">
        <f t="shared" si="82"/>
        <v>603</v>
      </c>
      <c r="AI314" s="231">
        <f t="shared" si="82"/>
        <v>496</v>
      </c>
      <c r="AJ314" s="231">
        <f t="shared" si="82"/>
        <v>374</v>
      </c>
      <c r="AK314" s="231">
        <f t="shared" si="82"/>
        <v>318</v>
      </c>
      <c r="AL314" s="231">
        <f t="shared" si="82"/>
        <v>263</v>
      </c>
      <c r="AM314" s="231">
        <f t="shared" si="82"/>
        <v>215</v>
      </c>
      <c r="AN314" s="231">
        <f t="shared" si="82"/>
        <v>143</v>
      </c>
      <c r="AO314" s="231">
        <f t="shared" si="82"/>
        <v>143</v>
      </c>
      <c r="AP314" s="231">
        <f t="shared" si="82"/>
        <v>16</v>
      </c>
      <c r="AQ314" s="231">
        <f t="shared" si="82"/>
        <v>321</v>
      </c>
      <c r="AR314" s="231">
        <f t="shared" si="82"/>
        <v>7318</v>
      </c>
      <c r="AS314" s="231">
        <f t="shared" si="82"/>
        <v>732</v>
      </c>
      <c r="AT314" s="231">
        <f t="shared" si="82"/>
        <v>807</v>
      </c>
      <c r="AU314" s="231">
        <f t="shared" si="82"/>
        <v>3004</v>
      </c>
      <c r="AV314" s="231">
        <f t="shared" si="82"/>
        <v>518</v>
      </c>
    </row>
    <row r="315" spans="1:48" ht="13.5" customHeight="1" x14ac:dyDescent="0.3">
      <c r="A315" s="216">
        <v>1</v>
      </c>
      <c r="B315" s="178">
        <v>130905</v>
      </c>
      <c r="C315" s="181" t="s">
        <v>1168</v>
      </c>
      <c r="D315" s="195" t="s">
        <v>2321</v>
      </c>
      <c r="E315" s="196" t="s">
        <v>2784</v>
      </c>
      <c r="F315" s="196" t="s">
        <v>2322</v>
      </c>
      <c r="G315" s="250">
        <f t="shared" si="78"/>
        <v>3740</v>
      </c>
      <c r="H315" s="230">
        <v>71</v>
      </c>
      <c r="I315" s="230">
        <v>73</v>
      </c>
      <c r="J315" s="203">
        <v>73</v>
      </c>
      <c r="K315" s="203">
        <v>78</v>
      </c>
      <c r="L315" s="203">
        <v>86</v>
      </c>
      <c r="M315" s="203">
        <v>69</v>
      </c>
      <c r="N315" s="203">
        <v>76</v>
      </c>
      <c r="O315" s="203">
        <v>71</v>
      </c>
      <c r="P315" s="203">
        <v>77</v>
      </c>
      <c r="Q315" s="203">
        <v>71</v>
      </c>
      <c r="R315" s="203">
        <v>65</v>
      </c>
      <c r="S315" s="203">
        <v>63</v>
      </c>
      <c r="T315" s="203">
        <v>77</v>
      </c>
      <c r="U315" s="203">
        <v>87</v>
      </c>
      <c r="V315" s="203">
        <v>83</v>
      </c>
      <c r="W315" s="203">
        <v>78</v>
      </c>
      <c r="X315" s="203">
        <v>92</v>
      </c>
      <c r="Y315" s="203">
        <v>99</v>
      </c>
      <c r="Z315" s="203">
        <v>83</v>
      </c>
      <c r="AA315" s="203">
        <v>69</v>
      </c>
      <c r="AB315" s="203">
        <v>362</v>
      </c>
      <c r="AC315" s="203">
        <v>324</v>
      </c>
      <c r="AD315" s="203">
        <v>260</v>
      </c>
      <c r="AE315" s="203">
        <v>220</v>
      </c>
      <c r="AF315" s="203">
        <v>194</v>
      </c>
      <c r="AG315" s="203">
        <v>182</v>
      </c>
      <c r="AH315" s="203">
        <v>155</v>
      </c>
      <c r="AI315" s="203">
        <v>127</v>
      </c>
      <c r="AJ315" s="203">
        <v>96</v>
      </c>
      <c r="AK315" s="203">
        <v>82</v>
      </c>
      <c r="AL315" s="203">
        <v>68</v>
      </c>
      <c r="AM315" s="203">
        <v>55</v>
      </c>
      <c r="AN315" s="203">
        <v>37</v>
      </c>
      <c r="AO315" s="203">
        <v>37</v>
      </c>
      <c r="AP315" s="203">
        <v>4</v>
      </c>
      <c r="AQ315" s="203">
        <v>82</v>
      </c>
      <c r="AR315" s="203">
        <v>1880</v>
      </c>
      <c r="AS315" s="203">
        <v>188</v>
      </c>
      <c r="AT315" s="203">
        <v>207</v>
      </c>
      <c r="AU315" s="203">
        <v>772</v>
      </c>
      <c r="AV315" s="203">
        <v>133</v>
      </c>
    </row>
    <row r="316" spans="1:48" ht="13.5" customHeight="1" x14ac:dyDescent="0.3">
      <c r="A316" s="216">
        <f>1+A315</f>
        <v>2</v>
      </c>
      <c r="B316" s="178">
        <v>130905</v>
      </c>
      <c r="C316" s="181" t="s">
        <v>1168</v>
      </c>
      <c r="D316" s="195" t="s">
        <v>2323</v>
      </c>
      <c r="E316" s="196" t="s">
        <v>1867</v>
      </c>
      <c r="F316" s="196" t="s">
        <v>2324</v>
      </c>
      <c r="G316" s="250">
        <f t="shared" si="78"/>
        <v>1670</v>
      </c>
      <c r="H316" s="230">
        <v>32</v>
      </c>
      <c r="I316" s="230">
        <v>33</v>
      </c>
      <c r="J316" s="203">
        <v>32</v>
      </c>
      <c r="K316" s="203">
        <v>35</v>
      </c>
      <c r="L316" s="203">
        <v>38</v>
      </c>
      <c r="M316" s="203">
        <v>31</v>
      </c>
      <c r="N316" s="203">
        <v>34</v>
      </c>
      <c r="O316" s="203">
        <v>32</v>
      </c>
      <c r="P316" s="203">
        <v>35</v>
      </c>
      <c r="Q316" s="203">
        <v>32</v>
      </c>
      <c r="R316" s="203">
        <v>29</v>
      </c>
      <c r="S316" s="203">
        <v>28</v>
      </c>
      <c r="T316" s="203">
        <v>34</v>
      </c>
      <c r="U316" s="203">
        <v>39</v>
      </c>
      <c r="V316" s="203">
        <v>37</v>
      </c>
      <c r="W316" s="203">
        <v>35</v>
      </c>
      <c r="X316" s="203">
        <v>41</v>
      </c>
      <c r="Y316" s="203">
        <v>44</v>
      </c>
      <c r="Z316" s="203">
        <v>37</v>
      </c>
      <c r="AA316" s="203">
        <v>31</v>
      </c>
      <c r="AB316" s="203">
        <v>162</v>
      </c>
      <c r="AC316" s="203">
        <v>145</v>
      </c>
      <c r="AD316" s="203">
        <v>116</v>
      </c>
      <c r="AE316" s="203">
        <v>98</v>
      </c>
      <c r="AF316" s="203">
        <v>87</v>
      </c>
      <c r="AG316" s="203">
        <v>81</v>
      </c>
      <c r="AH316" s="203">
        <v>69</v>
      </c>
      <c r="AI316" s="203">
        <v>57</v>
      </c>
      <c r="AJ316" s="203">
        <v>43</v>
      </c>
      <c r="AK316" s="203">
        <v>36</v>
      </c>
      <c r="AL316" s="203">
        <v>30</v>
      </c>
      <c r="AM316" s="203">
        <v>25</v>
      </c>
      <c r="AN316" s="203">
        <v>16</v>
      </c>
      <c r="AO316" s="203">
        <v>16</v>
      </c>
      <c r="AP316" s="203">
        <v>2</v>
      </c>
      <c r="AQ316" s="203">
        <v>37</v>
      </c>
      <c r="AR316" s="203">
        <v>839</v>
      </c>
      <c r="AS316" s="203">
        <v>84</v>
      </c>
      <c r="AT316" s="203">
        <v>93</v>
      </c>
      <c r="AU316" s="203">
        <v>344</v>
      </c>
      <c r="AV316" s="203">
        <v>59</v>
      </c>
    </row>
    <row r="317" spans="1:48" ht="13.5" customHeight="1" x14ac:dyDescent="0.3">
      <c r="A317" s="216">
        <f>1+A316</f>
        <v>3</v>
      </c>
      <c r="B317" s="178">
        <v>130905</v>
      </c>
      <c r="C317" s="181" t="s">
        <v>1168</v>
      </c>
      <c r="D317" s="195" t="s">
        <v>2325</v>
      </c>
      <c r="E317" s="196" t="s">
        <v>1867</v>
      </c>
      <c r="F317" s="196" t="s">
        <v>2223</v>
      </c>
      <c r="G317" s="250">
        <f t="shared" si="78"/>
        <v>2532</v>
      </c>
      <c r="H317" s="230">
        <v>48</v>
      </c>
      <c r="I317" s="230">
        <v>50</v>
      </c>
      <c r="J317" s="203">
        <v>49</v>
      </c>
      <c r="K317" s="203">
        <v>53</v>
      </c>
      <c r="L317" s="203">
        <v>58</v>
      </c>
      <c r="M317" s="203">
        <v>46</v>
      </c>
      <c r="N317" s="203">
        <v>51</v>
      </c>
      <c r="O317" s="203">
        <v>48</v>
      </c>
      <c r="P317" s="203">
        <v>52</v>
      </c>
      <c r="Q317" s="203">
        <v>48</v>
      </c>
      <c r="R317" s="203">
        <v>44</v>
      </c>
      <c r="S317" s="203">
        <v>43</v>
      </c>
      <c r="T317" s="203">
        <v>52</v>
      </c>
      <c r="U317" s="203">
        <v>59</v>
      </c>
      <c r="V317" s="203">
        <v>56</v>
      </c>
      <c r="W317" s="203">
        <v>53</v>
      </c>
      <c r="X317" s="203">
        <v>63</v>
      </c>
      <c r="Y317" s="203">
        <v>67</v>
      </c>
      <c r="Z317" s="203">
        <v>57</v>
      </c>
      <c r="AA317" s="203">
        <v>47</v>
      </c>
      <c r="AB317" s="203">
        <v>245</v>
      </c>
      <c r="AC317" s="203">
        <v>220</v>
      </c>
      <c r="AD317" s="203">
        <v>176</v>
      </c>
      <c r="AE317" s="203">
        <v>149</v>
      </c>
      <c r="AF317" s="203">
        <v>131</v>
      </c>
      <c r="AG317" s="203">
        <v>123</v>
      </c>
      <c r="AH317" s="203">
        <v>105</v>
      </c>
      <c r="AI317" s="203">
        <v>86</v>
      </c>
      <c r="AJ317" s="203">
        <v>65</v>
      </c>
      <c r="AK317" s="203">
        <v>55</v>
      </c>
      <c r="AL317" s="203">
        <v>46</v>
      </c>
      <c r="AM317" s="203">
        <v>37</v>
      </c>
      <c r="AN317" s="203">
        <v>25</v>
      </c>
      <c r="AO317" s="203">
        <v>25</v>
      </c>
      <c r="AP317" s="203">
        <v>3</v>
      </c>
      <c r="AQ317" s="203">
        <v>56</v>
      </c>
      <c r="AR317" s="203">
        <v>1273</v>
      </c>
      <c r="AS317" s="203">
        <v>127</v>
      </c>
      <c r="AT317" s="203">
        <v>140</v>
      </c>
      <c r="AU317" s="203">
        <v>522</v>
      </c>
      <c r="AV317" s="203">
        <v>90</v>
      </c>
    </row>
    <row r="318" spans="1:48" ht="13.5" customHeight="1" x14ac:dyDescent="0.3">
      <c r="A318" s="216">
        <f>1+A317</f>
        <v>4</v>
      </c>
      <c r="B318" s="178">
        <v>130905</v>
      </c>
      <c r="C318" s="181" t="s">
        <v>1168</v>
      </c>
      <c r="D318" s="195" t="s">
        <v>2326</v>
      </c>
      <c r="E318" s="196" t="s">
        <v>1867</v>
      </c>
      <c r="F318" s="196" t="s">
        <v>2327</v>
      </c>
      <c r="G318" s="250">
        <f t="shared" si="78"/>
        <v>3572</v>
      </c>
      <c r="H318" s="230">
        <v>68</v>
      </c>
      <c r="I318" s="230">
        <v>70</v>
      </c>
      <c r="J318" s="203">
        <v>69</v>
      </c>
      <c r="K318" s="203">
        <v>74</v>
      </c>
      <c r="L318" s="203">
        <v>82</v>
      </c>
      <c r="M318" s="203">
        <v>65</v>
      </c>
      <c r="N318" s="203">
        <v>73</v>
      </c>
      <c r="O318" s="203">
        <v>68</v>
      </c>
      <c r="P318" s="203">
        <v>74</v>
      </c>
      <c r="Q318" s="203">
        <v>68</v>
      </c>
      <c r="R318" s="203">
        <v>62</v>
      </c>
      <c r="S318" s="203">
        <v>61</v>
      </c>
      <c r="T318" s="203">
        <v>74</v>
      </c>
      <c r="U318" s="203">
        <v>83</v>
      </c>
      <c r="V318" s="203">
        <v>79</v>
      </c>
      <c r="W318" s="203">
        <v>74</v>
      </c>
      <c r="X318" s="203">
        <v>88</v>
      </c>
      <c r="Y318" s="203">
        <v>95</v>
      </c>
      <c r="Z318" s="203">
        <v>80</v>
      </c>
      <c r="AA318" s="203">
        <v>66</v>
      </c>
      <c r="AB318" s="203">
        <v>346</v>
      </c>
      <c r="AC318" s="203">
        <v>310</v>
      </c>
      <c r="AD318" s="203">
        <v>248</v>
      </c>
      <c r="AE318" s="203">
        <v>210</v>
      </c>
      <c r="AF318" s="203">
        <v>185</v>
      </c>
      <c r="AG318" s="203">
        <v>174</v>
      </c>
      <c r="AH318" s="203">
        <v>148</v>
      </c>
      <c r="AI318" s="203">
        <v>122</v>
      </c>
      <c r="AJ318" s="203">
        <v>91</v>
      </c>
      <c r="AK318" s="203">
        <v>78</v>
      </c>
      <c r="AL318" s="203">
        <v>64</v>
      </c>
      <c r="AM318" s="203">
        <v>53</v>
      </c>
      <c r="AN318" s="203">
        <v>35</v>
      </c>
      <c r="AO318" s="203">
        <v>35</v>
      </c>
      <c r="AP318" s="203">
        <v>4</v>
      </c>
      <c r="AQ318" s="203">
        <v>79</v>
      </c>
      <c r="AR318" s="203">
        <v>1793</v>
      </c>
      <c r="AS318" s="203">
        <v>180</v>
      </c>
      <c r="AT318" s="203">
        <v>198</v>
      </c>
      <c r="AU318" s="203">
        <v>736</v>
      </c>
      <c r="AV318" s="203">
        <v>127</v>
      </c>
    </row>
    <row r="319" spans="1:48" ht="13.5" customHeight="1" x14ac:dyDescent="0.3">
      <c r="A319" s="216">
        <f>1+A318</f>
        <v>5</v>
      </c>
      <c r="B319" s="178">
        <v>130905</v>
      </c>
      <c r="C319" s="181" t="s">
        <v>1168</v>
      </c>
      <c r="D319" s="223" t="s">
        <v>2328</v>
      </c>
      <c r="E319" s="196" t="s">
        <v>1867</v>
      </c>
      <c r="F319" s="196" t="s">
        <v>2329</v>
      </c>
      <c r="G319" s="250">
        <f t="shared" si="78"/>
        <v>2016</v>
      </c>
      <c r="H319" s="230">
        <v>38</v>
      </c>
      <c r="I319" s="230">
        <v>39</v>
      </c>
      <c r="J319" s="203">
        <v>39</v>
      </c>
      <c r="K319" s="203">
        <v>42</v>
      </c>
      <c r="L319" s="203">
        <v>46</v>
      </c>
      <c r="M319" s="203">
        <v>37</v>
      </c>
      <c r="N319" s="203">
        <v>41</v>
      </c>
      <c r="O319" s="203">
        <v>38</v>
      </c>
      <c r="P319" s="203">
        <v>42</v>
      </c>
      <c r="Q319" s="203">
        <v>38</v>
      </c>
      <c r="R319" s="203">
        <v>35</v>
      </c>
      <c r="S319" s="203">
        <v>34</v>
      </c>
      <c r="T319" s="203">
        <v>42</v>
      </c>
      <c r="U319" s="203">
        <v>47</v>
      </c>
      <c r="V319" s="203">
        <v>45</v>
      </c>
      <c r="W319" s="203">
        <v>42</v>
      </c>
      <c r="X319" s="203">
        <v>50</v>
      </c>
      <c r="Y319" s="203">
        <v>54</v>
      </c>
      <c r="Z319" s="203">
        <v>45</v>
      </c>
      <c r="AA319" s="203">
        <v>37</v>
      </c>
      <c r="AB319" s="203">
        <v>195</v>
      </c>
      <c r="AC319" s="203">
        <v>175</v>
      </c>
      <c r="AD319" s="203">
        <v>140</v>
      </c>
      <c r="AE319" s="203">
        <v>119</v>
      </c>
      <c r="AF319" s="203">
        <v>104</v>
      </c>
      <c r="AG319" s="203">
        <v>98</v>
      </c>
      <c r="AH319" s="203">
        <v>83</v>
      </c>
      <c r="AI319" s="203">
        <v>69</v>
      </c>
      <c r="AJ319" s="203">
        <v>52</v>
      </c>
      <c r="AK319" s="203">
        <v>44</v>
      </c>
      <c r="AL319" s="203">
        <v>36</v>
      </c>
      <c r="AM319" s="203">
        <v>30</v>
      </c>
      <c r="AN319" s="203">
        <v>20</v>
      </c>
      <c r="AO319" s="203">
        <v>20</v>
      </c>
      <c r="AP319" s="203">
        <v>2</v>
      </c>
      <c r="AQ319" s="203">
        <v>44</v>
      </c>
      <c r="AR319" s="203">
        <v>1012</v>
      </c>
      <c r="AS319" s="203">
        <v>101</v>
      </c>
      <c r="AT319" s="203">
        <v>112</v>
      </c>
      <c r="AU319" s="203">
        <v>416</v>
      </c>
      <c r="AV319" s="203">
        <v>72</v>
      </c>
    </row>
    <row r="320" spans="1:48" ht="13.5" customHeight="1" x14ac:dyDescent="0.3">
      <c r="A320" s="216">
        <f>1+A319</f>
        <v>6</v>
      </c>
      <c r="B320" s="178">
        <v>130905</v>
      </c>
      <c r="C320" s="181" t="s">
        <v>1168</v>
      </c>
      <c r="D320" s="223" t="s">
        <v>2330</v>
      </c>
      <c r="E320" s="196" t="s">
        <v>1867</v>
      </c>
      <c r="F320" s="196" t="s">
        <v>2331</v>
      </c>
      <c r="G320" s="250">
        <f t="shared" si="78"/>
        <v>1038</v>
      </c>
      <c r="H320" s="230">
        <v>20</v>
      </c>
      <c r="I320" s="230">
        <v>20</v>
      </c>
      <c r="J320" s="203">
        <v>20</v>
      </c>
      <c r="K320" s="203">
        <v>21</v>
      </c>
      <c r="L320" s="203">
        <v>24</v>
      </c>
      <c r="M320" s="203">
        <v>19</v>
      </c>
      <c r="N320" s="203">
        <v>21</v>
      </c>
      <c r="O320" s="203">
        <v>20</v>
      </c>
      <c r="P320" s="203">
        <v>21</v>
      </c>
      <c r="Q320" s="203">
        <v>20</v>
      </c>
      <c r="R320" s="203">
        <v>18</v>
      </c>
      <c r="S320" s="203">
        <v>18</v>
      </c>
      <c r="T320" s="203">
        <v>21</v>
      </c>
      <c r="U320" s="203">
        <v>24</v>
      </c>
      <c r="V320" s="203">
        <v>23</v>
      </c>
      <c r="W320" s="203">
        <v>22</v>
      </c>
      <c r="X320" s="203">
        <v>26</v>
      </c>
      <c r="Y320" s="203">
        <v>28</v>
      </c>
      <c r="Z320" s="203">
        <v>23</v>
      </c>
      <c r="AA320" s="203">
        <v>19</v>
      </c>
      <c r="AB320" s="203">
        <v>100</v>
      </c>
      <c r="AC320" s="203">
        <v>90</v>
      </c>
      <c r="AD320" s="203">
        <v>72</v>
      </c>
      <c r="AE320" s="203">
        <v>61</v>
      </c>
      <c r="AF320" s="203">
        <v>54</v>
      </c>
      <c r="AG320" s="203">
        <v>51</v>
      </c>
      <c r="AH320" s="203">
        <v>43</v>
      </c>
      <c r="AI320" s="203">
        <v>35</v>
      </c>
      <c r="AJ320" s="203">
        <v>27</v>
      </c>
      <c r="AK320" s="203">
        <v>23</v>
      </c>
      <c r="AL320" s="203">
        <v>19</v>
      </c>
      <c r="AM320" s="203">
        <v>15</v>
      </c>
      <c r="AN320" s="203">
        <v>10</v>
      </c>
      <c r="AO320" s="203">
        <v>10</v>
      </c>
      <c r="AP320" s="203">
        <v>1</v>
      </c>
      <c r="AQ320" s="203">
        <v>23</v>
      </c>
      <c r="AR320" s="203">
        <v>521</v>
      </c>
      <c r="AS320" s="203">
        <v>52</v>
      </c>
      <c r="AT320" s="203">
        <v>57</v>
      </c>
      <c r="AU320" s="203">
        <v>214</v>
      </c>
      <c r="AV320" s="203">
        <v>37</v>
      </c>
    </row>
    <row r="321" spans="1:48" ht="13.5" customHeight="1" x14ac:dyDescent="0.25">
      <c r="A321" s="216"/>
      <c r="B321" s="178">
        <v>130906</v>
      </c>
      <c r="C321" s="182" t="s">
        <v>2332</v>
      </c>
      <c r="D321" s="194"/>
      <c r="E321" s="206"/>
      <c r="F321" s="198"/>
      <c r="G321" s="187">
        <f t="shared" si="78"/>
        <v>18365</v>
      </c>
      <c r="H321" s="231">
        <f>+SUM(H322:H326)</f>
        <v>344</v>
      </c>
      <c r="I321" s="231">
        <f t="shared" ref="I321:AV321" si="83">+SUM(I322:I326)</f>
        <v>327</v>
      </c>
      <c r="J321" s="231">
        <f t="shared" si="83"/>
        <v>356</v>
      </c>
      <c r="K321" s="231">
        <f t="shared" si="83"/>
        <v>348</v>
      </c>
      <c r="L321" s="231">
        <f t="shared" si="83"/>
        <v>405</v>
      </c>
      <c r="M321" s="231">
        <f t="shared" si="83"/>
        <v>384</v>
      </c>
      <c r="N321" s="231">
        <f t="shared" si="83"/>
        <v>407</v>
      </c>
      <c r="O321" s="231">
        <f t="shared" si="83"/>
        <v>468</v>
      </c>
      <c r="P321" s="231">
        <f t="shared" si="83"/>
        <v>417</v>
      </c>
      <c r="Q321" s="231">
        <f t="shared" si="83"/>
        <v>403</v>
      </c>
      <c r="R321" s="231">
        <f t="shared" si="83"/>
        <v>339</v>
      </c>
      <c r="S321" s="231">
        <f t="shared" si="83"/>
        <v>382</v>
      </c>
      <c r="T321" s="231">
        <f t="shared" si="83"/>
        <v>411</v>
      </c>
      <c r="U321" s="231">
        <f t="shared" si="83"/>
        <v>453</v>
      </c>
      <c r="V321" s="231">
        <f t="shared" si="83"/>
        <v>450</v>
      </c>
      <c r="W321" s="231">
        <f t="shared" si="83"/>
        <v>435</v>
      </c>
      <c r="X321" s="231">
        <f t="shared" si="83"/>
        <v>410</v>
      </c>
      <c r="Y321" s="231">
        <f t="shared" si="83"/>
        <v>395</v>
      </c>
      <c r="Z321" s="231">
        <f t="shared" si="83"/>
        <v>394</v>
      </c>
      <c r="AA321" s="231">
        <f t="shared" si="83"/>
        <v>398</v>
      </c>
      <c r="AB321" s="231">
        <f t="shared" si="83"/>
        <v>1844</v>
      </c>
      <c r="AC321" s="231">
        <f t="shared" si="83"/>
        <v>1524</v>
      </c>
      <c r="AD321" s="231">
        <f t="shared" si="83"/>
        <v>1221</v>
      </c>
      <c r="AE321" s="231">
        <f t="shared" si="83"/>
        <v>1065</v>
      </c>
      <c r="AF321" s="231">
        <f t="shared" si="83"/>
        <v>908</v>
      </c>
      <c r="AG321" s="231">
        <f t="shared" si="83"/>
        <v>868</v>
      </c>
      <c r="AH321" s="231">
        <f t="shared" si="83"/>
        <v>674</v>
      </c>
      <c r="AI321" s="231">
        <f t="shared" si="83"/>
        <v>602</v>
      </c>
      <c r="AJ321" s="231">
        <f t="shared" si="83"/>
        <v>496</v>
      </c>
      <c r="AK321" s="231">
        <f t="shared" si="83"/>
        <v>375</v>
      </c>
      <c r="AL321" s="231">
        <f t="shared" si="83"/>
        <v>277</v>
      </c>
      <c r="AM321" s="231">
        <f t="shared" si="83"/>
        <v>271</v>
      </c>
      <c r="AN321" s="231">
        <f t="shared" si="83"/>
        <v>149</v>
      </c>
      <c r="AO321" s="231">
        <f t="shared" si="83"/>
        <v>165</v>
      </c>
      <c r="AP321" s="231">
        <f t="shared" si="83"/>
        <v>20</v>
      </c>
      <c r="AQ321" s="231">
        <f t="shared" si="83"/>
        <v>454</v>
      </c>
      <c r="AR321" s="231">
        <f t="shared" si="83"/>
        <v>9250</v>
      </c>
      <c r="AS321" s="231">
        <f t="shared" si="83"/>
        <v>1043</v>
      </c>
      <c r="AT321" s="231">
        <f t="shared" si="83"/>
        <v>1004</v>
      </c>
      <c r="AU321" s="231">
        <f t="shared" si="83"/>
        <v>3721</v>
      </c>
      <c r="AV321" s="231">
        <f t="shared" si="83"/>
        <v>934</v>
      </c>
    </row>
    <row r="322" spans="1:48" ht="13.5" customHeight="1" x14ac:dyDescent="0.3">
      <c r="A322" s="216">
        <v>1</v>
      </c>
      <c r="B322" s="178">
        <v>130906</v>
      </c>
      <c r="C322" s="181" t="s">
        <v>1169</v>
      </c>
      <c r="D322" s="195" t="s">
        <v>2333</v>
      </c>
      <c r="E322" s="196" t="s">
        <v>1867</v>
      </c>
      <c r="F322" s="196" t="s">
        <v>1169</v>
      </c>
      <c r="G322" s="250">
        <f t="shared" si="78"/>
        <v>7017</v>
      </c>
      <c r="H322" s="230">
        <v>131</v>
      </c>
      <c r="I322" s="230">
        <v>125</v>
      </c>
      <c r="J322" s="203">
        <v>136</v>
      </c>
      <c r="K322" s="203">
        <v>133</v>
      </c>
      <c r="L322" s="203">
        <v>155</v>
      </c>
      <c r="M322" s="203">
        <v>147</v>
      </c>
      <c r="N322" s="203">
        <v>155</v>
      </c>
      <c r="O322" s="203">
        <v>179</v>
      </c>
      <c r="P322" s="203">
        <v>159</v>
      </c>
      <c r="Q322" s="203">
        <v>154</v>
      </c>
      <c r="R322" s="203">
        <v>130</v>
      </c>
      <c r="S322" s="203">
        <v>146</v>
      </c>
      <c r="T322" s="203">
        <v>157</v>
      </c>
      <c r="U322" s="203">
        <v>173</v>
      </c>
      <c r="V322" s="203">
        <v>172</v>
      </c>
      <c r="W322" s="203">
        <v>166</v>
      </c>
      <c r="X322" s="203">
        <v>156</v>
      </c>
      <c r="Y322" s="203">
        <v>151</v>
      </c>
      <c r="Z322" s="203">
        <v>151</v>
      </c>
      <c r="AA322" s="203">
        <v>152</v>
      </c>
      <c r="AB322" s="203">
        <v>705</v>
      </c>
      <c r="AC322" s="203">
        <v>582</v>
      </c>
      <c r="AD322" s="203">
        <v>466</v>
      </c>
      <c r="AE322" s="203">
        <v>407</v>
      </c>
      <c r="AF322" s="203">
        <v>347</v>
      </c>
      <c r="AG322" s="203">
        <v>332</v>
      </c>
      <c r="AH322" s="203">
        <v>257</v>
      </c>
      <c r="AI322" s="203">
        <v>230</v>
      </c>
      <c r="AJ322" s="203">
        <v>190</v>
      </c>
      <c r="AK322" s="203">
        <v>143</v>
      </c>
      <c r="AL322" s="203">
        <v>106</v>
      </c>
      <c r="AM322" s="203">
        <v>104</v>
      </c>
      <c r="AN322" s="203">
        <v>57</v>
      </c>
      <c r="AO322" s="203">
        <v>63</v>
      </c>
      <c r="AP322" s="203">
        <v>8</v>
      </c>
      <c r="AQ322" s="203">
        <v>173</v>
      </c>
      <c r="AR322" s="203">
        <v>3534</v>
      </c>
      <c r="AS322" s="203">
        <v>399</v>
      </c>
      <c r="AT322" s="203">
        <v>384</v>
      </c>
      <c r="AU322" s="203">
        <v>1421</v>
      </c>
      <c r="AV322" s="203">
        <v>357</v>
      </c>
    </row>
    <row r="323" spans="1:48" ht="13.5" customHeight="1" x14ac:dyDescent="0.3">
      <c r="A323" s="216">
        <f>1+A322</f>
        <v>2</v>
      </c>
      <c r="B323" s="178">
        <v>130906</v>
      </c>
      <c r="C323" s="181" t="s">
        <v>1169</v>
      </c>
      <c r="D323" s="195" t="s">
        <v>2334</v>
      </c>
      <c r="E323" s="196" t="s">
        <v>1867</v>
      </c>
      <c r="F323" s="196" t="s">
        <v>2335</v>
      </c>
      <c r="G323" s="250">
        <f t="shared" si="78"/>
        <v>2990</v>
      </c>
      <c r="H323" s="230">
        <v>56</v>
      </c>
      <c r="I323" s="230">
        <v>53</v>
      </c>
      <c r="J323" s="203">
        <v>58</v>
      </c>
      <c r="K323" s="203">
        <v>57</v>
      </c>
      <c r="L323" s="203">
        <v>66</v>
      </c>
      <c r="M323" s="203">
        <v>63</v>
      </c>
      <c r="N323" s="203">
        <v>66</v>
      </c>
      <c r="O323" s="203">
        <v>76</v>
      </c>
      <c r="P323" s="203">
        <v>68</v>
      </c>
      <c r="Q323" s="203">
        <v>66</v>
      </c>
      <c r="R323" s="203">
        <v>55</v>
      </c>
      <c r="S323" s="203">
        <v>62</v>
      </c>
      <c r="T323" s="203">
        <v>67</v>
      </c>
      <c r="U323" s="203">
        <v>74</v>
      </c>
      <c r="V323" s="203">
        <v>73</v>
      </c>
      <c r="W323" s="203">
        <v>71</v>
      </c>
      <c r="X323" s="203">
        <v>67</v>
      </c>
      <c r="Y323" s="203">
        <v>64</v>
      </c>
      <c r="Z323" s="203">
        <v>64</v>
      </c>
      <c r="AA323" s="203">
        <v>65</v>
      </c>
      <c r="AB323" s="203">
        <v>300</v>
      </c>
      <c r="AC323" s="203">
        <v>248</v>
      </c>
      <c r="AD323" s="203">
        <v>199</v>
      </c>
      <c r="AE323" s="203">
        <v>173</v>
      </c>
      <c r="AF323" s="203">
        <v>148</v>
      </c>
      <c r="AG323" s="203">
        <v>141</v>
      </c>
      <c r="AH323" s="203">
        <v>110</v>
      </c>
      <c r="AI323" s="203">
        <v>98</v>
      </c>
      <c r="AJ323" s="203">
        <v>81</v>
      </c>
      <c r="AK323" s="203">
        <v>61</v>
      </c>
      <c r="AL323" s="203">
        <v>45</v>
      </c>
      <c r="AM323" s="203">
        <v>44</v>
      </c>
      <c r="AN323" s="203">
        <v>24</v>
      </c>
      <c r="AO323" s="203">
        <v>27</v>
      </c>
      <c r="AP323" s="203">
        <v>3</v>
      </c>
      <c r="AQ323" s="203">
        <v>74</v>
      </c>
      <c r="AR323" s="203">
        <v>1506</v>
      </c>
      <c r="AS323" s="203">
        <v>170</v>
      </c>
      <c r="AT323" s="203">
        <v>163</v>
      </c>
      <c r="AU323" s="203">
        <v>606</v>
      </c>
      <c r="AV323" s="203">
        <v>152</v>
      </c>
    </row>
    <row r="324" spans="1:48" ht="13.5" customHeight="1" x14ac:dyDescent="0.3">
      <c r="A324" s="216">
        <f>1+A323</f>
        <v>3</v>
      </c>
      <c r="B324" s="178">
        <v>130906</v>
      </c>
      <c r="C324" s="181" t="s">
        <v>1169</v>
      </c>
      <c r="D324" s="240" t="s">
        <v>2336</v>
      </c>
      <c r="E324" s="196" t="s">
        <v>1867</v>
      </c>
      <c r="F324" s="196" t="s">
        <v>2509</v>
      </c>
      <c r="G324" s="250">
        <f t="shared" si="78"/>
        <v>975</v>
      </c>
      <c r="H324" s="230">
        <v>18</v>
      </c>
      <c r="I324" s="230">
        <v>17</v>
      </c>
      <c r="J324" s="203">
        <v>19</v>
      </c>
      <c r="K324" s="203">
        <v>18</v>
      </c>
      <c r="L324" s="203">
        <v>22</v>
      </c>
      <c r="M324" s="203">
        <v>20</v>
      </c>
      <c r="N324" s="203">
        <v>22</v>
      </c>
      <c r="O324" s="203">
        <v>25</v>
      </c>
      <c r="P324" s="203">
        <v>22</v>
      </c>
      <c r="Q324" s="203">
        <v>21</v>
      </c>
      <c r="R324" s="203">
        <v>18</v>
      </c>
      <c r="S324" s="203">
        <v>20</v>
      </c>
      <c r="T324" s="203">
        <v>22</v>
      </c>
      <c r="U324" s="203">
        <v>24</v>
      </c>
      <c r="V324" s="203">
        <v>24</v>
      </c>
      <c r="W324" s="203">
        <v>23</v>
      </c>
      <c r="X324" s="203">
        <v>22</v>
      </c>
      <c r="Y324" s="203">
        <v>21</v>
      </c>
      <c r="Z324" s="203">
        <v>21</v>
      </c>
      <c r="AA324" s="203">
        <v>21</v>
      </c>
      <c r="AB324" s="203">
        <v>98</v>
      </c>
      <c r="AC324" s="203">
        <v>81</v>
      </c>
      <c r="AD324" s="203">
        <v>65</v>
      </c>
      <c r="AE324" s="203">
        <v>57</v>
      </c>
      <c r="AF324" s="203">
        <v>48</v>
      </c>
      <c r="AG324" s="203">
        <v>46</v>
      </c>
      <c r="AH324" s="203">
        <v>36</v>
      </c>
      <c r="AI324" s="203">
        <v>32</v>
      </c>
      <c r="AJ324" s="203">
        <v>26</v>
      </c>
      <c r="AK324" s="203">
        <v>20</v>
      </c>
      <c r="AL324" s="203">
        <v>15</v>
      </c>
      <c r="AM324" s="203">
        <v>14</v>
      </c>
      <c r="AN324" s="203">
        <v>8</v>
      </c>
      <c r="AO324" s="203">
        <v>9</v>
      </c>
      <c r="AP324" s="203">
        <v>1</v>
      </c>
      <c r="AQ324" s="203">
        <v>24</v>
      </c>
      <c r="AR324" s="203">
        <v>492</v>
      </c>
      <c r="AS324" s="203">
        <v>55</v>
      </c>
      <c r="AT324" s="203">
        <v>53</v>
      </c>
      <c r="AU324" s="203">
        <v>198</v>
      </c>
      <c r="AV324" s="203">
        <v>50</v>
      </c>
    </row>
    <row r="325" spans="1:48" ht="13.5" customHeight="1" x14ac:dyDescent="0.3">
      <c r="A325" s="216">
        <f>1+A324</f>
        <v>4</v>
      </c>
      <c r="B325" s="178">
        <v>130906</v>
      </c>
      <c r="C325" s="181" t="s">
        <v>1169</v>
      </c>
      <c r="D325" s="195" t="s">
        <v>2338</v>
      </c>
      <c r="E325" s="196" t="s">
        <v>1867</v>
      </c>
      <c r="F325" s="196" t="s">
        <v>2339</v>
      </c>
      <c r="G325" s="250">
        <f t="shared" si="78"/>
        <v>5370</v>
      </c>
      <c r="H325" s="230">
        <v>101</v>
      </c>
      <c r="I325" s="230">
        <v>96</v>
      </c>
      <c r="J325" s="203">
        <v>104</v>
      </c>
      <c r="K325" s="203">
        <v>102</v>
      </c>
      <c r="L325" s="203">
        <v>118</v>
      </c>
      <c r="M325" s="203">
        <v>112</v>
      </c>
      <c r="N325" s="203">
        <v>119</v>
      </c>
      <c r="O325" s="203">
        <v>137</v>
      </c>
      <c r="P325" s="203">
        <v>122</v>
      </c>
      <c r="Q325" s="203">
        <v>118</v>
      </c>
      <c r="R325" s="203">
        <v>99</v>
      </c>
      <c r="S325" s="203">
        <v>112</v>
      </c>
      <c r="T325" s="203">
        <v>120</v>
      </c>
      <c r="U325" s="203">
        <v>132</v>
      </c>
      <c r="V325" s="203">
        <v>132</v>
      </c>
      <c r="W325" s="203">
        <v>127</v>
      </c>
      <c r="X325" s="203">
        <v>120</v>
      </c>
      <c r="Y325" s="203">
        <v>116</v>
      </c>
      <c r="Z325" s="203">
        <v>115</v>
      </c>
      <c r="AA325" s="203">
        <v>116</v>
      </c>
      <c r="AB325" s="203">
        <v>539</v>
      </c>
      <c r="AC325" s="203">
        <v>446</v>
      </c>
      <c r="AD325" s="203">
        <v>357</v>
      </c>
      <c r="AE325" s="203">
        <v>311</v>
      </c>
      <c r="AF325" s="203">
        <v>265</v>
      </c>
      <c r="AG325" s="203">
        <v>254</v>
      </c>
      <c r="AH325" s="203">
        <v>197</v>
      </c>
      <c r="AI325" s="203">
        <v>176</v>
      </c>
      <c r="AJ325" s="203">
        <v>145</v>
      </c>
      <c r="AK325" s="203">
        <v>110</v>
      </c>
      <c r="AL325" s="203">
        <v>81</v>
      </c>
      <c r="AM325" s="203">
        <v>79</v>
      </c>
      <c r="AN325" s="203">
        <v>44</v>
      </c>
      <c r="AO325" s="203">
        <v>48</v>
      </c>
      <c r="AP325" s="203">
        <v>6</v>
      </c>
      <c r="AQ325" s="203">
        <v>133</v>
      </c>
      <c r="AR325" s="203">
        <v>2704</v>
      </c>
      <c r="AS325" s="203">
        <v>305</v>
      </c>
      <c r="AT325" s="203">
        <v>294</v>
      </c>
      <c r="AU325" s="203">
        <v>1088</v>
      </c>
      <c r="AV325" s="203">
        <v>273</v>
      </c>
    </row>
    <row r="326" spans="1:48" ht="13.5" customHeight="1" x14ac:dyDescent="0.3">
      <c r="A326" s="216">
        <f>1+A325</f>
        <v>5</v>
      </c>
      <c r="B326" s="178">
        <v>130906</v>
      </c>
      <c r="C326" s="181" t="s">
        <v>1169</v>
      </c>
      <c r="D326" s="195" t="s">
        <v>2340</v>
      </c>
      <c r="E326" s="196" t="s">
        <v>1867</v>
      </c>
      <c r="F326" s="196" t="s">
        <v>2341</v>
      </c>
      <c r="G326" s="250">
        <f t="shared" si="78"/>
        <v>2013</v>
      </c>
      <c r="H326" s="230">
        <v>38</v>
      </c>
      <c r="I326" s="230">
        <v>36</v>
      </c>
      <c r="J326" s="203">
        <v>39</v>
      </c>
      <c r="K326" s="203">
        <v>38</v>
      </c>
      <c r="L326" s="203">
        <v>44</v>
      </c>
      <c r="M326" s="203">
        <v>42</v>
      </c>
      <c r="N326" s="203">
        <v>45</v>
      </c>
      <c r="O326" s="203">
        <v>51</v>
      </c>
      <c r="P326" s="203">
        <v>46</v>
      </c>
      <c r="Q326" s="203">
        <v>44</v>
      </c>
      <c r="R326" s="203">
        <v>37</v>
      </c>
      <c r="S326" s="203">
        <v>42</v>
      </c>
      <c r="T326" s="203">
        <v>45</v>
      </c>
      <c r="U326" s="203">
        <v>50</v>
      </c>
      <c r="V326" s="203">
        <v>49</v>
      </c>
      <c r="W326" s="203">
        <v>48</v>
      </c>
      <c r="X326" s="203">
        <v>45</v>
      </c>
      <c r="Y326" s="203">
        <v>43</v>
      </c>
      <c r="Z326" s="203">
        <v>43</v>
      </c>
      <c r="AA326" s="203">
        <v>44</v>
      </c>
      <c r="AB326" s="203">
        <v>202</v>
      </c>
      <c r="AC326" s="203">
        <v>167</v>
      </c>
      <c r="AD326" s="203">
        <v>134</v>
      </c>
      <c r="AE326" s="203">
        <v>117</v>
      </c>
      <c r="AF326" s="203">
        <v>100</v>
      </c>
      <c r="AG326" s="203">
        <v>95</v>
      </c>
      <c r="AH326" s="203">
        <v>74</v>
      </c>
      <c r="AI326" s="203">
        <v>66</v>
      </c>
      <c r="AJ326" s="203">
        <v>54</v>
      </c>
      <c r="AK326" s="203">
        <v>41</v>
      </c>
      <c r="AL326" s="203">
        <v>30</v>
      </c>
      <c r="AM326" s="203">
        <v>30</v>
      </c>
      <c r="AN326" s="203">
        <v>16</v>
      </c>
      <c r="AO326" s="203">
        <v>18</v>
      </c>
      <c r="AP326" s="203">
        <v>2</v>
      </c>
      <c r="AQ326" s="203">
        <v>50</v>
      </c>
      <c r="AR326" s="203">
        <v>1014</v>
      </c>
      <c r="AS326" s="203">
        <v>114</v>
      </c>
      <c r="AT326" s="203">
        <v>110</v>
      </c>
      <c r="AU326" s="203">
        <v>408</v>
      </c>
      <c r="AV326" s="203">
        <v>102</v>
      </c>
    </row>
    <row r="327" spans="1:48" ht="13.5" customHeight="1" x14ac:dyDescent="0.25">
      <c r="A327" s="216"/>
      <c r="B327" s="178">
        <v>130907</v>
      </c>
      <c r="C327" s="182" t="s">
        <v>2342</v>
      </c>
      <c r="D327" s="194"/>
      <c r="E327" s="206"/>
      <c r="F327" s="198"/>
      <c r="G327" s="187">
        <f t="shared" si="78"/>
        <v>12370</v>
      </c>
      <c r="H327" s="231">
        <f>+SUM(H328:H332)</f>
        <v>234</v>
      </c>
      <c r="I327" s="231">
        <f t="shared" ref="I327:AV327" si="84">+SUM(I328:I332)</f>
        <v>238</v>
      </c>
      <c r="J327" s="231">
        <f t="shared" si="84"/>
        <v>255</v>
      </c>
      <c r="K327" s="231">
        <f t="shared" si="84"/>
        <v>281</v>
      </c>
      <c r="L327" s="231">
        <f t="shared" si="84"/>
        <v>225</v>
      </c>
      <c r="M327" s="231">
        <f t="shared" si="84"/>
        <v>242</v>
      </c>
      <c r="N327" s="231">
        <f t="shared" si="84"/>
        <v>265</v>
      </c>
      <c r="O327" s="231">
        <f t="shared" si="84"/>
        <v>279</v>
      </c>
      <c r="P327" s="231">
        <f t="shared" si="84"/>
        <v>278</v>
      </c>
      <c r="Q327" s="231">
        <f t="shared" si="84"/>
        <v>252</v>
      </c>
      <c r="R327" s="231">
        <f t="shared" si="84"/>
        <v>241</v>
      </c>
      <c r="S327" s="231">
        <f t="shared" si="84"/>
        <v>229</v>
      </c>
      <c r="T327" s="231">
        <f t="shared" si="84"/>
        <v>231</v>
      </c>
      <c r="U327" s="231">
        <f t="shared" si="84"/>
        <v>319</v>
      </c>
      <c r="V327" s="231">
        <f t="shared" si="84"/>
        <v>281</v>
      </c>
      <c r="W327" s="231">
        <f t="shared" si="84"/>
        <v>301</v>
      </c>
      <c r="X327" s="231">
        <f t="shared" si="84"/>
        <v>361</v>
      </c>
      <c r="Y327" s="231">
        <f t="shared" si="84"/>
        <v>306</v>
      </c>
      <c r="Z327" s="231">
        <f t="shared" si="84"/>
        <v>268</v>
      </c>
      <c r="AA327" s="231">
        <f t="shared" si="84"/>
        <v>255</v>
      </c>
      <c r="AB327" s="231">
        <f t="shared" si="84"/>
        <v>1239</v>
      </c>
      <c r="AC327" s="231">
        <f t="shared" si="84"/>
        <v>1105</v>
      </c>
      <c r="AD327" s="231">
        <f t="shared" si="84"/>
        <v>784</v>
      </c>
      <c r="AE327" s="231">
        <f t="shared" si="84"/>
        <v>676</v>
      </c>
      <c r="AF327" s="231">
        <f t="shared" si="84"/>
        <v>643</v>
      </c>
      <c r="AG327" s="231">
        <f t="shared" si="84"/>
        <v>536</v>
      </c>
      <c r="AH327" s="231">
        <f t="shared" si="84"/>
        <v>477</v>
      </c>
      <c r="AI327" s="231">
        <f t="shared" si="84"/>
        <v>366</v>
      </c>
      <c r="AJ327" s="231">
        <f t="shared" si="84"/>
        <v>319</v>
      </c>
      <c r="AK327" s="231">
        <f t="shared" si="84"/>
        <v>261</v>
      </c>
      <c r="AL327" s="231">
        <f t="shared" si="84"/>
        <v>199</v>
      </c>
      <c r="AM327" s="231">
        <f t="shared" si="84"/>
        <v>189</v>
      </c>
      <c r="AN327" s="231">
        <f t="shared" si="84"/>
        <v>114</v>
      </c>
      <c r="AO327" s="231">
        <f t="shared" si="84"/>
        <v>121</v>
      </c>
      <c r="AP327" s="231">
        <f t="shared" si="84"/>
        <v>3</v>
      </c>
      <c r="AQ327" s="231">
        <f t="shared" si="84"/>
        <v>337</v>
      </c>
      <c r="AR327" s="231">
        <f t="shared" si="84"/>
        <v>6256</v>
      </c>
      <c r="AS327" s="231">
        <f t="shared" si="84"/>
        <v>664</v>
      </c>
      <c r="AT327" s="231">
        <f t="shared" si="84"/>
        <v>736</v>
      </c>
      <c r="AU327" s="231">
        <f t="shared" si="84"/>
        <v>2506</v>
      </c>
      <c r="AV327" s="231">
        <f t="shared" si="84"/>
        <v>642</v>
      </c>
    </row>
    <row r="328" spans="1:48" ht="13.5" customHeight="1" x14ac:dyDescent="0.3">
      <c r="A328" s="216">
        <v>1</v>
      </c>
      <c r="B328" s="178">
        <v>130907</v>
      </c>
      <c r="C328" s="181" t="s">
        <v>1170</v>
      </c>
      <c r="D328" s="195" t="s">
        <v>2343</v>
      </c>
      <c r="E328" s="196" t="s">
        <v>1840</v>
      </c>
      <c r="F328" s="196" t="s">
        <v>1170</v>
      </c>
      <c r="G328" s="250">
        <f t="shared" si="78"/>
        <v>4220</v>
      </c>
      <c r="H328" s="230">
        <v>80</v>
      </c>
      <c r="I328" s="230">
        <v>81</v>
      </c>
      <c r="J328" s="203">
        <v>87</v>
      </c>
      <c r="K328" s="203">
        <v>96</v>
      </c>
      <c r="L328" s="203">
        <v>77</v>
      </c>
      <c r="M328" s="203">
        <v>83</v>
      </c>
      <c r="N328" s="203">
        <v>90</v>
      </c>
      <c r="O328" s="203">
        <v>95</v>
      </c>
      <c r="P328" s="203">
        <v>95</v>
      </c>
      <c r="Q328" s="203">
        <v>86</v>
      </c>
      <c r="R328" s="203">
        <v>82</v>
      </c>
      <c r="S328" s="203">
        <v>78</v>
      </c>
      <c r="T328" s="203">
        <v>79</v>
      </c>
      <c r="U328" s="203">
        <v>109</v>
      </c>
      <c r="V328" s="203">
        <v>96</v>
      </c>
      <c r="W328" s="203">
        <v>103</v>
      </c>
      <c r="X328" s="203">
        <v>123</v>
      </c>
      <c r="Y328" s="203">
        <v>104</v>
      </c>
      <c r="Z328" s="203">
        <v>91</v>
      </c>
      <c r="AA328" s="203">
        <v>87</v>
      </c>
      <c r="AB328" s="203">
        <v>423</v>
      </c>
      <c r="AC328" s="203">
        <v>377</v>
      </c>
      <c r="AD328" s="203">
        <v>267</v>
      </c>
      <c r="AE328" s="203">
        <v>231</v>
      </c>
      <c r="AF328" s="203">
        <v>219</v>
      </c>
      <c r="AG328" s="203">
        <v>183</v>
      </c>
      <c r="AH328" s="203">
        <v>163</v>
      </c>
      <c r="AI328" s="203">
        <v>125</v>
      </c>
      <c r="AJ328" s="203">
        <v>109</v>
      </c>
      <c r="AK328" s="203">
        <v>89</v>
      </c>
      <c r="AL328" s="203">
        <v>68</v>
      </c>
      <c r="AM328" s="203">
        <v>64</v>
      </c>
      <c r="AN328" s="203">
        <v>39</v>
      </c>
      <c r="AO328" s="203">
        <v>41</v>
      </c>
      <c r="AP328" s="203">
        <v>1</v>
      </c>
      <c r="AQ328" s="203">
        <v>115</v>
      </c>
      <c r="AR328" s="203">
        <v>2135</v>
      </c>
      <c r="AS328" s="203">
        <v>227</v>
      </c>
      <c r="AT328" s="203">
        <v>251</v>
      </c>
      <c r="AU328" s="203">
        <v>855</v>
      </c>
      <c r="AV328" s="203">
        <v>219</v>
      </c>
    </row>
    <row r="329" spans="1:48" ht="13.5" customHeight="1" x14ac:dyDescent="0.3">
      <c r="A329" s="216">
        <f>1+A328</f>
        <v>2</v>
      </c>
      <c r="B329" s="178">
        <v>130907</v>
      </c>
      <c r="C329" s="181" t="s">
        <v>1170</v>
      </c>
      <c r="D329" s="195" t="s">
        <v>2344</v>
      </c>
      <c r="E329" s="196" t="s">
        <v>1867</v>
      </c>
      <c r="F329" s="196" t="s">
        <v>2345</v>
      </c>
      <c r="G329" s="250">
        <f t="shared" si="78"/>
        <v>3342</v>
      </c>
      <c r="H329" s="230">
        <v>63</v>
      </c>
      <c r="I329" s="230">
        <v>64</v>
      </c>
      <c r="J329" s="203">
        <v>69</v>
      </c>
      <c r="K329" s="203">
        <v>76</v>
      </c>
      <c r="L329" s="203">
        <v>61</v>
      </c>
      <c r="M329" s="203">
        <v>65</v>
      </c>
      <c r="N329" s="203">
        <v>72</v>
      </c>
      <c r="O329" s="203">
        <v>75</v>
      </c>
      <c r="P329" s="203">
        <v>75</v>
      </c>
      <c r="Q329" s="203">
        <v>68</v>
      </c>
      <c r="R329" s="203">
        <v>65</v>
      </c>
      <c r="S329" s="203">
        <v>62</v>
      </c>
      <c r="T329" s="203">
        <v>62</v>
      </c>
      <c r="U329" s="203">
        <v>86</v>
      </c>
      <c r="V329" s="203">
        <v>76</v>
      </c>
      <c r="W329" s="203">
        <v>81</v>
      </c>
      <c r="X329" s="203">
        <v>97</v>
      </c>
      <c r="Y329" s="203">
        <v>83</v>
      </c>
      <c r="Z329" s="203">
        <v>72</v>
      </c>
      <c r="AA329" s="203">
        <v>69</v>
      </c>
      <c r="AB329" s="203">
        <v>335</v>
      </c>
      <c r="AC329" s="203">
        <v>299</v>
      </c>
      <c r="AD329" s="203">
        <v>212</v>
      </c>
      <c r="AE329" s="203">
        <v>183</v>
      </c>
      <c r="AF329" s="203">
        <v>174</v>
      </c>
      <c r="AG329" s="203">
        <v>145</v>
      </c>
      <c r="AH329" s="203">
        <v>129</v>
      </c>
      <c r="AI329" s="203">
        <v>99</v>
      </c>
      <c r="AJ329" s="203">
        <v>86</v>
      </c>
      <c r="AK329" s="203">
        <v>71</v>
      </c>
      <c r="AL329" s="203">
        <v>53</v>
      </c>
      <c r="AM329" s="203">
        <v>51</v>
      </c>
      <c r="AN329" s="203">
        <v>31</v>
      </c>
      <c r="AO329" s="203">
        <v>33</v>
      </c>
      <c r="AP329" s="203">
        <v>1</v>
      </c>
      <c r="AQ329" s="203">
        <v>91</v>
      </c>
      <c r="AR329" s="203">
        <v>1690</v>
      </c>
      <c r="AS329" s="203">
        <v>179</v>
      </c>
      <c r="AT329" s="203">
        <v>199</v>
      </c>
      <c r="AU329" s="203">
        <v>677</v>
      </c>
      <c r="AV329" s="203">
        <v>173</v>
      </c>
    </row>
    <row r="330" spans="1:48" ht="13.5" customHeight="1" x14ac:dyDescent="0.3">
      <c r="A330" s="216">
        <f>1+A329</f>
        <v>3</v>
      </c>
      <c r="B330" s="178">
        <v>130907</v>
      </c>
      <c r="C330" s="181" t="s">
        <v>1170</v>
      </c>
      <c r="D330" s="195" t="s">
        <v>2346</v>
      </c>
      <c r="E330" s="196" t="s">
        <v>1867</v>
      </c>
      <c r="F330" s="196" t="s">
        <v>2347</v>
      </c>
      <c r="G330" s="250">
        <f t="shared" si="78"/>
        <v>1290</v>
      </c>
      <c r="H330" s="230">
        <v>25</v>
      </c>
      <c r="I330" s="230">
        <v>25</v>
      </c>
      <c r="J330" s="203">
        <v>27</v>
      </c>
      <c r="K330" s="203">
        <v>29</v>
      </c>
      <c r="L330" s="203">
        <v>23</v>
      </c>
      <c r="M330" s="203">
        <v>25</v>
      </c>
      <c r="N330" s="203">
        <v>28</v>
      </c>
      <c r="O330" s="203">
        <v>29</v>
      </c>
      <c r="P330" s="203">
        <v>29</v>
      </c>
      <c r="Q330" s="203">
        <v>26</v>
      </c>
      <c r="R330" s="203">
        <v>25</v>
      </c>
      <c r="S330" s="203">
        <v>24</v>
      </c>
      <c r="T330" s="203">
        <v>24</v>
      </c>
      <c r="U330" s="203">
        <v>33</v>
      </c>
      <c r="V330" s="203">
        <v>29</v>
      </c>
      <c r="W330" s="203">
        <v>31</v>
      </c>
      <c r="X330" s="203">
        <v>38</v>
      </c>
      <c r="Y330" s="203">
        <v>32</v>
      </c>
      <c r="Z330" s="203">
        <v>28</v>
      </c>
      <c r="AA330" s="203">
        <v>27</v>
      </c>
      <c r="AB330" s="203">
        <v>129</v>
      </c>
      <c r="AC330" s="203">
        <v>115</v>
      </c>
      <c r="AD330" s="203">
        <v>82</v>
      </c>
      <c r="AE330" s="203">
        <v>70</v>
      </c>
      <c r="AF330" s="203">
        <v>67</v>
      </c>
      <c r="AG330" s="203">
        <v>56</v>
      </c>
      <c r="AH330" s="203">
        <v>50</v>
      </c>
      <c r="AI330" s="203">
        <v>38</v>
      </c>
      <c r="AJ330" s="203">
        <v>33</v>
      </c>
      <c r="AK330" s="203">
        <v>27</v>
      </c>
      <c r="AL330" s="203">
        <v>21</v>
      </c>
      <c r="AM330" s="203">
        <v>20</v>
      </c>
      <c r="AN330" s="203">
        <v>12</v>
      </c>
      <c r="AO330" s="203">
        <v>13</v>
      </c>
      <c r="AP330" s="203">
        <v>0</v>
      </c>
      <c r="AQ330" s="203">
        <v>35</v>
      </c>
      <c r="AR330" s="203">
        <v>652</v>
      </c>
      <c r="AS330" s="203">
        <v>69</v>
      </c>
      <c r="AT330" s="203">
        <v>77</v>
      </c>
      <c r="AU330" s="203">
        <v>261</v>
      </c>
      <c r="AV330" s="203">
        <v>67</v>
      </c>
    </row>
    <row r="331" spans="1:48" ht="13.5" customHeight="1" x14ac:dyDescent="0.3">
      <c r="A331" s="216">
        <f>1+A330</f>
        <v>4</v>
      </c>
      <c r="B331" s="178">
        <v>130907</v>
      </c>
      <c r="C331" s="181" t="s">
        <v>1170</v>
      </c>
      <c r="D331" s="195" t="s">
        <v>2348</v>
      </c>
      <c r="E331" s="196" t="s">
        <v>1867</v>
      </c>
      <c r="F331" s="196" t="s">
        <v>2349</v>
      </c>
      <c r="G331" s="250">
        <f t="shared" si="78"/>
        <v>2289</v>
      </c>
      <c r="H331" s="230">
        <v>43</v>
      </c>
      <c r="I331" s="230">
        <v>44</v>
      </c>
      <c r="J331" s="203">
        <v>47</v>
      </c>
      <c r="K331" s="203">
        <v>52</v>
      </c>
      <c r="L331" s="203">
        <v>42</v>
      </c>
      <c r="M331" s="203">
        <v>45</v>
      </c>
      <c r="N331" s="203">
        <v>49</v>
      </c>
      <c r="O331" s="203">
        <v>52</v>
      </c>
      <c r="P331" s="203">
        <v>51</v>
      </c>
      <c r="Q331" s="203">
        <v>47</v>
      </c>
      <c r="R331" s="203">
        <v>45</v>
      </c>
      <c r="S331" s="203">
        <v>42</v>
      </c>
      <c r="T331" s="203">
        <v>43</v>
      </c>
      <c r="U331" s="203">
        <v>59</v>
      </c>
      <c r="V331" s="203">
        <v>52</v>
      </c>
      <c r="W331" s="203">
        <v>56</v>
      </c>
      <c r="X331" s="203">
        <v>67</v>
      </c>
      <c r="Y331" s="203">
        <v>57</v>
      </c>
      <c r="Z331" s="203">
        <v>50</v>
      </c>
      <c r="AA331" s="203">
        <v>47</v>
      </c>
      <c r="AB331" s="203">
        <v>229</v>
      </c>
      <c r="AC331" s="203">
        <v>204</v>
      </c>
      <c r="AD331" s="203">
        <v>145</v>
      </c>
      <c r="AE331" s="203">
        <v>125</v>
      </c>
      <c r="AF331" s="203">
        <v>119</v>
      </c>
      <c r="AG331" s="203">
        <v>99</v>
      </c>
      <c r="AH331" s="203">
        <v>88</v>
      </c>
      <c r="AI331" s="203">
        <v>68</v>
      </c>
      <c r="AJ331" s="203">
        <v>59</v>
      </c>
      <c r="AK331" s="203">
        <v>48</v>
      </c>
      <c r="AL331" s="203">
        <v>37</v>
      </c>
      <c r="AM331" s="203">
        <v>35</v>
      </c>
      <c r="AN331" s="203">
        <v>21</v>
      </c>
      <c r="AO331" s="203">
        <v>22</v>
      </c>
      <c r="AP331" s="203">
        <v>1</v>
      </c>
      <c r="AQ331" s="203">
        <v>62</v>
      </c>
      <c r="AR331" s="203">
        <v>1156</v>
      </c>
      <c r="AS331" s="203">
        <v>123</v>
      </c>
      <c r="AT331" s="203">
        <v>136</v>
      </c>
      <c r="AU331" s="203">
        <v>463</v>
      </c>
      <c r="AV331" s="203">
        <v>119</v>
      </c>
    </row>
    <row r="332" spans="1:48" ht="13.5" customHeight="1" x14ac:dyDescent="0.3">
      <c r="A332" s="216">
        <f>1+A331</f>
        <v>5</v>
      </c>
      <c r="B332" s="178">
        <v>130907</v>
      </c>
      <c r="C332" s="181" t="s">
        <v>1170</v>
      </c>
      <c r="D332" s="195" t="s">
        <v>2350</v>
      </c>
      <c r="E332" s="196" t="s">
        <v>1867</v>
      </c>
      <c r="F332" s="196" t="s">
        <v>2351</v>
      </c>
      <c r="G332" s="250">
        <f t="shared" si="78"/>
        <v>1229</v>
      </c>
      <c r="H332" s="230">
        <v>23</v>
      </c>
      <c r="I332" s="230">
        <v>24</v>
      </c>
      <c r="J332" s="203">
        <v>25</v>
      </c>
      <c r="K332" s="203">
        <v>28</v>
      </c>
      <c r="L332" s="203">
        <v>22</v>
      </c>
      <c r="M332" s="203">
        <v>24</v>
      </c>
      <c r="N332" s="203">
        <v>26</v>
      </c>
      <c r="O332" s="203">
        <v>28</v>
      </c>
      <c r="P332" s="203">
        <v>28</v>
      </c>
      <c r="Q332" s="203">
        <v>25</v>
      </c>
      <c r="R332" s="203">
        <v>24</v>
      </c>
      <c r="S332" s="203">
        <v>23</v>
      </c>
      <c r="T332" s="203">
        <v>23</v>
      </c>
      <c r="U332" s="203">
        <v>32</v>
      </c>
      <c r="V332" s="203">
        <v>28</v>
      </c>
      <c r="W332" s="203">
        <v>30</v>
      </c>
      <c r="X332" s="203">
        <v>36</v>
      </c>
      <c r="Y332" s="203">
        <v>30</v>
      </c>
      <c r="Z332" s="203">
        <v>27</v>
      </c>
      <c r="AA332" s="203">
        <v>25</v>
      </c>
      <c r="AB332" s="203">
        <v>123</v>
      </c>
      <c r="AC332" s="203">
        <v>110</v>
      </c>
      <c r="AD332" s="203">
        <v>78</v>
      </c>
      <c r="AE332" s="203">
        <v>67</v>
      </c>
      <c r="AF332" s="203">
        <v>64</v>
      </c>
      <c r="AG332" s="203">
        <v>53</v>
      </c>
      <c r="AH332" s="203">
        <v>47</v>
      </c>
      <c r="AI332" s="203">
        <v>36</v>
      </c>
      <c r="AJ332" s="203">
        <v>32</v>
      </c>
      <c r="AK332" s="203">
        <v>26</v>
      </c>
      <c r="AL332" s="203">
        <v>20</v>
      </c>
      <c r="AM332" s="203">
        <v>19</v>
      </c>
      <c r="AN332" s="203">
        <v>11</v>
      </c>
      <c r="AO332" s="203">
        <v>12</v>
      </c>
      <c r="AP332" s="203">
        <v>0</v>
      </c>
      <c r="AQ332" s="203">
        <v>34</v>
      </c>
      <c r="AR332" s="203">
        <v>623</v>
      </c>
      <c r="AS332" s="203">
        <v>66</v>
      </c>
      <c r="AT332" s="203">
        <v>73</v>
      </c>
      <c r="AU332" s="203">
        <v>250</v>
      </c>
      <c r="AV332" s="203">
        <v>64</v>
      </c>
    </row>
    <row r="333" spans="1:48" ht="13.5" customHeight="1" x14ac:dyDescent="0.25">
      <c r="A333" s="216"/>
      <c r="B333" s="178">
        <v>130908</v>
      </c>
      <c r="C333" s="182" t="s">
        <v>2352</v>
      </c>
      <c r="D333" s="194"/>
      <c r="E333" s="206"/>
      <c r="F333" s="198"/>
      <c r="G333" s="187">
        <f t="shared" si="78"/>
        <v>17351</v>
      </c>
      <c r="H333" s="231">
        <f>+SUM(H334:H337)</f>
        <v>362</v>
      </c>
      <c r="I333" s="231">
        <f t="shared" ref="I333:AV333" si="85">+SUM(I334:I337)</f>
        <v>321</v>
      </c>
      <c r="J333" s="231">
        <f t="shared" si="85"/>
        <v>312</v>
      </c>
      <c r="K333" s="231">
        <f t="shared" si="85"/>
        <v>344</v>
      </c>
      <c r="L333" s="231">
        <f t="shared" si="85"/>
        <v>329</v>
      </c>
      <c r="M333" s="231">
        <f t="shared" si="85"/>
        <v>362</v>
      </c>
      <c r="N333" s="231">
        <f t="shared" si="85"/>
        <v>389</v>
      </c>
      <c r="O333" s="231">
        <f t="shared" si="85"/>
        <v>409</v>
      </c>
      <c r="P333" s="231">
        <f t="shared" si="85"/>
        <v>376</v>
      </c>
      <c r="Q333" s="231">
        <f t="shared" si="85"/>
        <v>336</v>
      </c>
      <c r="R333" s="231">
        <f t="shared" si="85"/>
        <v>362</v>
      </c>
      <c r="S333" s="231">
        <f t="shared" si="85"/>
        <v>408</v>
      </c>
      <c r="T333" s="231">
        <f t="shared" si="85"/>
        <v>442</v>
      </c>
      <c r="U333" s="231">
        <f t="shared" si="85"/>
        <v>408</v>
      </c>
      <c r="V333" s="231">
        <f t="shared" si="85"/>
        <v>438</v>
      </c>
      <c r="W333" s="231">
        <f t="shared" si="85"/>
        <v>414</v>
      </c>
      <c r="X333" s="231">
        <f t="shared" si="85"/>
        <v>453</v>
      </c>
      <c r="Y333" s="231">
        <f t="shared" si="85"/>
        <v>422</v>
      </c>
      <c r="Z333" s="231">
        <f t="shared" si="85"/>
        <v>391</v>
      </c>
      <c r="AA333" s="231">
        <f t="shared" si="85"/>
        <v>363</v>
      </c>
      <c r="AB333" s="231">
        <f t="shared" si="85"/>
        <v>1757</v>
      </c>
      <c r="AC333" s="231">
        <f t="shared" si="85"/>
        <v>1448</v>
      </c>
      <c r="AD333" s="231">
        <f t="shared" si="85"/>
        <v>1149</v>
      </c>
      <c r="AE333" s="231">
        <f t="shared" si="85"/>
        <v>907</v>
      </c>
      <c r="AF333" s="231">
        <f t="shared" si="85"/>
        <v>784</v>
      </c>
      <c r="AG333" s="231">
        <f t="shared" si="85"/>
        <v>795</v>
      </c>
      <c r="AH333" s="231">
        <f t="shared" si="85"/>
        <v>650</v>
      </c>
      <c r="AI333" s="231">
        <f t="shared" si="85"/>
        <v>634</v>
      </c>
      <c r="AJ333" s="231">
        <f t="shared" si="85"/>
        <v>457</v>
      </c>
      <c r="AK333" s="231">
        <f t="shared" si="85"/>
        <v>326</v>
      </c>
      <c r="AL333" s="231">
        <f t="shared" si="85"/>
        <v>290</v>
      </c>
      <c r="AM333" s="231">
        <f t="shared" si="85"/>
        <v>213</v>
      </c>
      <c r="AN333" s="231">
        <f t="shared" si="85"/>
        <v>150</v>
      </c>
      <c r="AO333" s="231">
        <f t="shared" si="85"/>
        <v>150</v>
      </c>
      <c r="AP333" s="231">
        <f t="shared" si="85"/>
        <v>25</v>
      </c>
      <c r="AQ333" s="231">
        <f t="shared" si="85"/>
        <v>397</v>
      </c>
      <c r="AR333" s="231">
        <f t="shared" si="85"/>
        <v>8685</v>
      </c>
      <c r="AS333" s="231">
        <f t="shared" si="85"/>
        <v>1028</v>
      </c>
      <c r="AT333" s="231">
        <f t="shared" si="85"/>
        <v>1044</v>
      </c>
      <c r="AU333" s="231">
        <f t="shared" si="85"/>
        <v>3397</v>
      </c>
      <c r="AV333" s="231">
        <f t="shared" si="85"/>
        <v>798</v>
      </c>
    </row>
    <row r="334" spans="1:48" ht="13.5" customHeight="1" x14ac:dyDescent="0.3">
      <c r="A334" s="221">
        <v>1</v>
      </c>
      <c r="B334" s="178">
        <v>130908</v>
      </c>
      <c r="C334" s="183" t="s">
        <v>1171</v>
      </c>
      <c r="D334" s="195" t="s">
        <v>2353</v>
      </c>
      <c r="E334" s="196" t="s">
        <v>2784</v>
      </c>
      <c r="F334" s="196" t="s">
        <v>1171</v>
      </c>
      <c r="G334" s="250">
        <f t="shared" si="78"/>
        <v>5430</v>
      </c>
      <c r="H334" s="230">
        <v>113</v>
      </c>
      <c r="I334" s="230">
        <v>100</v>
      </c>
      <c r="J334" s="203">
        <v>98</v>
      </c>
      <c r="K334" s="203">
        <v>107</v>
      </c>
      <c r="L334" s="203">
        <v>103</v>
      </c>
      <c r="M334" s="203">
        <v>113</v>
      </c>
      <c r="N334" s="203">
        <v>122</v>
      </c>
      <c r="O334" s="203">
        <v>128</v>
      </c>
      <c r="P334" s="203">
        <v>118</v>
      </c>
      <c r="Q334" s="203">
        <v>105</v>
      </c>
      <c r="R334" s="203">
        <v>113</v>
      </c>
      <c r="S334" s="203">
        <v>128</v>
      </c>
      <c r="T334" s="203">
        <v>138</v>
      </c>
      <c r="U334" s="203">
        <v>128</v>
      </c>
      <c r="V334" s="203">
        <v>137</v>
      </c>
      <c r="W334" s="203">
        <v>130</v>
      </c>
      <c r="X334" s="203">
        <v>142</v>
      </c>
      <c r="Y334" s="203">
        <v>132</v>
      </c>
      <c r="Z334" s="203">
        <v>122</v>
      </c>
      <c r="AA334" s="203">
        <v>114</v>
      </c>
      <c r="AB334" s="203">
        <v>550</v>
      </c>
      <c r="AC334" s="203">
        <v>453</v>
      </c>
      <c r="AD334" s="203">
        <v>360</v>
      </c>
      <c r="AE334" s="203">
        <v>284</v>
      </c>
      <c r="AF334" s="203">
        <v>245</v>
      </c>
      <c r="AG334" s="203">
        <v>249</v>
      </c>
      <c r="AH334" s="203">
        <v>203</v>
      </c>
      <c r="AI334" s="203">
        <v>198</v>
      </c>
      <c r="AJ334" s="203">
        <v>143</v>
      </c>
      <c r="AK334" s="203">
        <v>102</v>
      </c>
      <c r="AL334" s="203">
        <v>91</v>
      </c>
      <c r="AM334" s="203">
        <v>67</v>
      </c>
      <c r="AN334" s="203">
        <v>47</v>
      </c>
      <c r="AO334" s="203">
        <v>47</v>
      </c>
      <c r="AP334" s="203">
        <v>8</v>
      </c>
      <c r="AQ334" s="203">
        <v>124</v>
      </c>
      <c r="AR334" s="203">
        <v>2718</v>
      </c>
      <c r="AS334" s="203">
        <v>322</v>
      </c>
      <c r="AT334" s="203">
        <v>327</v>
      </c>
      <c r="AU334" s="203">
        <v>1063</v>
      </c>
      <c r="AV334" s="203">
        <v>250</v>
      </c>
    </row>
    <row r="335" spans="1:48" ht="13.5" customHeight="1" x14ac:dyDescent="0.3">
      <c r="A335" s="221">
        <f>1+A334</f>
        <v>2</v>
      </c>
      <c r="B335" s="178">
        <v>130908</v>
      </c>
      <c r="C335" s="183" t="s">
        <v>1171</v>
      </c>
      <c r="D335" s="195" t="s">
        <v>2354</v>
      </c>
      <c r="E335" s="196" t="s">
        <v>1867</v>
      </c>
      <c r="F335" s="196" t="s">
        <v>2736</v>
      </c>
      <c r="G335" s="250">
        <f t="shared" si="78"/>
        <v>5547</v>
      </c>
      <c r="H335" s="230">
        <v>116</v>
      </c>
      <c r="I335" s="230">
        <v>103</v>
      </c>
      <c r="J335" s="203">
        <v>100</v>
      </c>
      <c r="K335" s="203">
        <v>110</v>
      </c>
      <c r="L335" s="203">
        <v>105</v>
      </c>
      <c r="M335" s="203">
        <v>116</v>
      </c>
      <c r="N335" s="203">
        <v>124</v>
      </c>
      <c r="O335" s="203">
        <v>131</v>
      </c>
      <c r="P335" s="203">
        <v>120</v>
      </c>
      <c r="Q335" s="203">
        <v>107</v>
      </c>
      <c r="R335" s="203">
        <v>116</v>
      </c>
      <c r="S335" s="203">
        <v>130</v>
      </c>
      <c r="T335" s="203">
        <v>141</v>
      </c>
      <c r="U335" s="203">
        <v>130</v>
      </c>
      <c r="V335" s="203">
        <v>140</v>
      </c>
      <c r="W335" s="203">
        <v>132</v>
      </c>
      <c r="X335" s="203">
        <v>145</v>
      </c>
      <c r="Y335" s="203">
        <v>135</v>
      </c>
      <c r="Z335" s="203">
        <v>125</v>
      </c>
      <c r="AA335" s="203">
        <v>116</v>
      </c>
      <c r="AB335" s="203">
        <v>562</v>
      </c>
      <c r="AC335" s="203">
        <v>463</v>
      </c>
      <c r="AD335" s="203">
        <v>367</v>
      </c>
      <c r="AE335" s="203">
        <v>290</v>
      </c>
      <c r="AF335" s="203">
        <v>251</v>
      </c>
      <c r="AG335" s="203">
        <v>254</v>
      </c>
      <c r="AH335" s="203">
        <v>208</v>
      </c>
      <c r="AI335" s="203">
        <v>203</v>
      </c>
      <c r="AJ335" s="203">
        <v>146</v>
      </c>
      <c r="AK335" s="203">
        <v>104</v>
      </c>
      <c r="AL335" s="203">
        <v>93</v>
      </c>
      <c r="AM335" s="203">
        <v>68</v>
      </c>
      <c r="AN335" s="203">
        <v>48</v>
      </c>
      <c r="AO335" s="203">
        <v>48</v>
      </c>
      <c r="AP335" s="203">
        <v>8</v>
      </c>
      <c r="AQ335" s="203">
        <v>127</v>
      </c>
      <c r="AR335" s="203">
        <v>2777</v>
      </c>
      <c r="AS335" s="203">
        <v>329</v>
      </c>
      <c r="AT335" s="203">
        <v>334</v>
      </c>
      <c r="AU335" s="203">
        <v>1086</v>
      </c>
      <c r="AV335" s="203">
        <v>255</v>
      </c>
    </row>
    <row r="336" spans="1:48" ht="13.5" customHeight="1" x14ac:dyDescent="0.3">
      <c r="A336" s="221">
        <f>1+A335</f>
        <v>3</v>
      </c>
      <c r="B336" s="178">
        <v>130908</v>
      </c>
      <c r="C336" s="183" t="s">
        <v>1171</v>
      </c>
      <c r="D336" s="194" t="s">
        <v>2356</v>
      </c>
      <c r="E336" s="196" t="s">
        <v>1867</v>
      </c>
      <c r="F336" s="196" t="s">
        <v>2518</v>
      </c>
      <c r="G336" s="250">
        <f t="shared" si="78"/>
        <v>4073</v>
      </c>
      <c r="H336" s="230">
        <v>85</v>
      </c>
      <c r="I336" s="230">
        <v>75</v>
      </c>
      <c r="J336" s="203">
        <v>73</v>
      </c>
      <c r="K336" s="203">
        <v>81</v>
      </c>
      <c r="L336" s="203">
        <v>77</v>
      </c>
      <c r="M336" s="203">
        <v>85</v>
      </c>
      <c r="N336" s="203">
        <v>91</v>
      </c>
      <c r="O336" s="203">
        <v>96</v>
      </c>
      <c r="P336" s="203">
        <v>88</v>
      </c>
      <c r="Q336" s="203">
        <v>79</v>
      </c>
      <c r="R336" s="203">
        <v>85</v>
      </c>
      <c r="S336" s="203">
        <v>96</v>
      </c>
      <c r="T336" s="203">
        <v>104</v>
      </c>
      <c r="U336" s="203">
        <v>96</v>
      </c>
      <c r="V336" s="203">
        <v>103</v>
      </c>
      <c r="W336" s="203">
        <v>97</v>
      </c>
      <c r="X336" s="203">
        <v>106</v>
      </c>
      <c r="Y336" s="203">
        <v>99</v>
      </c>
      <c r="Z336" s="203">
        <v>92</v>
      </c>
      <c r="AA336" s="203">
        <v>85</v>
      </c>
      <c r="AB336" s="203">
        <v>412</v>
      </c>
      <c r="AC336" s="203">
        <v>340</v>
      </c>
      <c r="AD336" s="203">
        <v>270</v>
      </c>
      <c r="AE336" s="203">
        <v>213</v>
      </c>
      <c r="AF336" s="203">
        <v>184</v>
      </c>
      <c r="AG336" s="203">
        <v>187</v>
      </c>
      <c r="AH336" s="203">
        <v>153</v>
      </c>
      <c r="AI336" s="203">
        <v>149</v>
      </c>
      <c r="AJ336" s="203">
        <v>107</v>
      </c>
      <c r="AK336" s="203">
        <v>77</v>
      </c>
      <c r="AL336" s="203">
        <v>68</v>
      </c>
      <c r="AM336" s="203">
        <v>50</v>
      </c>
      <c r="AN336" s="203">
        <v>35</v>
      </c>
      <c r="AO336" s="203">
        <v>35</v>
      </c>
      <c r="AP336" s="203">
        <v>6</v>
      </c>
      <c r="AQ336" s="203">
        <v>93</v>
      </c>
      <c r="AR336" s="203">
        <v>2038</v>
      </c>
      <c r="AS336" s="203">
        <v>241</v>
      </c>
      <c r="AT336" s="203">
        <v>245</v>
      </c>
      <c r="AU336" s="203">
        <v>797</v>
      </c>
      <c r="AV336" s="203">
        <v>187</v>
      </c>
    </row>
    <row r="337" spans="1:48" ht="13.5" customHeight="1" x14ac:dyDescent="0.3">
      <c r="A337" s="221">
        <f>1+A336</f>
        <v>4</v>
      </c>
      <c r="B337" s="178">
        <v>130908</v>
      </c>
      <c r="C337" s="183" t="s">
        <v>1171</v>
      </c>
      <c r="D337" s="224" t="s">
        <v>2358</v>
      </c>
      <c r="E337" s="196" t="s">
        <v>1867</v>
      </c>
      <c r="F337" s="196" t="s">
        <v>1198</v>
      </c>
      <c r="G337" s="250">
        <f t="shared" si="78"/>
        <v>2301</v>
      </c>
      <c r="H337" s="230">
        <v>48</v>
      </c>
      <c r="I337" s="230">
        <v>43</v>
      </c>
      <c r="J337" s="203">
        <v>41</v>
      </c>
      <c r="K337" s="203">
        <v>46</v>
      </c>
      <c r="L337" s="203">
        <v>44</v>
      </c>
      <c r="M337" s="203">
        <v>48</v>
      </c>
      <c r="N337" s="203">
        <v>52</v>
      </c>
      <c r="O337" s="203">
        <v>54</v>
      </c>
      <c r="P337" s="203">
        <v>50</v>
      </c>
      <c r="Q337" s="203">
        <v>45</v>
      </c>
      <c r="R337" s="203">
        <v>48</v>
      </c>
      <c r="S337" s="203">
        <v>54</v>
      </c>
      <c r="T337" s="203">
        <v>59</v>
      </c>
      <c r="U337" s="203">
        <v>54</v>
      </c>
      <c r="V337" s="203">
        <v>58</v>
      </c>
      <c r="W337" s="203">
        <v>55</v>
      </c>
      <c r="X337" s="203">
        <v>60</v>
      </c>
      <c r="Y337" s="203">
        <v>56</v>
      </c>
      <c r="Z337" s="203">
        <v>52</v>
      </c>
      <c r="AA337" s="203">
        <v>48</v>
      </c>
      <c r="AB337" s="203">
        <v>233</v>
      </c>
      <c r="AC337" s="203">
        <v>192</v>
      </c>
      <c r="AD337" s="203">
        <v>152</v>
      </c>
      <c r="AE337" s="203">
        <v>120</v>
      </c>
      <c r="AF337" s="203">
        <v>104</v>
      </c>
      <c r="AG337" s="203">
        <v>105</v>
      </c>
      <c r="AH337" s="203">
        <v>86</v>
      </c>
      <c r="AI337" s="203">
        <v>84</v>
      </c>
      <c r="AJ337" s="203">
        <v>61</v>
      </c>
      <c r="AK337" s="203">
        <v>43</v>
      </c>
      <c r="AL337" s="203">
        <v>38</v>
      </c>
      <c r="AM337" s="203">
        <v>28</v>
      </c>
      <c r="AN337" s="203">
        <v>20</v>
      </c>
      <c r="AO337" s="203">
        <v>20</v>
      </c>
      <c r="AP337" s="203">
        <v>3</v>
      </c>
      <c r="AQ337" s="203">
        <v>53</v>
      </c>
      <c r="AR337" s="203">
        <v>1152</v>
      </c>
      <c r="AS337" s="203">
        <v>136</v>
      </c>
      <c r="AT337" s="203">
        <v>138</v>
      </c>
      <c r="AU337" s="203">
        <v>451</v>
      </c>
      <c r="AV337" s="203">
        <v>106</v>
      </c>
    </row>
    <row r="338" spans="1:48" ht="20.25" customHeight="1" x14ac:dyDescent="0.25">
      <c r="A338" s="211"/>
      <c r="B338" s="179">
        <v>131000</v>
      </c>
      <c r="C338" s="184" t="s">
        <v>2359</v>
      </c>
      <c r="D338" s="212"/>
      <c r="E338" s="212"/>
      <c r="F338" s="218"/>
      <c r="G338" s="214">
        <f t="shared" si="78"/>
        <v>56375</v>
      </c>
      <c r="H338" s="215">
        <f t="shared" ref="H338:AV338" si="86">+H339+H349+H351+H353+H356+H359+H367+H371</f>
        <v>1031</v>
      </c>
      <c r="I338" s="215">
        <f t="shared" si="86"/>
        <v>1017</v>
      </c>
      <c r="J338" s="215">
        <f t="shared" si="86"/>
        <v>993</v>
      </c>
      <c r="K338" s="215">
        <f t="shared" si="86"/>
        <v>1067</v>
      </c>
      <c r="L338" s="215">
        <f t="shared" si="86"/>
        <v>1165</v>
      </c>
      <c r="M338" s="215">
        <f t="shared" si="86"/>
        <v>1137</v>
      </c>
      <c r="N338" s="215">
        <f t="shared" si="86"/>
        <v>1092</v>
      </c>
      <c r="O338" s="215">
        <f t="shared" si="86"/>
        <v>1022</v>
      </c>
      <c r="P338" s="215">
        <f t="shared" si="86"/>
        <v>995</v>
      </c>
      <c r="Q338" s="215">
        <f t="shared" si="86"/>
        <v>1017</v>
      </c>
      <c r="R338" s="215">
        <f t="shared" si="86"/>
        <v>1115</v>
      </c>
      <c r="S338" s="215">
        <f t="shared" si="86"/>
        <v>1167</v>
      </c>
      <c r="T338" s="215">
        <f t="shared" si="86"/>
        <v>1156</v>
      </c>
      <c r="U338" s="215">
        <f t="shared" si="86"/>
        <v>1218</v>
      </c>
      <c r="V338" s="215">
        <f t="shared" si="86"/>
        <v>1182</v>
      </c>
      <c r="W338" s="215">
        <f t="shared" si="86"/>
        <v>1167</v>
      </c>
      <c r="X338" s="215">
        <f t="shared" si="86"/>
        <v>1240</v>
      </c>
      <c r="Y338" s="215">
        <f t="shared" si="86"/>
        <v>1185</v>
      </c>
      <c r="Z338" s="215">
        <f t="shared" si="86"/>
        <v>1140</v>
      </c>
      <c r="AA338" s="215">
        <f t="shared" si="86"/>
        <v>1004</v>
      </c>
      <c r="AB338" s="215">
        <f t="shared" si="86"/>
        <v>4841</v>
      </c>
      <c r="AC338" s="215">
        <f t="shared" si="86"/>
        <v>4704</v>
      </c>
      <c r="AD338" s="215">
        <f t="shared" si="86"/>
        <v>3872</v>
      </c>
      <c r="AE338" s="215">
        <f t="shared" si="86"/>
        <v>3552</v>
      </c>
      <c r="AF338" s="215">
        <f t="shared" si="86"/>
        <v>3003</v>
      </c>
      <c r="AG338" s="215">
        <f t="shared" si="86"/>
        <v>2910</v>
      </c>
      <c r="AH338" s="215">
        <f t="shared" si="86"/>
        <v>2583</v>
      </c>
      <c r="AI338" s="215">
        <f t="shared" si="86"/>
        <v>2186</v>
      </c>
      <c r="AJ338" s="215">
        <f t="shared" si="86"/>
        <v>1692</v>
      </c>
      <c r="AK338" s="215">
        <f t="shared" si="86"/>
        <v>1413</v>
      </c>
      <c r="AL338" s="215">
        <f t="shared" si="86"/>
        <v>1090</v>
      </c>
      <c r="AM338" s="215">
        <f t="shared" si="86"/>
        <v>953</v>
      </c>
      <c r="AN338" s="215">
        <f t="shared" si="86"/>
        <v>741</v>
      </c>
      <c r="AO338" s="215">
        <f t="shared" si="86"/>
        <v>725</v>
      </c>
      <c r="AP338" s="215">
        <f t="shared" si="86"/>
        <v>73</v>
      </c>
      <c r="AQ338" s="215">
        <f t="shared" si="86"/>
        <v>1312</v>
      </c>
      <c r="AR338" s="215">
        <f t="shared" si="86"/>
        <v>28357</v>
      </c>
      <c r="AS338" s="215">
        <f t="shared" si="86"/>
        <v>3009</v>
      </c>
      <c r="AT338" s="215">
        <f t="shared" si="86"/>
        <v>2878</v>
      </c>
      <c r="AU338" s="215">
        <f t="shared" si="86"/>
        <v>11279</v>
      </c>
      <c r="AV338" s="215">
        <f t="shared" si="86"/>
        <v>1949</v>
      </c>
    </row>
    <row r="339" spans="1:48" ht="13.5" customHeight="1" x14ac:dyDescent="0.25">
      <c r="A339" s="221"/>
      <c r="B339" s="178">
        <v>131001</v>
      </c>
      <c r="C339" s="182" t="s">
        <v>2361</v>
      </c>
      <c r="D339" s="194"/>
      <c r="E339" s="206"/>
      <c r="F339" s="198"/>
      <c r="G339" s="187">
        <f t="shared" si="78"/>
        <v>20913</v>
      </c>
      <c r="H339" s="231">
        <f>+SUM(H340:H348)</f>
        <v>420</v>
      </c>
      <c r="I339" s="231">
        <f t="shared" ref="I339:AM339" si="87">+SUM(I340:I348)</f>
        <v>398</v>
      </c>
      <c r="J339" s="231">
        <f t="shared" si="87"/>
        <v>418</v>
      </c>
      <c r="K339" s="231">
        <f t="shared" si="87"/>
        <v>410</v>
      </c>
      <c r="L339" s="231">
        <f t="shared" si="87"/>
        <v>445</v>
      </c>
      <c r="M339" s="231">
        <f t="shared" si="87"/>
        <v>475</v>
      </c>
      <c r="N339" s="231">
        <f t="shared" si="87"/>
        <v>391</v>
      </c>
      <c r="O339" s="231">
        <f t="shared" si="87"/>
        <v>361</v>
      </c>
      <c r="P339" s="231">
        <f t="shared" si="87"/>
        <v>371</v>
      </c>
      <c r="Q339" s="231">
        <f t="shared" si="87"/>
        <v>371</v>
      </c>
      <c r="R339" s="231">
        <f t="shared" si="87"/>
        <v>418</v>
      </c>
      <c r="S339" s="231">
        <f t="shared" si="87"/>
        <v>437</v>
      </c>
      <c r="T339" s="231">
        <f t="shared" si="87"/>
        <v>420</v>
      </c>
      <c r="U339" s="231">
        <f t="shared" si="87"/>
        <v>423</v>
      </c>
      <c r="V339" s="231">
        <f t="shared" si="87"/>
        <v>437</v>
      </c>
      <c r="W339" s="231">
        <f t="shared" si="87"/>
        <v>421</v>
      </c>
      <c r="X339" s="231">
        <f t="shared" si="87"/>
        <v>448</v>
      </c>
      <c r="Y339" s="231">
        <f t="shared" si="87"/>
        <v>433</v>
      </c>
      <c r="Z339" s="231">
        <f t="shared" si="87"/>
        <v>433</v>
      </c>
      <c r="AA339" s="231">
        <f t="shared" si="87"/>
        <v>401</v>
      </c>
      <c r="AB339" s="231">
        <f t="shared" si="87"/>
        <v>1726</v>
      </c>
      <c r="AC339" s="231">
        <f t="shared" si="87"/>
        <v>1737</v>
      </c>
      <c r="AD339" s="231">
        <f t="shared" si="87"/>
        <v>1398</v>
      </c>
      <c r="AE339" s="231">
        <f t="shared" si="87"/>
        <v>1259</v>
      </c>
      <c r="AF339" s="231">
        <f t="shared" si="87"/>
        <v>1027</v>
      </c>
      <c r="AG339" s="231">
        <f t="shared" si="87"/>
        <v>1034</v>
      </c>
      <c r="AH339" s="231">
        <f t="shared" si="87"/>
        <v>971</v>
      </c>
      <c r="AI339" s="231">
        <f t="shared" si="87"/>
        <v>793</v>
      </c>
      <c r="AJ339" s="231">
        <f t="shared" si="87"/>
        <v>674</v>
      </c>
      <c r="AK339" s="231">
        <f t="shared" si="87"/>
        <v>542</v>
      </c>
      <c r="AL339" s="231">
        <f t="shared" si="87"/>
        <v>443</v>
      </c>
      <c r="AM339" s="231">
        <f t="shared" si="87"/>
        <v>390</v>
      </c>
      <c r="AN339" s="231">
        <f t="shared" ref="AN339:AV339" si="88">+SUM(AN340:AN348)</f>
        <v>292</v>
      </c>
      <c r="AO339" s="231">
        <f t="shared" si="88"/>
        <v>296</v>
      </c>
      <c r="AP339" s="231">
        <f t="shared" si="88"/>
        <v>29</v>
      </c>
      <c r="AQ339" s="231">
        <f t="shared" si="88"/>
        <v>533</v>
      </c>
      <c r="AR339" s="231">
        <f t="shared" si="88"/>
        <v>10525</v>
      </c>
      <c r="AS339" s="231">
        <f t="shared" si="88"/>
        <v>1077</v>
      </c>
      <c r="AT339" s="231">
        <f t="shared" si="88"/>
        <v>1073</v>
      </c>
      <c r="AU339" s="231">
        <f t="shared" si="88"/>
        <v>4057</v>
      </c>
      <c r="AV339" s="231">
        <f t="shared" si="88"/>
        <v>792</v>
      </c>
    </row>
    <row r="340" spans="1:48" ht="13.5" customHeight="1" x14ac:dyDescent="0.3">
      <c r="A340" s="221">
        <v>1</v>
      </c>
      <c r="B340" s="178">
        <v>131001</v>
      </c>
      <c r="C340" s="181" t="s">
        <v>1172</v>
      </c>
      <c r="D340" s="224" t="s">
        <v>2362</v>
      </c>
      <c r="E340" s="196" t="s">
        <v>1829</v>
      </c>
      <c r="F340" s="196" t="s">
        <v>2363</v>
      </c>
      <c r="G340" s="250">
        <f t="shared" si="78"/>
        <v>12539</v>
      </c>
      <c r="H340" s="230">
        <v>252</v>
      </c>
      <c r="I340" s="230">
        <v>239</v>
      </c>
      <c r="J340" s="203">
        <v>251</v>
      </c>
      <c r="K340" s="203">
        <v>246</v>
      </c>
      <c r="L340" s="203">
        <v>267</v>
      </c>
      <c r="M340" s="203">
        <v>285</v>
      </c>
      <c r="N340" s="203">
        <v>234</v>
      </c>
      <c r="O340" s="203">
        <v>216</v>
      </c>
      <c r="P340" s="203">
        <v>222</v>
      </c>
      <c r="Q340" s="203">
        <v>222</v>
      </c>
      <c r="R340" s="203">
        <v>251</v>
      </c>
      <c r="S340" s="203">
        <v>261</v>
      </c>
      <c r="T340" s="203">
        <v>252</v>
      </c>
      <c r="U340" s="203">
        <v>254</v>
      </c>
      <c r="V340" s="203">
        <v>261</v>
      </c>
      <c r="W340" s="203">
        <v>253</v>
      </c>
      <c r="X340" s="203">
        <v>269</v>
      </c>
      <c r="Y340" s="203">
        <v>259</v>
      </c>
      <c r="Z340" s="203">
        <v>259</v>
      </c>
      <c r="AA340" s="203">
        <v>240</v>
      </c>
      <c r="AB340" s="203">
        <v>1034</v>
      </c>
      <c r="AC340" s="203">
        <v>1042</v>
      </c>
      <c r="AD340" s="203">
        <v>839</v>
      </c>
      <c r="AE340" s="203">
        <v>755</v>
      </c>
      <c r="AF340" s="203">
        <v>616</v>
      </c>
      <c r="AG340" s="203">
        <v>619</v>
      </c>
      <c r="AH340" s="203">
        <v>582</v>
      </c>
      <c r="AI340" s="203">
        <v>476</v>
      </c>
      <c r="AJ340" s="203">
        <v>405</v>
      </c>
      <c r="AK340" s="203">
        <v>325</v>
      </c>
      <c r="AL340" s="203">
        <v>267</v>
      </c>
      <c r="AM340" s="203">
        <v>234</v>
      </c>
      <c r="AN340" s="203">
        <v>175</v>
      </c>
      <c r="AO340" s="203">
        <v>177</v>
      </c>
      <c r="AP340" s="203">
        <v>17</v>
      </c>
      <c r="AQ340" s="203">
        <v>320</v>
      </c>
      <c r="AR340" s="203">
        <v>6308</v>
      </c>
      <c r="AS340" s="203">
        <v>646</v>
      </c>
      <c r="AT340" s="203">
        <v>644</v>
      </c>
      <c r="AU340" s="203">
        <v>2432</v>
      </c>
      <c r="AV340" s="203">
        <v>475</v>
      </c>
    </row>
    <row r="341" spans="1:48" ht="13.5" customHeight="1" x14ac:dyDescent="0.3">
      <c r="A341" s="221">
        <f>1+A340</f>
        <v>2</v>
      </c>
      <c r="B341" s="178">
        <v>131001</v>
      </c>
      <c r="C341" s="181" t="s">
        <v>1172</v>
      </c>
      <c r="D341" s="224" t="s">
        <v>2364</v>
      </c>
      <c r="E341" s="196" t="s">
        <v>1840</v>
      </c>
      <c r="F341" s="196" t="s">
        <v>2365</v>
      </c>
      <c r="G341" s="250">
        <f t="shared" si="78"/>
        <v>1144</v>
      </c>
      <c r="H341" s="230">
        <v>23</v>
      </c>
      <c r="I341" s="230">
        <v>22</v>
      </c>
      <c r="J341" s="203">
        <v>23</v>
      </c>
      <c r="K341" s="203">
        <v>22</v>
      </c>
      <c r="L341" s="203">
        <v>24</v>
      </c>
      <c r="M341" s="203">
        <v>26</v>
      </c>
      <c r="N341" s="203">
        <v>21</v>
      </c>
      <c r="O341" s="203">
        <v>20</v>
      </c>
      <c r="P341" s="203">
        <v>20</v>
      </c>
      <c r="Q341" s="203">
        <v>20</v>
      </c>
      <c r="R341" s="203">
        <v>23</v>
      </c>
      <c r="S341" s="203">
        <v>24</v>
      </c>
      <c r="T341" s="203">
        <v>23</v>
      </c>
      <c r="U341" s="203">
        <v>23</v>
      </c>
      <c r="V341" s="203">
        <v>24</v>
      </c>
      <c r="W341" s="203">
        <v>23</v>
      </c>
      <c r="X341" s="203">
        <v>25</v>
      </c>
      <c r="Y341" s="203">
        <v>24</v>
      </c>
      <c r="Z341" s="203">
        <v>24</v>
      </c>
      <c r="AA341" s="203">
        <v>22</v>
      </c>
      <c r="AB341" s="203">
        <v>94</v>
      </c>
      <c r="AC341" s="203">
        <v>95</v>
      </c>
      <c r="AD341" s="203">
        <v>77</v>
      </c>
      <c r="AE341" s="203">
        <v>69</v>
      </c>
      <c r="AF341" s="203">
        <v>56</v>
      </c>
      <c r="AG341" s="203">
        <v>57</v>
      </c>
      <c r="AH341" s="203">
        <v>53</v>
      </c>
      <c r="AI341" s="203">
        <v>43</v>
      </c>
      <c r="AJ341" s="203">
        <v>37</v>
      </c>
      <c r="AK341" s="203">
        <v>30</v>
      </c>
      <c r="AL341" s="203">
        <v>24</v>
      </c>
      <c r="AM341" s="203">
        <v>21</v>
      </c>
      <c r="AN341" s="203">
        <v>16</v>
      </c>
      <c r="AO341" s="203">
        <v>16</v>
      </c>
      <c r="AP341" s="203">
        <v>2</v>
      </c>
      <c r="AQ341" s="203">
        <v>29</v>
      </c>
      <c r="AR341" s="203">
        <v>576</v>
      </c>
      <c r="AS341" s="203">
        <v>59</v>
      </c>
      <c r="AT341" s="203">
        <v>59</v>
      </c>
      <c r="AU341" s="203">
        <v>222</v>
      </c>
      <c r="AV341" s="203">
        <v>43</v>
      </c>
    </row>
    <row r="342" spans="1:48" ht="13.5" customHeight="1" x14ac:dyDescent="0.3">
      <c r="A342" s="221">
        <f t="shared" ref="A342:A348" si="89">1+A341</f>
        <v>3</v>
      </c>
      <c r="B342" s="178">
        <v>131001</v>
      </c>
      <c r="C342" s="181" t="s">
        <v>1172</v>
      </c>
      <c r="D342" s="224" t="s">
        <v>2366</v>
      </c>
      <c r="E342" s="196" t="s">
        <v>1867</v>
      </c>
      <c r="F342" s="196" t="s">
        <v>1341</v>
      </c>
      <c r="G342" s="250">
        <f t="shared" si="78"/>
        <v>903</v>
      </c>
      <c r="H342" s="230">
        <v>18</v>
      </c>
      <c r="I342" s="230">
        <v>17</v>
      </c>
      <c r="J342" s="203">
        <v>18</v>
      </c>
      <c r="K342" s="203">
        <v>18</v>
      </c>
      <c r="L342" s="203">
        <v>19</v>
      </c>
      <c r="M342" s="203">
        <v>21</v>
      </c>
      <c r="N342" s="203">
        <v>17</v>
      </c>
      <c r="O342" s="203">
        <v>16</v>
      </c>
      <c r="P342" s="203">
        <v>16</v>
      </c>
      <c r="Q342" s="203">
        <v>16</v>
      </c>
      <c r="R342" s="203">
        <v>18</v>
      </c>
      <c r="S342" s="203">
        <v>19</v>
      </c>
      <c r="T342" s="203">
        <v>18</v>
      </c>
      <c r="U342" s="203">
        <v>18</v>
      </c>
      <c r="V342" s="203">
        <v>19</v>
      </c>
      <c r="W342" s="203">
        <v>18</v>
      </c>
      <c r="X342" s="203">
        <v>19</v>
      </c>
      <c r="Y342" s="203">
        <v>19</v>
      </c>
      <c r="Z342" s="203">
        <v>19</v>
      </c>
      <c r="AA342" s="203">
        <v>17</v>
      </c>
      <c r="AB342" s="203">
        <v>75</v>
      </c>
      <c r="AC342" s="203">
        <v>75</v>
      </c>
      <c r="AD342" s="203">
        <v>60</v>
      </c>
      <c r="AE342" s="203">
        <v>54</v>
      </c>
      <c r="AF342" s="203">
        <v>44</v>
      </c>
      <c r="AG342" s="203">
        <v>45</v>
      </c>
      <c r="AH342" s="203">
        <v>42</v>
      </c>
      <c r="AI342" s="203">
        <v>34</v>
      </c>
      <c r="AJ342" s="203">
        <v>29</v>
      </c>
      <c r="AK342" s="203">
        <v>23</v>
      </c>
      <c r="AL342" s="203">
        <v>19</v>
      </c>
      <c r="AM342" s="203">
        <v>17</v>
      </c>
      <c r="AN342" s="203">
        <v>13</v>
      </c>
      <c r="AO342" s="203">
        <v>13</v>
      </c>
      <c r="AP342" s="203">
        <v>1</v>
      </c>
      <c r="AQ342" s="203">
        <v>23</v>
      </c>
      <c r="AR342" s="203">
        <v>455</v>
      </c>
      <c r="AS342" s="203">
        <v>47</v>
      </c>
      <c r="AT342" s="203">
        <v>46</v>
      </c>
      <c r="AU342" s="203">
        <v>175</v>
      </c>
      <c r="AV342" s="203">
        <v>34</v>
      </c>
    </row>
    <row r="343" spans="1:48" ht="13.5" customHeight="1" x14ac:dyDescent="0.3">
      <c r="A343" s="221">
        <f t="shared" si="89"/>
        <v>4</v>
      </c>
      <c r="B343" s="178">
        <v>131001</v>
      </c>
      <c r="C343" s="181" t="s">
        <v>1172</v>
      </c>
      <c r="D343" s="224" t="s">
        <v>2367</v>
      </c>
      <c r="E343" s="196" t="s">
        <v>1867</v>
      </c>
      <c r="F343" s="196" t="s">
        <v>2368</v>
      </c>
      <c r="G343" s="250">
        <f t="shared" si="78"/>
        <v>845</v>
      </c>
      <c r="H343" s="230">
        <v>17</v>
      </c>
      <c r="I343" s="230">
        <v>16</v>
      </c>
      <c r="J343" s="203">
        <v>17</v>
      </c>
      <c r="K343" s="203">
        <v>17</v>
      </c>
      <c r="L343" s="203">
        <v>18</v>
      </c>
      <c r="M343" s="203">
        <v>19</v>
      </c>
      <c r="N343" s="203">
        <v>16</v>
      </c>
      <c r="O343" s="203">
        <v>15</v>
      </c>
      <c r="P343" s="203">
        <v>15</v>
      </c>
      <c r="Q343" s="203">
        <v>15</v>
      </c>
      <c r="R343" s="203">
        <v>17</v>
      </c>
      <c r="S343" s="203">
        <v>18</v>
      </c>
      <c r="T343" s="203">
        <v>17</v>
      </c>
      <c r="U343" s="203">
        <v>17</v>
      </c>
      <c r="V343" s="203">
        <v>18</v>
      </c>
      <c r="W343" s="203">
        <v>17</v>
      </c>
      <c r="X343" s="203">
        <v>18</v>
      </c>
      <c r="Y343" s="203">
        <v>17</v>
      </c>
      <c r="Z343" s="203">
        <v>17</v>
      </c>
      <c r="AA343" s="203">
        <v>16</v>
      </c>
      <c r="AB343" s="203">
        <v>70</v>
      </c>
      <c r="AC343" s="203">
        <v>70</v>
      </c>
      <c r="AD343" s="203">
        <v>56</v>
      </c>
      <c r="AE343" s="203">
        <v>51</v>
      </c>
      <c r="AF343" s="203">
        <v>41</v>
      </c>
      <c r="AG343" s="203">
        <v>42</v>
      </c>
      <c r="AH343" s="203">
        <v>39</v>
      </c>
      <c r="AI343" s="203">
        <v>32</v>
      </c>
      <c r="AJ343" s="203">
        <v>27</v>
      </c>
      <c r="AK343" s="203">
        <v>22</v>
      </c>
      <c r="AL343" s="203">
        <v>18</v>
      </c>
      <c r="AM343" s="203">
        <v>16</v>
      </c>
      <c r="AN343" s="203">
        <v>12</v>
      </c>
      <c r="AO343" s="203">
        <v>12</v>
      </c>
      <c r="AP343" s="203">
        <v>1</v>
      </c>
      <c r="AQ343" s="203">
        <v>22</v>
      </c>
      <c r="AR343" s="203">
        <v>425</v>
      </c>
      <c r="AS343" s="203">
        <v>43</v>
      </c>
      <c r="AT343" s="203">
        <v>43</v>
      </c>
      <c r="AU343" s="203">
        <v>164</v>
      </c>
      <c r="AV343" s="203">
        <v>32</v>
      </c>
    </row>
    <row r="344" spans="1:48" ht="13.5" customHeight="1" x14ac:dyDescent="0.3">
      <c r="A344" s="221">
        <f t="shared" si="89"/>
        <v>5</v>
      </c>
      <c r="B344" s="178">
        <v>131001</v>
      </c>
      <c r="C344" s="181" t="s">
        <v>1172</v>
      </c>
      <c r="D344" s="224" t="s">
        <v>2369</v>
      </c>
      <c r="E344" s="196" t="s">
        <v>1867</v>
      </c>
      <c r="F344" s="196" t="s">
        <v>2370</v>
      </c>
      <c r="G344" s="250">
        <f t="shared" si="78"/>
        <v>1807</v>
      </c>
      <c r="H344" s="230">
        <v>36</v>
      </c>
      <c r="I344" s="230">
        <v>34</v>
      </c>
      <c r="J344" s="203">
        <v>36</v>
      </c>
      <c r="K344" s="203">
        <v>35</v>
      </c>
      <c r="L344" s="203">
        <v>39</v>
      </c>
      <c r="M344" s="203">
        <v>41</v>
      </c>
      <c r="N344" s="203">
        <v>34</v>
      </c>
      <c r="O344" s="203">
        <v>31</v>
      </c>
      <c r="P344" s="203">
        <v>32</v>
      </c>
      <c r="Q344" s="203">
        <v>32</v>
      </c>
      <c r="R344" s="203">
        <v>36</v>
      </c>
      <c r="S344" s="203">
        <v>38</v>
      </c>
      <c r="T344" s="203">
        <v>36</v>
      </c>
      <c r="U344" s="203">
        <v>37</v>
      </c>
      <c r="V344" s="203">
        <v>38</v>
      </c>
      <c r="W344" s="203">
        <v>36</v>
      </c>
      <c r="X344" s="203">
        <v>39</v>
      </c>
      <c r="Y344" s="203">
        <v>37</v>
      </c>
      <c r="Z344" s="203">
        <v>37</v>
      </c>
      <c r="AA344" s="203">
        <v>35</v>
      </c>
      <c r="AB344" s="203">
        <v>149</v>
      </c>
      <c r="AC344" s="203">
        <v>150</v>
      </c>
      <c r="AD344" s="203">
        <v>121</v>
      </c>
      <c r="AE344" s="203">
        <v>109</v>
      </c>
      <c r="AF344" s="203">
        <v>89</v>
      </c>
      <c r="AG344" s="203">
        <v>89</v>
      </c>
      <c r="AH344" s="203">
        <v>84</v>
      </c>
      <c r="AI344" s="203">
        <v>69</v>
      </c>
      <c r="AJ344" s="203">
        <v>58</v>
      </c>
      <c r="AK344" s="203">
        <v>47</v>
      </c>
      <c r="AL344" s="203">
        <v>38</v>
      </c>
      <c r="AM344" s="203">
        <v>34</v>
      </c>
      <c r="AN344" s="203">
        <v>25</v>
      </c>
      <c r="AO344" s="203">
        <v>26</v>
      </c>
      <c r="AP344" s="203">
        <v>3</v>
      </c>
      <c r="AQ344" s="203">
        <v>46</v>
      </c>
      <c r="AR344" s="203">
        <v>910</v>
      </c>
      <c r="AS344" s="203">
        <v>93</v>
      </c>
      <c r="AT344" s="203">
        <v>93</v>
      </c>
      <c r="AU344" s="203">
        <v>351</v>
      </c>
      <c r="AV344" s="203">
        <v>69</v>
      </c>
    </row>
    <row r="345" spans="1:48" ht="13.5" customHeight="1" x14ac:dyDescent="0.3">
      <c r="A345" s="221">
        <f t="shared" si="89"/>
        <v>6</v>
      </c>
      <c r="B345" s="178">
        <v>131001</v>
      </c>
      <c r="C345" s="181" t="s">
        <v>1172</v>
      </c>
      <c r="D345" s="224" t="s">
        <v>2371</v>
      </c>
      <c r="E345" s="196" t="s">
        <v>1867</v>
      </c>
      <c r="F345" s="196" t="s">
        <v>2372</v>
      </c>
      <c r="G345" s="250">
        <f t="shared" si="78"/>
        <v>1388</v>
      </c>
      <c r="H345" s="230">
        <v>28</v>
      </c>
      <c r="I345" s="230">
        <v>26</v>
      </c>
      <c r="J345" s="203">
        <v>28</v>
      </c>
      <c r="K345" s="203">
        <v>27</v>
      </c>
      <c r="L345" s="203">
        <v>30</v>
      </c>
      <c r="M345" s="203">
        <v>31</v>
      </c>
      <c r="N345" s="203">
        <v>26</v>
      </c>
      <c r="O345" s="203">
        <v>24</v>
      </c>
      <c r="P345" s="203">
        <v>25</v>
      </c>
      <c r="Q345" s="203">
        <v>25</v>
      </c>
      <c r="R345" s="203">
        <v>28</v>
      </c>
      <c r="S345" s="203">
        <v>29</v>
      </c>
      <c r="T345" s="203">
        <v>28</v>
      </c>
      <c r="U345" s="203">
        <v>28</v>
      </c>
      <c r="V345" s="203">
        <v>29</v>
      </c>
      <c r="W345" s="203">
        <v>28</v>
      </c>
      <c r="X345" s="203">
        <v>30</v>
      </c>
      <c r="Y345" s="203">
        <v>29</v>
      </c>
      <c r="Z345" s="203">
        <v>29</v>
      </c>
      <c r="AA345" s="203">
        <v>27</v>
      </c>
      <c r="AB345" s="203">
        <v>114</v>
      </c>
      <c r="AC345" s="203">
        <v>115</v>
      </c>
      <c r="AD345" s="203">
        <v>93</v>
      </c>
      <c r="AE345" s="203">
        <v>83</v>
      </c>
      <c r="AF345" s="203">
        <v>68</v>
      </c>
      <c r="AG345" s="203">
        <v>68</v>
      </c>
      <c r="AH345" s="203">
        <v>64</v>
      </c>
      <c r="AI345" s="203">
        <v>53</v>
      </c>
      <c r="AJ345" s="203">
        <v>45</v>
      </c>
      <c r="AK345" s="203">
        <v>36</v>
      </c>
      <c r="AL345" s="203">
        <v>29</v>
      </c>
      <c r="AM345" s="203">
        <v>26</v>
      </c>
      <c r="AN345" s="203">
        <v>19</v>
      </c>
      <c r="AO345" s="203">
        <v>20</v>
      </c>
      <c r="AP345" s="203">
        <v>2</v>
      </c>
      <c r="AQ345" s="203">
        <v>35</v>
      </c>
      <c r="AR345" s="203">
        <v>698</v>
      </c>
      <c r="AS345" s="203">
        <v>71</v>
      </c>
      <c r="AT345" s="203">
        <v>71</v>
      </c>
      <c r="AU345" s="203">
        <v>269</v>
      </c>
      <c r="AV345" s="203">
        <v>53</v>
      </c>
    </row>
    <row r="346" spans="1:48" ht="13.5" customHeight="1" x14ac:dyDescent="0.3">
      <c r="A346" s="221">
        <f t="shared" si="89"/>
        <v>7</v>
      </c>
      <c r="B346" s="178">
        <v>131001</v>
      </c>
      <c r="C346" s="181" t="s">
        <v>1172</v>
      </c>
      <c r="D346" s="224" t="s">
        <v>2373</v>
      </c>
      <c r="E346" s="196" t="s">
        <v>1867</v>
      </c>
      <c r="F346" s="196" t="s">
        <v>2374</v>
      </c>
      <c r="G346" s="250">
        <f t="shared" si="78"/>
        <v>723</v>
      </c>
      <c r="H346" s="230">
        <v>15</v>
      </c>
      <c r="I346" s="230">
        <v>14</v>
      </c>
      <c r="J346" s="203">
        <v>14</v>
      </c>
      <c r="K346" s="203">
        <v>14</v>
      </c>
      <c r="L346" s="203">
        <v>15</v>
      </c>
      <c r="M346" s="203">
        <v>16</v>
      </c>
      <c r="N346" s="203">
        <v>14</v>
      </c>
      <c r="O346" s="203">
        <v>12</v>
      </c>
      <c r="P346" s="203">
        <v>13</v>
      </c>
      <c r="Q346" s="203">
        <v>13</v>
      </c>
      <c r="R346" s="203">
        <v>14</v>
      </c>
      <c r="S346" s="203">
        <v>15</v>
      </c>
      <c r="T346" s="203">
        <v>15</v>
      </c>
      <c r="U346" s="203">
        <v>15</v>
      </c>
      <c r="V346" s="203">
        <v>15</v>
      </c>
      <c r="W346" s="203">
        <v>15</v>
      </c>
      <c r="X346" s="203">
        <v>15</v>
      </c>
      <c r="Y346" s="203">
        <v>15</v>
      </c>
      <c r="Z346" s="203">
        <v>15</v>
      </c>
      <c r="AA346" s="203">
        <v>14</v>
      </c>
      <c r="AB346" s="203">
        <v>60</v>
      </c>
      <c r="AC346" s="203">
        <v>60</v>
      </c>
      <c r="AD346" s="203">
        <v>48</v>
      </c>
      <c r="AE346" s="203">
        <v>44</v>
      </c>
      <c r="AF346" s="203">
        <v>36</v>
      </c>
      <c r="AG346" s="203">
        <v>36</v>
      </c>
      <c r="AH346" s="203">
        <v>34</v>
      </c>
      <c r="AI346" s="203">
        <v>27</v>
      </c>
      <c r="AJ346" s="203">
        <v>23</v>
      </c>
      <c r="AK346" s="203">
        <v>19</v>
      </c>
      <c r="AL346" s="203">
        <v>15</v>
      </c>
      <c r="AM346" s="203">
        <v>13</v>
      </c>
      <c r="AN346" s="203">
        <v>10</v>
      </c>
      <c r="AO346" s="203">
        <v>10</v>
      </c>
      <c r="AP346" s="203">
        <v>1</v>
      </c>
      <c r="AQ346" s="203">
        <v>18</v>
      </c>
      <c r="AR346" s="203">
        <v>364</v>
      </c>
      <c r="AS346" s="203">
        <v>37</v>
      </c>
      <c r="AT346" s="203">
        <v>37</v>
      </c>
      <c r="AU346" s="203">
        <v>140</v>
      </c>
      <c r="AV346" s="203">
        <v>27</v>
      </c>
    </row>
    <row r="347" spans="1:48" ht="13.5" customHeight="1" x14ac:dyDescent="0.3">
      <c r="A347" s="221">
        <f t="shared" si="89"/>
        <v>8</v>
      </c>
      <c r="B347" s="178">
        <v>131001</v>
      </c>
      <c r="C347" s="181" t="s">
        <v>1172</v>
      </c>
      <c r="D347" s="224" t="s">
        <v>2375</v>
      </c>
      <c r="E347" s="196" t="s">
        <v>1867</v>
      </c>
      <c r="F347" s="196" t="s">
        <v>2376</v>
      </c>
      <c r="G347" s="250">
        <f t="shared" si="78"/>
        <v>903</v>
      </c>
      <c r="H347" s="230">
        <v>18</v>
      </c>
      <c r="I347" s="230">
        <v>17</v>
      </c>
      <c r="J347" s="203">
        <v>18</v>
      </c>
      <c r="K347" s="203">
        <v>18</v>
      </c>
      <c r="L347" s="203">
        <v>19</v>
      </c>
      <c r="M347" s="203">
        <v>21</v>
      </c>
      <c r="N347" s="203">
        <v>17</v>
      </c>
      <c r="O347" s="203">
        <v>16</v>
      </c>
      <c r="P347" s="203">
        <v>16</v>
      </c>
      <c r="Q347" s="203">
        <v>16</v>
      </c>
      <c r="R347" s="203">
        <v>18</v>
      </c>
      <c r="S347" s="203">
        <v>19</v>
      </c>
      <c r="T347" s="203">
        <v>18</v>
      </c>
      <c r="U347" s="203">
        <v>18</v>
      </c>
      <c r="V347" s="203">
        <v>19</v>
      </c>
      <c r="W347" s="203">
        <v>18</v>
      </c>
      <c r="X347" s="203">
        <v>19</v>
      </c>
      <c r="Y347" s="203">
        <v>19</v>
      </c>
      <c r="Z347" s="203">
        <v>19</v>
      </c>
      <c r="AA347" s="203">
        <v>17</v>
      </c>
      <c r="AB347" s="203">
        <v>75</v>
      </c>
      <c r="AC347" s="203">
        <v>75</v>
      </c>
      <c r="AD347" s="203">
        <v>60</v>
      </c>
      <c r="AE347" s="203">
        <v>54</v>
      </c>
      <c r="AF347" s="203">
        <v>44</v>
      </c>
      <c r="AG347" s="203">
        <v>45</v>
      </c>
      <c r="AH347" s="203">
        <v>42</v>
      </c>
      <c r="AI347" s="203">
        <v>34</v>
      </c>
      <c r="AJ347" s="203">
        <v>29</v>
      </c>
      <c r="AK347" s="203">
        <v>23</v>
      </c>
      <c r="AL347" s="203">
        <v>19</v>
      </c>
      <c r="AM347" s="203">
        <v>17</v>
      </c>
      <c r="AN347" s="203">
        <v>13</v>
      </c>
      <c r="AO347" s="203">
        <v>13</v>
      </c>
      <c r="AP347" s="203">
        <v>1</v>
      </c>
      <c r="AQ347" s="203">
        <v>23</v>
      </c>
      <c r="AR347" s="203">
        <v>455</v>
      </c>
      <c r="AS347" s="203">
        <v>47</v>
      </c>
      <c r="AT347" s="203">
        <v>46</v>
      </c>
      <c r="AU347" s="203">
        <v>175</v>
      </c>
      <c r="AV347" s="203">
        <v>34</v>
      </c>
    </row>
    <row r="348" spans="1:48" ht="13.5" customHeight="1" x14ac:dyDescent="0.3">
      <c r="A348" s="221">
        <f t="shared" si="89"/>
        <v>9</v>
      </c>
      <c r="B348" s="178">
        <v>131001</v>
      </c>
      <c r="C348" s="181" t="s">
        <v>1172</v>
      </c>
      <c r="D348" s="224" t="s">
        <v>2377</v>
      </c>
      <c r="E348" s="196" t="s">
        <v>1867</v>
      </c>
      <c r="F348" s="196" t="s">
        <v>2378</v>
      </c>
      <c r="G348" s="250">
        <f t="shared" si="78"/>
        <v>661</v>
      </c>
      <c r="H348" s="230">
        <v>13</v>
      </c>
      <c r="I348" s="230">
        <v>13</v>
      </c>
      <c r="J348" s="203">
        <v>13</v>
      </c>
      <c r="K348" s="203">
        <v>13</v>
      </c>
      <c r="L348" s="203">
        <v>14</v>
      </c>
      <c r="M348" s="203">
        <v>15</v>
      </c>
      <c r="N348" s="203">
        <v>12</v>
      </c>
      <c r="O348" s="203">
        <v>11</v>
      </c>
      <c r="P348" s="203">
        <v>12</v>
      </c>
      <c r="Q348" s="203">
        <v>12</v>
      </c>
      <c r="R348" s="203">
        <v>13</v>
      </c>
      <c r="S348" s="203">
        <v>14</v>
      </c>
      <c r="T348" s="203">
        <v>13</v>
      </c>
      <c r="U348" s="203">
        <v>13</v>
      </c>
      <c r="V348" s="203">
        <v>14</v>
      </c>
      <c r="W348" s="203">
        <v>13</v>
      </c>
      <c r="X348" s="203">
        <v>14</v>
      </c>
      <c r="Y348" s="203">
        <v>14</v>
      </c>
      <c r="Z348" s="203">
        <v>14</v>
      </c>
      <c r="AA348" s="203">
        <v>13</v>
      </c>
      <c r="AB348" s="203">
        <v>55</v>
      </c>
      <c r="AC348" s="203">
        <v>55</v>
      </c>
      <c r="AD348" s="203">
        <v>44</v>
      </c>
      <c r="AE348" s="203">
        <v>40</v>
      </c>
      <c r="AF348" s="203">
        <v>33</v>
      </c>
      <c r="AG348" s="203">
        <v>33</v>
      </c>
      <c r="AH348" s="203">
        <v>31</v>
      </c>
      <c r="AI348" s="203">
        <v>25</v>
      </c>
      <c r="AJ348" s="203">
        <v>21</v>
      </c>
      <c r="AK348" s="203">
        <v>17</v>
      </c>
      <c r="AL348" s="203">
        <v>14</v>
      </c>
      <c r="AM348" s="203">
        <v>12</v>
      </c>
      <c r="AN348" s="203">
        <v>9</v>
      </c>
      <c r="AO348" s="203">
        <v>9</v>
      </c>
      <c r="AP348" s="203">
        <v>1</v>
      </c>
      <c r="AQ348" s="203">
        <v>17</v>
      </c>
      <c r="AR348" s="203">
        <v>334</v>
      </c>
      <c r="AS348" s="203">
        <v>34</v>
      </c>
      <c r="AT348" s="203">
        <v>34</v>
      </c>
      <c r="AU348" s="203">
        <v>129</v>
      </c>
      <c r="AV348" s="203">
        <v>25</v>
      </c>
    </row>
    <row r="349" spans="1:48" ht="13.5" customHeight="1" x14ac:dyDescent="0.25">
      <c r="A349" s="221"/>
      <c r="B349" s="178">
        <v>131002</v>
      </c>
      <c r="C349" s="182" t="s">
        <v>2379</v>
      </c>
      <c r="D349" s="224"/>
      <c r="E349" s="206"/>
      <c r="F349" s="242"/>
      <c r="G349" s="187">
        <f t="shared" si="78"/>
        <v>4958</v>
      </c>
      <c r="H349" s="231">
        <f>+H350</f>
        <v>107</v>
      </c>
      <c r="I349" s="231">
        <f t="shared" ref="I349:AV349" si="90">+I350</f>
        <v>111</v>
      </c>
      <c r="J349" s="231">
        <f t="shared" si="90"/>
        <v>94</v>
      </c>
      <c r="K349" s="231">
        <f t="shared" si="90"/>
        <v>123</v>
      </c>
      <c r="L349" s="231">
        <f t="shared" si="90"/>
        <v>121</v>
      </c>
      <c r="M349" s="231">
        <f t="shared" si="90"/>
        <v>113</v>
      </c>
      <c r="N349" s="231">
        <f t="shared" si="90"/>
        <v>98</v>
      </c>
      <c r="O349" s="231">
        <f t="shared" si="90"/>
        <v>99</v>
      </c>
      <c r="P349" s="231">
        <f t="shared" si="90"/>
        <v>94</v>
      </c>
      <c r="Q349" s="231">
        <f t="shared" si="90"/>
        <v>114</v>
      </c>
      <c r="R349" s="231">
        <f t="shared" si="90"/>
        <v>99</v>
      </c>
      <c r="S349" s="231">
        <f t="shared" si="90"/>
        <v>89</v>
      </c>
      <c r="T349" s="231">
        <f t="shared" si="90"/>
        <v>111</v>
      </c>
      <c r="U349" s="231">
        <f t="shared" si="90"/>
        <v>108</v>
      </c>
      <c r="V349" s="231">
        <f t="shared" si="90"/>
        <v>122</v>
      </c>
      <c r="W349" s="231">
        <f t="shared" si="90"/>
        <v>124</v>
      </c>
      <c r="X349" s="231">
        <f t="shared" si="90"/>
        <v>114</v>
      </c>
      <c r="Y349" s="231">
        <f t="shared" si="90"/>
        <v>119</v>
      </c>
      <c r="Z349" s="231">
        <f t="shared" si="90"/>
        <v>107</v>
      </c>
      <c r="AA349" s="231">
        <f t="shared" si="90"/>
        <v>90</v>
      </c>
      <c r="AB349" s="231">
        <f t="shared" si="90"/>
        <v>420</v>
      </c>
      <c r="AC349" s="231">
        <f t="shared" si="90"/>
        <v>382</v>
      </c>
      <c r="AD349" s="231">
        <f t="shared" si="90"/>
        <v>304</v>
      </c>
      <c r="AE349" s="231">
        <f t="shared" si="90"/>
        <v>288</v>
      </c>
      <c r="AF349" s="231">
        <f t="shared" si="90"/>
        <v>226</v>
      </c>
      <c r="AG349" s="231">
        <f t="shared" si="90"/>
        <v>229</v>
      </c>
      <c r="AH349" s="231">
        <f t="shared" si="90"/>
        <v>218</v>
      </c>
      <c r="AI349" s="231">
        <f t="shared" si="90"/>
        <v>174</v>
      </c>
      <c r="AJ349" s="231">
        <f t="shared" si="90"/>
        <v>129</v>
      </c>
      <c r="AK349" s="231">
        <f t="shared" si="90"/>
        <v>110</v>
      </c>
      <c r="AL349" s="231">
        <f t="shared" si="90"/>
        <v>84</v>
      </c>
      <c r="AM349" s="231">
        <f t="shared" si="90"/>
        <v>85</v>
      </c>
      <c r="AN349" s="231">
        <f t="shared" si="90"/>
        <v>82</v>
      </c>
      <c r="AO349" s="231">
        <f t="shared" si="90"/>
        <v>70</v>
      </c>
      <c r="AP349" s="231">
        <f t="shared" si="90"/>
        <v>3</v>
      </c>
      <c r="AQ349" s="231">
        <f t="shared" si="90"/>
        <v>125</v>
      </c>
      <c r="AR349" s="231">
        <f t="shared" si="90"/>
        <v>2492</v>
      </c>
      <c r="AS349" s="231">
        <f t="shared" si="90"/>
        <v>269</v>
      </c>
      <c r="AT349" s="231">
        <f t="shared" si="90"/>
        <v>264</v>
      </c>
      <c r="AU349" s="231">
        <f t="shared" si="90"/>
        <v>924</v>
      </c>
      <c r="AV349" s="231">
        <f t="shared" si="90"/>
        <v>135</v>
      </c>
    </row>
    <row r="350" spans="1:48" ht="13.5" customHeight="1" x14ac:dyDescent="0.3">
      <c r="A350" s="221">
        <v>1</v>
      </c>
      <c r="B350" s="178">
        <v>131002</v>
      </c>
      <c r="C350" s="183" t="s">
        <v>1173</v>
      </c>
      <c r="D350" s="224" t="s">
        <v>2380</v>
      </c>
      <c r="E350" s="196" t="s">
        <v>2784</v>
      </c>
      <c r="F350" s="196" t="s">
        <v>1173</v>
      </c>
      <c r="G350" s="250">
        <f t="shared" si="78"/>
        <v>4958</v>
      </c>
      <c r="H350" s="230">
        <v>107</v>
      </c>
      <c r="I350" s="230">
        <v>111</v>
      </c>
      <c r="J350" s="203">
        <v>94</v>
      </c>
      <c r="K350" s="203">
        <v>123</v>
      </c>
      <c r="L350" s="203">
        <v>121</v>
      </c>
      <c r="M350" s="203">
        <v>113</v>
      </c>
      <c r="N350" s="203">
        <v>98</v>
      </c>
      <c r="O350" s="203">
        <v>99</v>
      </c>
      <c r="P350" s="203">
        <v>94</v>
      </c>
      <c r="Q350" s="203">
        <v>114</v>
      </c>
      <c r="R350" s="203">
        <v>99</v>
      </c>
      <c r="S350" s="203">
        <v>89</v>
      </c>
      <c r="T350" s="203">
        <v>111</v>
      </c>
      <c r="U350" s="203">
        <v>108</v>
      </c>
      <c r="V350" s="203">
        <v>122</v>
      </c>
      <c r="W350" s="203">
        <v>124</v>
      </c>
      <c r="X350" s="203">
        <v>114</v>
      </c>
      <c r="Y350" s="203">
        <v>119</v>
      </c>
      <c r="Z350" s="203">
        <v>107</v>
      </c>
      <c r="AA350" s="203">
        <v>90</v>
      </c>
      <c r="AB350" s="203">
        <v>420</v>
      </c>
      <c r="AC350" s="203">
        <v>382</v>
      </c>
      <c r="AD350" s="203">
        <v>304</v>
      </c>
      <c r="AE350" s="203">
        <v>288</v>
      </c>
      <c r="AF350" s="203">
        <v>226</v>
      </c>
      <c r="AG350" s="203">
        <v>229</v>
      </c>
      <c r="AH350" s="203">
        <v>218</v>
      </c>
      <c r="AI350" s="203">
        <v>174</v>
      </c>
      <c r="AJ350" s="203">
        <v>129</v>
      </c>
      <c r="AK350" s="203">
        <v>110</v>
      </c>
      <c r="AL350" s="203">
        <v>84</v>
      </c>
      <c r="AM350" s="203">
        <v>85</v>
      </c>
      <c r="AN350" s="203">
        <v>82</v>
      </c>
      <c r="AO350" s="203">
        <v>70</v>
      </c>
      <c r="AP350" s="203">
        <v>3</v>
      </c>
      <c r="AQ350" s="203">
        <v>125</v>
      </c>
      <c r="AR350" s="203">
        <v>2492</v>
      </c>
      <c r="AS350" s="203">
        <v>269</v>
      </c>
      <c r="AT350" s="203">
        <v>264</v>
      </c>
      <c r="AU350" s="203">
        <v>924</v>
      </c>
      <c r="AV350" s="203">
        <v>135</v>
      </c>
    </row>
    <row r="351" spans="1:48" ht="13.5" customHeight="1" x14ac:dyDescent="0.25">
      <c r="A351" s="221"/>
      <c r="B351" s="178">
        <v>131003</v>
      </c>
      <c r="C351" s="182" t="s">
        <v>2381</v>
      </c>
      <c r="D351" s="224"/>
      <c r="E351" s="206"/>
      <c r="F351" s="242"/>
      <c r="G351" s="187">
        <f t="shared" si="78"/>
        <v>5662</v>
      </c>
      <c r="H351" s="231">
        <f>+H352</f>
        <v>113</v>
      </c>
      <c r="I351" s="231">
        <f t="shared" ref="I351:AV351" si="91">+I352</f>
        <v>106</v>
      </c>
      <c r="J351" s="231">
        <f t="shared" si="91"/>
        <v>93</v>
      </c>
      <c r="K351" s="231">
        <f t="shared" si="91"/>
        <v>92</v>
      </c>
      <c r="L351" s="231">
        <f t="shared" si="91"/>
        <v>114</v>
      </c>
      <c r="M351" s="231">
        <f t="shared" si="91"/>
        <v>114</v>
      </c>
      <c r="N351" s="231">
        <f t="shared" si="91"/>
        <v>92</v>
      </c>
      <c r="O351" s="231">
        <f t="shared" si="91"/>
        <v>93</v>
      </c>
      <c r="P351" s="231">
        <f t="shared" si="91"/>
        <v>81</v>
      </c>
      <c r="Q351" s="231">
        <f t="shared" si="91"/>
        <v>94</v>
      </c>
      <c r="R351" s="231">
        <f t="shared" si="91"/>
        <v>98</v>
      </c>
      <c r="S351" s="231">
        <f t="shared" si="91"/>
        <v>94</v>
      </c>
      <c r="T351" s="231">
        <f t="shared" si="91"/>
        <v>102</v>
      </c>
      <c r="U351" s="231">
        <f t="shared" si="91"/>
        <v>110</v>
      </c>
      <c r="V351" s="231">
        <f t="shared" si="91"/>
        <v>99</v>
      </c>
      <c r="W351" s="231">
        <f t="shared" si="91"/>
        <v>105</v>
      </c>
      <c r="X351" s="231">
        <f t="shared" si="91"/>
        <v>106</v>
      </c>
      <c r="Y351" s="231">
        <f t="shared" si="91"/>
        <v>103</v>
      </c>
      <c r="Z351" s="231">
        <f t="shared" si="91"/>
        <v>109</v>
      </c>
      <c r="AA351" s="231">
        <f t="shared" si="91"/>
        <v>82</v>
      </c>
      <c r="AB351" s="231">
        <f t="shared" si="91"/>
        <v>452</v>
      </c>
      <c r="AC351" s="231">
        <f t="shared" si="91"/>
        <v>496</v>
      </c>
      <c r="AD351" s="231">
        <f t="shared" si="91"/>
        <v>383</v>
      </c>
      <c r="AE351" s="231">
        <f t="shared" si="91"/>
        <v>388</v>
      </c>
      <c r="AF351" s="231">
        <f t="shared" si="91"/>
        <v>356</v>
      </c>
      <c r="AG351" s="231">
        <f t="shared" si="91"/>
        <v>296</v>
      </c>
      <c r="AH351" s="231">
        <f t="shared" si="91"/>
        <v>279</v>
      </c>
      <c r="AI351" s="231">
        <f t="shared" si="91"/>
        <v>239</v>
      </c>
      <c r="AJ351" s="231">
        <f t="shared" si="91"/>
        <v>187</v>
      </c>
      <c r="AK351" s="231">
        <f t="shared" si="91"/>
        <v>175</v>
      </c>
      <c r="AL351" s="231">
        <f t="shared" si="91"/>
        <v>126</v>
      </c>
      <c r="AM351" s="231">
        <f t="shared" si="91"/>
        <v>107</v>
      </c>
      <c r="AN351" s="231">
        <f t="shared" si="91"/>
        <v>85</v>
      </c>
      <c r="AO351" s="231">
        <f t="shared" si="91"/>
        <v>93</v>
      </c>
      <c r="AP351" s="231">
        <f t="shared" si="91"/>
        <v>6</v>
      </c>
      <c r="AQ351" s="231">
        <f t="shared" si="91"/>
        <v>131</v>
      </c>
      <c r="AR351" s="231">
        <f t="shared" si="91"/>
        <v>2844</v>
      </c>
      <c r="AS351" s="231">
        <f t="shared" si="91"/>
        <v>270</v>
      </c>
      <c r="AT351" s="231">
        <f t="shared" si="91"/>
        <v>252</v>
      </c>
      <c r="AU351" s="231">
        <f t="shared" si="91"/>
        <v>1181</v>
      </c>
      <c r="AV351" s="231">
        <f t="shared" si="91"/>
        <v>230</v>
      </c>
    </row>
    <row r="352" spans="1:48" ht="13.5" customHeight="1" x14ac:dyDescent="0.3">
      <c r="A352" s="221">
        <v>1</v>
      </c>
      <c r="B352" s="178">
        <v>131003</v>
      </c>
      <c r="C352" s="183" t="s">
        <v>1174</v>
      </c>
      <c r="D352" s="224" t="s">
        <v>2382</v>
      </c>
      <c r="E352" s="196" t="s">
        <v>2784</v>
      </c>
      <c r="F352" s="196" t="s">
        <v>1174</v>
      </c>
      <c r="G352" s="250">
        <f t="shared" si="78"/>
        <v>5662</v>
      </c>
      <c r="H352" s="230">
        <v>113</v>
      </c>
      <c r="I352" s="230">
        <v>106</v>
      </c>
      <c r="J352" s="203">
        <v>93</v>
      </c>
      <c r="K352" s="203">
        <v>92</v>
      </c>
      <c r="L352" s="203">
        <v>114</v>
      </c>
      <c r="M352" s="203">
        <v>114</v>
      </c>
      <c r="N352" s="203">
        <v>92</v>
      </c>
      <c r="O352" s="203">
        <v>93</v>
      </c>
      <c r="P352" s="203">
        <v>81</v>
      </c>
      <c r="Q352" s="203">
        <v>94</v>
      </c>
      <c r="R352" s="203">
        <v>98</v>
      </c>
      <c r="S352" s="203">
        <v>94</v>
      </c>
      <c r="T352" s="203">
        <v>102</v>
      </c>
      <c r="U352" s="203">
        <v>110</v>
      </c>
      <c r="V352" s="203">
        <v>99</v>
      </c>
      <c r="W352" s="203">
        <v>105</v>
      </c>
      <c r="X352" s="203">
        <v>106</v>
      </c>
      <c r="Y352" s="203">
        <v>103</v>
      </c>
      <c r="Z352" s="203">
        <v>109</v>
      </c>
      <c r="AA352" s="203">
        <v>82</v>
      </c>
      <c r="AB352" s="203">
        <v>452</v>
      </c>
      <c r="AC352" s="203">
        <v>496</v>
      </c>
      <c r="AD352" s="203">
        <v>383</v>
      </c>
      <c r="AE352" s="203">
        <v>388</v>
      </c>
      <c r="AF352" s="203">
        <v>356</v>
      </c>
      <c r="AG352" s="203">
        <v>296</v>
      </c>
      <c r="AH352" s="203">
        <v>279</v>
      </c>
      <c r="AI352" s="203">
        <v>239</v>
      </c>
      <c r="AJ352" s="203">
        <v>187</v>
      </c>
      <c r="AK352" s="203">
        <v>175</v>
      </c>
      <c r="AL352" s="203">
        <v>126</v>
      </c>
      <c r="AM352" s="203">
        <v>107</v>
      </c>
      <c r="AN352" s="203">
        <v>85</v>
      </c>
      <c r="AO352" s="203">
        <v>93</v>
      </c>
      <c r="AP352" s="203">
        <v>6</v>
      </c>
      <c r="AQ352" s="203">
        <v>131</v>
      </c>
      <c r="AR352" s="203">
        <v>2844</v>
      </c>
      <c r="AS352" s="203">
        <v>270</v>
      </c>
      <c r="AT352" s="203">
        <v>252</v>
      </c>
      <c r="AU352" s="203">
        <v>1181</v>
      </c>
      <c r="AV352" s="203">
        <v>230</v>
      </c>
    </row>
    <row r="353" spans="1:48" ht="13.5" customHeight="1" x14ac:dyDescent="0.25">
      <c r="A353" s="221"/>
      <c r="B353" s="178">
        <v>131004</v>
      </c>
      <c r="C353" s="182" t="s">
        <v>2383</v>
      </c>
      <c r="D353" s="224"/>
      <c r="E353" s="206"/>
      <c r="F353" s="242"/>
      <c r="G353" s="187">
        <f t="shared" si="78"/>
        <v>1853</v>
      </c>
      <c r="H353" s="231">
        <f>+SUM(H354:H355)</f>
        <v>23</v>
      </c>
      <c r="I353" s="231">
        <f t="shared" ref="I353:AV353" si="92">+SUM(I354:I355)</f>
        <v>18</v>
      </c>
      <c r="J353" s="231">
        <f t="shared" si="92"/>
        <v>30</v>
      </c>
      <c r="K353" s="231">
        <f t="shared" si="92"/>
        <v>32</v>
      </c>
      <c r="L353" s="231">
        <f t="shared" si="92"/>
        <v>40</v>
      </c>
      <c r="M353" s="231">
        <f t="shared" si="92"/>
        <v>44</v>
      </c>
      <c r="N353" s="231">
        <f t="shared" si="92"/>
        <v>36</v>
      </c>
      <c r="O353" s="231">
        <f t="shared" si="92"/>
        <v>34</v>
      </c>
      <c r="P353" s="231">
        <f t="shared" si="92"/>
        <v>33</v>
      </c>
      <c r="Q353" s="231">
        <f t="shared" si="92"/>
        <v>31</v>
      </c>
      <c r="R353" s="231">
        <f t="shared" si="92"/>
        <v>41</v>
      </c>
      <c r="S353" s="231">
        <f t="shared" si="92"/>
        <v>50</v>
      </c>
      <c r="T353" s="231">
        <f t="shared" si="92"/>
        <v>34</v>
      </c>
      <c r="U353" s="231">
        <f t="shared" si="92"/>
        <v>41</v>
      </c>
      <c r="V353" s="231">
        <f t="shared" si="92"/>
        <v>30</v>
      </c>
      <c r="W353" s="231">
        <f t="shared" si="92"/>
        <v>43</v>
      </c>
      <c r="X353" s="231">
        <f t="shared" si="92"/>
        <v>46</v>
      </c>
      <c r="Y353" s="231">
        <f t="shared" si="92"/>
        <v>37</v>
      </c>
      <c r="Z353" s="231">
        <f t="shared" si="92"/>
        <v>28</v>
      </c>
      <c r="AA353" s="231">
        <f t="shared" si="92"/>
        <v>27</v>
      </c>
      <c r="AB353" s="231">
        <f t="shared" si="92"/>
        <v>147</v>
      </c>
      <c r="AC353" s="231">
        <f t="shared" si="92"/>
        <v>135</v>
      </c>
      <c r="AD353" s="231">
        <f t="shared" si="92"/>
        <v>102</v>
      </c>
      <c r="AE353" s="231">
        <f t="shared" si="92"/>
        <v>123</v>
      </c>
      <c r="AF353" s="231">
        <f t="shared" si="92"/>
        <v>106</v>
      </c>
      <c r="AG353" s="231">
        <f t="shared" si="92"/>
        <v>88</v>
      </c>
      <c r="AH353" s="231">
        <f t="shared" si="92"/>
        <v>82</v>
      </c>
      <c r="AI353" s="231">
        <f t="shared" si="92"/>
        <v>76</v>
      </c>
      <c r="AJ353" s="231">
        <f t="shared" si="92"/>
        <v>72</v>
      </c>
      <c r="AK353" s="231">
        <f t="shared" si="92"/>
        <v>71</v>
      </c>
      <c r="AL353" s="231">
        <f t="shared" si="92"/>
        <v>47</v>
      </c>
      <c r="AM353" s="231">
        <f t="shared" si="92"/>
        <v>45</v>
      </c>
      <c r="AN353" s="231">
        <f t="shared" si="92"/>
        <v>31</v>
      </c>
      <c r="AO353" s="231">
        <f t="shared" si="92"/>
        <v>30</v>
      </c>
      <c r="AP353" s="231">
        <f t="shared" si="92"/>
        <v>2</v>
      </c>
      <c r="AQ353" s="231">
        <f t="shared" si="92"/>
        <v>36</v>
      </c>
      <c r="AR353" s="231">
        <f t="shared" si="92"/>
        <v>928</v>
      </c>
      <c r="AS353" s="231">
        <f t="shared" si="92"/>
        <v>100</v>
      </c>
      <c r="AT353" s="231">
        <f t="shared" si="92"/>
        <v>83</v>
      </c>
      <c r="AU353" s="231">
        <f t="shared" si="92"/>
        <v>346</v>
      </c>
      <c r="AV353" s="231">
        <f t="shared" si="92"/>
        <v>59</v>
      </c>
    </row>
    <row r="354" spans="1:48" ht="13.5" customHeight="1" x14ac:dyDescent="0.3">
      <c r="A354" s="221">
        <v>1</v>
      </c>
      <c r="B354" s="178">
        <v>131004</v>
      </c>
      <c r="C354" s="181" t="s">
        <v>1175</v>
      </c>
      <c r="D354" s="224" t="s">
        <v>2384</v>
      </c>
      <c r="E354" s="196" t="s">
        <v>1867</v>
      </c>
      <c r="F354" s="196" t="s">
        <v>1175</v>
      </c>
      <c r="G354" s="250">
        <f t="shared" si="78"/>
        <v>975</v>
      </c>
      <c r="H354" s="230">
        <v>12</v>
      </c>
      <c r="I354" s="230">
        <v>9</v>
      </c>
      <c r="J354" s="203">
        <v>16</v>
      </c>
      <c r="K354" s="203">
        <v>17</v>
      </c>
      <c r="L354" s="203">
        <v>21</v>
      </c>
      <c r="M354" s="203">
        <v>23</v>
      </c>
      <c r="N354" s="203">
        <v>19</v>
      </c>
      <c r="O354" s="203">
        <v>18</v>
      </c>
      <c r="P354" s="203">
        <v>17</v>
      </c>
      <c r="Q354" s="203">
        <v>16</v>
      </c>
      <c r="R354" s="203">
        <v>22</v>
      </c>
      <c r="S354" s="203">
        <v>26</v>
      </c>
      <c r="T354" s="203">
        <v>18</v>
      </c>
      <c r="U354" s="203">
        <v>22</v>
      </c>
      <c r="V354" s="203">
        <v>16</v>
      </c>
      <c r="W354" s="203">
        <v>23</v>
      </c>
      <c r="X354" s="203">
        <v>24</v>
      </c>
      <c r="Y354" s="203">
        <v>19</v>
      </c>
      <c r="Z354" s="203">
        <v>15</v>
      </c>
      <c r="AA354" s="203">
        <v>14</v>
      </c>
      <c r="AB354" s="203">
        <v>77</v>
      </c>
      <c r="AC354" s="203">
        <v>71</v>
      </c>
      <c r="AD354" s="203">
        <v>54</v>
      </c>
      <c r="AE354" s="203">
        <v>65</v>
      </c>
      <c r="AF354" s="203">
        <v>56</v>
      </c>
      <c r="AG354" s="203">
        <v>46</v>
      </c>
      <c r="AH354" s="203">
        <v>43</v>
      </c>
      <c r="AI354" s="203">
        <v>40</v>
      </c>
      <c r="AJ354" s="203">
        <v>38</v>
      </c>
      <c r="AK354" s="203">
        <v>37</v>
      </c>
      <c r="AL354" s="203">
        <v>25</v>
      </c>
      <c r="AM354" s="203">
        <v>24</v>
      </c>
      <c r="AN354" s="203">
        <v>16</v>
      </c>
      <c r="AO354" s="203">
        <v>16</v>
      </c>
      <c r="AP354" s="203">
        <v>1</v>
      </c>
      <c r="AQ354" s="203">
        <v>19</v>
      </c>
      <c r="AR354" s="203">
        <v>488</v>
      </c>
      <c r="AS354" s="203">
        <v>53</v>
      </c>
      <c r="AT354" s="203">
        <v>44</v>
      </c>
      <c r="AU354" s="203">
        <v>182</v>
      </c>
      <c r="AV354" s="203">
        <v>31</v>
      </c>
    </row>
    <row r="355" spans="1:48" ht="13.5" customHeight="1" x14ac:dyDescent="0.3">
      <c r="A355" s="221">
        <f>1+A354</f>
        <v>2</v>
      </c>
      <c r="B355" s="178">
        <v>131004</v>
      </c>
      <c r="C355" s="181" t="s">
        <v>1175</v>
      </c>
      <c r="D355" s="224" t="s">
        <v>2385</v>
      </c>
      <c r="E355" s="196" t="s">
        <v>1867</v>
      </c>
      <c r="F355" s="196" t="s">
        <v>2386</v>
      </c>
      <c r="G355" s="250">
        <f t="shared" si="78"/>
        <v>878</v>
      </c>
      <c r="H355" s="230">
        <v>11</v>
      </c>
      <c r="I355" s="230">
        <v>9</v>
      </c>
      <c r="J355" s="203">
        <v>14</v>
      </c>
      <c r="K355" s="203">
        <v>15</v>
      </c>
      <c r="L355" s="203">
        <v>19</v>
      </c>
      <c r="M355" s="203">
        <v>21</v>
      </c>
      <c r="N355" s="203">
        <v>17</v>
      </c>
      <c r="O355" s="203">
        <v>16</v>
      </c>
      <c r="P355" s="203">
        <v>16</v>
      </c>
      <c r="Q355" s="203">
        <v>15</v>
      </c>
      <c r="R355" s="203">
        <v>19</v>
      </c>
      <c r="S355" s="203">
        <v>24</v>
      </c>
      <c r="T355" s="203">
        <v>16</v>
      </c>
      <c r="U355" s="203">
        <v>19</v>
      </c>
      <c r="V355" s="203">
        <v>14</v>
      </c>
      <c r="W355" s="203">
        <v>20</v>
      </c>
      <c r="X355" s="203">
        <v>22</v>
      </c>
      <c r="Y355" s="203">
        <v>18</v>
      </c>
      <c r="Z355" s="203">
        <v>13</v>
      </c>
      <c r="AA355" s="203">
        <v>13</v>
      </c>
      <c r="AB355" s="203">
        <v>70</v>
      </c>
      <c r="AC355" s="203">
        <v>64</v>
      </c>
      <c r="AD355" s="203">
        <v>48</v>
      </c>
      <c r="AE355" s="203">
        <v>58</v>
      </c>
      <c r="AF355" s="203">
        <v>50</v>
      </c>
      <c r="AG355" s="203">
        <v>42</v>
      </c>
      <c r="AH355" s="203">
        <v>39</v>
      </c>
      <c r="AI355" s="203">
        <v>36</v>
      </c>
      <c r="AJ355" s="203">
        <v>34</v>
      </c>
      <c r="AK355" s="203">
        <v>34</v>
      </c>
      <c r="AL355" s="203">
        <v>22</v>
      </c>
      <c r="AM355" s="203">
        <v>21</v>
      </c>
      <c r="AN355" s="203">
        <v>15</v>
      </c>
      <c r="AO355" s="203">
        <v>14</v>
      </c>
      <c r="AP355" s="203">
        <v>1</v>
      </c>
      <c r="AQ355" s="203">
        <v>17</v>
      </c>
      <c r="AR355" s="203">
        <v>440</v>
      </c>
      <c r="AS355" s="203">
        <v>47</v>
      </c>
      <c r="AT355" s="203">
        <v>39</v>
      </c>
      <c r="AU355" s="203">
        <v>164</v>
      </c>
      <c r="AV355" s="203">
        <v>28</v>
      </c>
    </row>
    <row r="356" spans="1:48" ht="13.5" customHeight="1" x14ac:dyDescent="0.25">
      <c r="A356" s="216"/>
      <c r="B356" s="178">
        <v>131005</v>
      </c>
      <c r="C356" s="182" t="s">
        <v>2387</v>
      </c>
      <c r="D356" s="224"/>
      <c r="E356" s="206"/>
      <c r="F356" s="242"/>
      <c r="G356" s="187">
        <f t="shared" si="78"/>
        <v>2405</v>
      </c>
      <c r="H356" s="231">
        <f>+SUM(H357:H358)</f>
        <v>42</v>
      </c>
      <c r="I356" s="231">
        <f t="shared" ref="I356:AV356" si="93">+SUM(I357:I358)</f>
        <v>44</v>
      </c>
      <c r="J356" s="231">
        <f t="shared" si="93"/>
        <v>40</v>
      </c>
      <c r="K356" s="231">
        <f t="shared" si="93"/>
        <v>36</v>
      </c>
      <c r="L356" s="231">
        <f t="shared" si="93"/>
        <v>33</v>
      </c>
      <c r="M356" s="231">
        <f t="shared" si="93"/>
        <v>42</v>
      </c>
      <c r="N356" s="231">
        <f t="shared" si="93"/>
        <v>34</v>
      </c>
      <c r="O356" s="231">
        <f t="shared" si="93"/>
        <v>41</v>
      </c>
      <c r="P356" s="231">
        <f t="shared" si="93"/>
        <v>30</v>
      </c>
      <c r="Q356" s="231">
        <f t="shared" si="93"/>
        <v>28</v>
      </c>
      <c r="R356" s="231">
        <f t="shared" si="93"/>
        <v>40</v>
      </c>
      <c r="S356" s="231">
        <f t="shared" si="93"/>
        <v>39</v>
      </c>
      <c r="T356" s="231">
        <f t="shared" si="93"/>
        <v>48</v>
      </c>
      <c r="U356" s="231">
        <f t="shared" si="93"/>
        <v>48</v>
      </c>
      <c r="V356" s="231">
        <f t="shared" si="93"/>
        <v>41</v>
      </c>
      <c r="W356" s="231">
        <f t="shared" si="93"/>
        <v>54</v>
      </c>
      <c r="X356" s="231">
        <f t="shared" si="93"/>
        <v>58</v>
      </c>
      <c r="Y356" s="231">
        <f t="shared" si="93"/>
        <v>41</v>
      </c>
      <c r="Z356" s="231">
        <f t="shared" si="93"/>
        <v>48</v>
      </c>
      <c r="AA356" s="231">
        <f t="shared" si="93"/>
        <v>39</v>
      </c>
      <c r="AB356" s="231">
        <f t="shared" si="93"/>
        <v>187</v>
      </c>
      <c r="AC356" s="231">
        <f t="shared" si="93"/>
        <v>207</v>
      </c>
      <c r="AD356" s="231">
        <f t="shared" si="93"/>
        <v>167</v>
      </c>
      <c r="AE356" s="231">
        <f t="shared" si="93"/>
        <v>138</v>
      </c>
      <c r="AF356" s="231">
        <f t="shared" si="93"/>
        <v>117</v>
      </c>
      <c r="AG356" s="231">
        <f t="shared" si="93"/>
        <v>124</v>
      </c>
      <c r="AH356" s="231">
        <f t="shared" si="93"/>
        <v>130</v>
      </c>
      <c r="AI356" s="231">
        <f t="shared" si="93"/>
        <v>118</v>
      </c>
      <c r="AJ356" s="231">
        <f t="shared" si="93"/>
        <v>94</v>
      </c>
      <c r="AK356" s="231">
        <f t="shared" si="93"/>
        <v>68</v>
      </c>
      <c r="AL356" s="231">
        <f t="shared" si="93"/>
        <v>64</v>
      </c>
      <c r="AM356" s="231">
        <f t="shared" si="93"/>
        <v>59</v>
      </c>
      <c r="AN356" s="231">
        <f t="shared" si="93"/>
        <v>58</v>
      </c>
      <c r="AO356" s="231">
        <f t="shared" si="93"/>
        <v>48</v>
      </c>
      <c r="AP356" s="231">
        <f t="shared" si="93"/>
        <v>6</v>
      </c>
      <c r="AQ356" s="231">
        <f t="shared" si="93"/>
        <v>59</v>
      </c>
      <c r="AR356" s="231">
        <f t="shared" si="93"/>
        <v>1218</v>
      </c>
      <c r="AS356" s="231">
        <f t="shared" si="93"/>
        <v>106</v>
      </c>
      <c r="AT356" s="231">
        <f t="shared" si="93"/>
        <v>120</v>
      </c>
      <c r="AU356" s="231">
        <f t="shared" si="93"/>
        <v>459</v>
      </c>
      <c r="AV356" s="231">
        <f t="shared" si="93"/>
        <v>59</v>
      </c>
    </row>
    <row r="357" spans="1:48" ht="13.5" customHeight="1" x14ac:dyDescent="0.3">
      <c r="A357" s="216">
        <v>1</v>
      </c>
      <c r="B357" s="178">
        <v>131005</v>
      </c>
      <c r="C357" s="181" t="s">
        <v>703</v>
      </c>
      <c r="D357" s="224" t="s">
        <v>2388</v>
      </c>
      <c r="E357" s="196" t="s">
        <v>1867</v>
      </c>
      <c r="F357" s="196" t="s">
        <v>703</v>
      </c>
      <c r="G357" s="250">
        <f t="shared" si="78"/>
        <v>1621</v>
      </c>
      <c r="H357" s="230">
        <v>28</v>
      </c>
      <c r="I357" s="230">
        <v>30</v>
      </c>
      <c r="J357" s="203">
        <v>27</v>
      </c>
      <c r="K357" s="203">
        <v>24</v>
      </c>
      <c r="L357" s="203">
        <v>22</v>
      </c>
      <c r="M357" s="203">
        <v>28</v>
      </c>
      <c r="N357" s="203">
        <v>23</v>
      </c>
      <c r="O357" s="203">
        <v>28</v>
      </c>
      <c r="P357" s="203">
        <v>20</v>
      </c>
      <c r="Q357" s="203">
        <v>19</v>
      </c>
      <c r="R357" s="203">
        <v>27</v>
      </c>
      <c r="S357" s="203">
        <v>26</v>
      </c>
      <c r="T357" s="203">
        <v>32</v>
      </c>
      <c r="U357" s="203">
        <v>32</v>
      </c>
      <c r="V357" s="203">
        <v>28</v>
      </c>
      <c r="W357" s="203">
        <v>36</v>
      </c>
      <c r="X357" s="203">
        <v>39</v>
      </c>
      <c r="Y357" s="203">
        <v>28</v>
      </c>
      <c r="Z357" s="203">
        <v>32</v>
      </c>
      <c r="AA357" s="203">
        <v>26</v>
      </c>
      <c r="AB357" s="203">
        <v>126</v>
      </c>
      <c r="AC357" s="203">
        <v>140</v>
      </c>
      <c r="AD357" s="203">
        <v>113</v>
      </c>
      <c r="AE357" s="203">
        <v>93</v>
      </c>
      <c r="AF357" s="203">
        <v>79</v>
      </c>
      <c r="AG357" s="203">
        <v>84</v>
      </c>
      <c r="AH357" s="203">
        <v>88</v>
      </c>
      <c r="AI357" s="203">
        <v>80</v>
      </c>
      <c r="AJ357" s="203">
        <v>63</v>
      </c>
      <c r="AK357" s="203">
        <v>46</v>
      </c>
      <c r="AL357" s="203">
        <v>43</v>
      </c>
      <c r="AM357" s="203">
        <v>40</v>
      </c>
      <c r="AN357" s="203">
        <v>39</v>
      </c>
      <c r="AO357" s="203">
        <v>32</v>
      </c>
      <c r="AP357" s="203">
        <v>4</v>
      </c>
      <c r="AQ357" s="203">
        <v>40</v>
      </c>
      <c r="AR357" s="203">
        <v>822</v>
      </c>
      <c r="AS357" s="203">
        <v>72</v>
      </c>
      <c r="AT357" s="203">
        <v>81</v>
      </c>
      <c r="AU357" s="203">
        <v>310</v>
      </c>
      <c r="AV357" s="203">
        <v>40</v>
      </c>
    </row>
    <row r="358" spans="1:48" ht="13.5" customHeight="1" x14ac:dyDescent="0.3">
      <c r="A358" s="216">
        <v>2</v>
      </c>
      <c r="B358" s="178">
        <v>131005</v>
      </c>
      <c r="C358" s="181" t="s">
        <v>703</v>
      </c>
      <c r="D358" s="224" t="s">
        <v>2389</v>
      </c>
      <c r="E358" s="196" t="s">
        <v>1867</v>
      </c>
      <c r="F358" s="196" t="s">
        <v>2390</v>
      </c>
      <c r="G358" s="250">
        <f t="shared" si="78"/>
        <v>784</v>
      </c>
      <c r="H358" s="230">
        <v>14</v>
      </c>
      <c r="I358" s="230">
        <v>14</v>
      </c>
      <c r="J358" s="203">
        <v>13</v>
      </c>
      <c r="K358" s="203">
        <v>12</v>
      </c>
      <c r="L358" s="203">
        <v>11</v>
      </c>
      <c r="M358" s="203">
        <v>14</v>
      </c>
      <c r="N358" s="203">
        <v>11</v>
      </c>
      <c r="O358" s="203">
        <v>13</v>
      </c>
      <c r="P358" s="203">
        <v>10</v>
      </c>
      <c r="Q358" s="203">
        <v>9</v>
      </c>
      <c r="R358" s="203">
        <v>13</v>
      </c>
      <c r="S358" s="203">
        <v>13</v>
      </c>
      <c r="T358" s="203">
        <v>16</v>
      </c>
      <c r="U358" s="203">
        <v>16</v>
      </c>
      <c r="V358" s="203">
        <v>13</v>
      </c>
      <c r="W358" s="203">
        <v>18</v>
      </c>
      <c r="X358" s="203">
        <v>19</v>
      </c>
      <c r="Y358" s="203">
        <v>13</v>
      </c>
      <c r="Z358" s="203">
        <v>16</v>
      </c>
      <c r="AA358" s="203">
        <v>13</v>
      </c>
      <c r="AB358" s="203">
        <v>61</v>
      </c>
      <c r="AC358" s="203">
        <v>67</v>
      </c>
      <c r="AD358" s="203">
        <v>54</v>
      </c>
      <c r="AE358" s="203">
        <v>45</v>
      </c>
      <c r="AF358" s="203">
        <v>38</v>
      </c>
      <c r="AG358" s="203">
        <v>40</v>
      </c>
      <c r="AH358" s="203">
        <v>42</v>
      </c>
      <c r="AI358" s="203">
        <v>38</v>
      </c>
      <c r="AJ358" s="203">
        <v>31</v>
      </c>
      <c r="AK358" s="203">
        <v>22</v>
      </c>
      <c r="AL358" s="203">
        <v>21</v>
      </c>
      <c r="AM358" s="203">
        <v>19</v>
      </c>
      <c r="AN358" s="203">
        <v>19</v>
      </c>
      <c r="AO358" s="203">
        <v>16</v>
      </c>
      <c r="AP358" s="203">
        <v>2</v>
      </c>
      <c r="AQ358" s="203">
        <v>19</v>
      </c>
      <c r="AR358" s="203">
        <v>396</v>
      </c>
      <c r="AS358" s="203">
        <v>34</v>
      </c>
      <c r="AT358" s="203">
        <v>39</v>
      </c>
      <c r="AU358" s="203">
        <v>149</v>
      </c>
      <c r="AV358" s="203">
        <v>19</v>
      </c>
    </row>
    <row r="359" spans="1:48" ht="13.5" customHeight="1" x14ac:dyDescent="0.25">
      <c r="A359" s="216"/>
      <c r="B359" s="178">
        <v>131006</v>
      </c>
      <c r="C359" s="182" t="s">
        <v>2391</v>
      </c>
      <c r="D359" s="224"/>
      <c r="E359" s="206"/>
      <c r="F359" s="242"/>
      <c r="G359" s="187">
        <f t="shared" ref="G359:G408" si="94">+SUM(H359:AO359)</f>
        <v>13872</v>
      </c>
      <c r="H359" s="231">
        <f>+SUM(H360:H366)</f>
        <v>204</v>
      </c>
      <c r="I359" s="231">
        <f>+SUM(I360:I366)</f>
        <v>224</v>
      </c>
      <c r="J359" s="231">
        <f t="shared" ref="J359:AV359" si="95">+SUM(J360:J366)</f>
        <v>208</v>
      </c>
      <c r="K359" s="231">
        <f t="shared" si="95"/>
        <v>251</v>
      </c>
      <c r="L359" s="231">
        <f t="shared" si="95"/>
        <v>255</v>
      </c>
      <c r="M359" s="231">
        <f t="shared" si="95"/>
        <v>230</v>
      </c>
      <c r="N359" s="231">
        <f t="shared" si="95"/>
        <v>325</v>
      </c>
      <c r="O359" s="231">
        <f t="shared" si="95"/>
        <v>276</v>
      </c>
      <c r="P359" s="231">
        <f t="shared" si="95"/>
        <v>276</v>
      </c>
      <c r="Q359" s="231">
        <f t="shared" si="95"/>
        <v>244</v>
      </c>
      <c r="R359" s="231">
        <f t="shared" si="95"/>
        <v>276</v>
      </c>
      <c r="S359" s="231">
        <f t="shared" si="95"/>
        <v>309</v>
      </c>
      <c r="T359" s="231">
        <f t="shared" si="95"/>
        <v>308</v>
      </c>
      <c r="U359" s="231">
        <f t="shared" si="95"/>
        <v>328</v>
      </c>
      <c r="V359" s="231">
        <f t="shared" si="95"/>
        <v>304</v>
      </c>
      <c r="W359" s="231">
        <f t="shared" si="95"/>
        <v>283</v>
      </c>
      <c r="X359" s="231">
        <f t="shared" si="95"/>
        <v>312</v>
      </c>
      <c r="Y359" s="231">
        <f t="shared" si="95"/>
        <v>299</v>
      </c>
      <c r="Z359" s="231">
        <f t="shared" si="95"/>
        <v>275</v>
      </c>
      <c r="AA359" s="231">
        <f t="shared" si="95"/>
        <v>242</v>
      </c>
      <c r="AB359" s="231">
        <f t="shared" si="95"/>
        <v>1326</v>
      </c>
      <c r="AC359" s="231">
        <f t="shared" si="95"/>
        <v>1204</v>
      </c>
      <c r="AD359" s="231">
        <f t="shared" si="95"/>
        <v>1139</v>
      </c>
      <c r="AE359" s="231">
        <f t="shared" si="95"/>
        <v>947</v>
      </c>
      <c r="AF359" s="231">
        <f t="shared" si="95"/>
        <v>799</v>
      </c>
      <c r="AG359" s="231">
        <f t="shared" si="95"/>
        <v>790</v>
      </c>
      <c r="AH359" s="231">
        <f t="shared" si="95"/>
        <v>616</v>
      </c>
      <c r="AI359" s="231">
        <f t="shared" si="95"/>
        <v>537</v>
      </c>
      <c r="AJ359" s="231">
        <f t="shared" si="95"/>
        <v>325</v>
      </c>
      <c r="AK359" s="231">
        <f t="shared" si="95"/>
        <v>242</v>
      </c>
      <c r="AL359" s="231">
        <f t="shared" si="95"/>
        <v>181</v>
      </c>
      <c r="AM359" s="231">
        <f t="shared" si="95"/>
        <v>138</v>
      </c>
      <c r="AN359" s="231">
        <f t="shared" si="95"/>
        <v>98</v>
      </c>
      <c r="AO359" s="231">
        <f t="shared" si="95"/>
        <v>101</v>
      </c>
      <c r="AP359" s="231">
        <f t="shared" si="95"/>
        <v>18</v>
      </c>
      <c r="AQ359" s="231">
        <f t="shared" si="95"/>
        <v>253</v>
      </c>
      <c r="AR359" s="231">
        <f t="shared" si="95"/>
        <v>6985</v>
      </c>
      <c r="AS359" s="231">
        <f t="shared" si="95"/>
        <v>822</v>
      </c>
      <c r="AT359" s="231">
        <f t="shared" si="95"/>
        <v>734</v>
      </c>
      <c r="AU359" s="231">
        <f t="shared" si="95"/>
        <v>3010</v>
      </c>
      <c r="AV359" s="231">
        <f t="shared" si="95"/>
        <v>446</v>
      </c>
    </row>
    <row r="360" spans="1:48" ht="13.5" customHeight="1" x14ac:dyDescent="0.3">
      <c r="A360" s="216">
        <v>1</v>
      </c>
      <c r="B360" s="178">
        <v>131006</v>
      </c>
      <c r="C360" s="183" t="s">
        <v>1176</v>
      </c>
      <c r="D360" s="224" t="s">
        <v>2392</v>
      </c>
      <c r="E360" s="196" t="s">
        <v>2784</v>
      </c>
      <c r="F360" s="196" t="s">
        <v>1176</v>
      </c>
      <c r="G360" s="250">
        <f t="shared" si="94"/>
        <v>9339</v>
      </c>
      <c r="H360" s="230">
        <v>137</v>
      </c>
      <c r="I360" s="230">
        <v>150</v>
      </c>
      <c r="J360" s="203">
        <v>139</v>
      </c>
      <c r="K360" s="203">
        <v>168</v>
      </c>
      <c r="L360" s="203">
        <v>172</v>
      </c>
      <c r="M360" s="203">
        <v>155</v>
      </c>
      <c r="N360" s="203">
        <v>218</v>
      </c>
      <c r="O360" s="203">
        <v>186</v>
      </c>
      <c r="P360" s="203">
        <v>186</v>
      </c>
      <c r="Q360" s="203">
        <v>165</v>
      </c>
      <c r="R360" s="203">
        <v>186</v>
      </c>
      <c r="S360" s="203">
        <v>209</v>
      </c>
      <c r="T360" s="203">
        <v>208</v>
      </c>
      <c r="U360" s="203">
        <v>221</v>
      </c>
      <c r="V360" s="203">
        <v>204</v>
      </c>
      <c r="W360" s="203">
        <v>190</v>
      </c>
      <c r="X360" s="203">
        <v>211</v>
      </c>
      <c r="Y360" s="203">
        <v>201</v>
      </c>
      <c r="Z360" s="203">
        <v>185</v>
      </c>
      <c r="AA360" s="203">
        <v>163</v>
      </c>
      <c r="AB360" s="203">
        <v>892</v>
      </c>
      <c r="AC360" s="203">
        <v>810</v>
      </c>
      <c r="AD360" s="203">
        <v>767</v>
      </c>
      <c r="AE360" s="203">
        <v>639</v>
      </c>
      <c r="AF360" s="203">
        <v>537</v>
      </c>
      <c r="AG360" s="203">
        <v>532</v>
      </c>
      <c r="AH360" s="203">
        <v>415</v>
      </c>
      <c r="AI360" s="203">
        <v>361</v>
      </c>
      <c r="AJ360" s="203">
        <v>218</v>
      </c>
      <c r="AK360" s="203">
        <v>163</v>
      </c>
      <c r="AL360" s="203">
        <v>122</v>
      </c>
      <c r="AM360" s="203">
        <v>93</v>
      </c>
      <c r="AN360" s="203">
        <v>67</v>
      </c>
      <c r="AO360" s="203">
        <v>69</v>
      </c>
      <c r="AP360" s="203">
        <v>12</v>
      </c>
      <c r="AQ360" s="203">
        <v>170</v>
      </c>
      <c r="AR360" s="203">
        <v>4701</v>
      </c>
      <c r="AS360" s="203">
        <v>553</v>
      </c>
      <c r="AT360" s="203">
        <v>495</v>
      </c>
      <c r="AU360" s="203">
        <v>2026</v>
      </c>
      <c r="AV360" s="203">
        <v>301</v>
      </c>
    </row>
    <row r="361" spans="1:48" ht="13.5" customHeight="1" x14ac:dyDescent="0.3">
      <c r="A361" s="216">
        <f t="shared" ref="A361:A366" si="96">1+A360</f>
        <v>2</v>
      </c>
      <c r="B361" s="178">
        <v>131006</v>
      </c>
      <c r="C361" s="183" t="s">
        <v>1176</v>
      </c>
      <c r="D361" s="224" t="s">
        <v>2393</v>
      </c>
      <c r="E361" s="196" t="s">
        <v>1867</v>
      </c>
      <c r="F361" s="196" t="s">
        <v>2394</v>
      </c>
      <c r="G361" s="250">
        <f t="shared" si="94"/>
        <v>1315</v>
      </c>
      <c r="H361" s="230">
        <v>19</v>
      </c>
      <c r="I361" s="230">
        <v>21</v>
      </c>
      <c r="J361" s="203">
        <v>20</v>
      </c>
      <c r="K361" s="203">
        <v>24</v>
      </c>
      <c r="L361" s="203">
        <v>24</v>
      </c>
      <c r="M361" s="203">
        <v>22</v>
      </c>
      <c r="N361" s="203">
        <v>31</v>
      </c>
      <c r="O361" s="203">
        <v>26</v>
      </c>
      <c r="P361" s="203">
        <v>26</v>
      </c>
      <c r="Q361" s="203">
        <v>23</v>
      </c>
      <c r="R361" s="203">
        <v>26</v>
      </c>
      <c r="S361" s="203">
        <v>29</v>
      </c>
      <c r="T361" s="203">
        <v>29</v>
      </c>
      <c r="U361" s="203">
        <v>31</v>
      </c>
      <c r="V361" s="203">
        <v>29</v>
      </c>
      <c r="W361" s="203">
        <v>27</v>
      </c>
      <c r="X361" s="203">
        <v>30</v>
      </c>
      <c r="Y361" s="203">
        <v>28</v>
      </c>
      <c r="Z361" s="203">
        <v>26</v>
      </c>
      <c r="AA361" s="203">
        <v>23</v>
      </c>
      <c r="AB361" s="203">
        <v>126</v>
      </c>
      <c r="AC361" s="203">
        <v>114</v>
      </c>
      <c r="AD361" s="203">
        <v>108</v>
      </c>
      <c r="AE361" s="203">
        <v>90</v>
      </c>
      <c r="AF361" s="203">
        <v>76</v>
      </c>
      <c r="AG361" s="203">
        <v>75</v>
      </c>
      <c r="AH361" s="203">
        <v>58</v>
      </c>
      <c r="AI361" s="203">
        <v>51</v>
      </c>
      <c r="AJ361" s="203">
        <v>31</v>
      </c>
      <c r="AK361" s="203">
        <v>23</v>
      </c>
      <c r="AL361" s="203">
        <v>17</v>
      </c>
      <c r="AM361" s="203">
        <v>13</v>
      </c>
      <c r="AN361" s="203">
        <v>9</v>
      </c>
      <c r="AO361" s="203">
        <v>10</v>
      </c>
      <c r="AP361" s="203">
        <v>2</v>
      </c>
      <c r="AQ361" s="203">
        <v>24</v>
      </c>
      <c r="AR361" s="203">
        <v>662</v>
      </c>
      <c r="AS361" s="203">
        <v>78</v>
      </c>
      <c r="AT361" s="203">
        <v>70</v>
      </c>
      <c r="AU361" s="203">
        <v>285</v>
      </c>
      <c r="AV361" s="203">
        <v>42</v>
      </c>
    </row>
    <row r="362" spans="1:48" ht="13.5" customHeight="1" x14ac:dyDescent="0.3">
      <c r="A362" s="216">
        <f t="shared" si="96"/>
        <v>3</v>
      </c>
      <c r="B362" s="178">
        <v>131006</v>
      </c>
      <c r="C362" s="183" t="s">
        <v>1176</v>
      </c>
      <c r="D362" s="224" t="s">
        <v>2395</v>
      </c>
      <c r="E362" s="196" t="s">
        <v>1867</v>
      </c>
      <c r="F362" s="196" t="s">
        <v>2396</v>
      </c>
      <c r="G362" s="250">
        <f t="shared" si="94"/>
        <v>986</v>
      </c>
      <c r="H362" s="230">
        <v>14</v>
      </c>
      <c r="I362" s="230">
        <v>16</v>
      </c>
      <c r="J362" s="203">
        <v>15</v>
      </c>
      <c r="K362" s="203">
        <v>18</v>
      </c>
      <c r="L362" s="203">
        <v>18</v>
      </c>
      <c r="M362" s="203">
        <v>16</v>
      </c>
      <c r="N362" s="203">
        <v>23</v>
      </c>
      <c r="O362" s="203">
        <v>20</v>
      </c>
      <c r="P362" s="203">
        <v>20</v>
      </c>
      <c r="Q362" s="203">
        <v>17</v>
      </c>
      <c r="R362" s="203">
        <v>20</v>
      </c>
      <c r="S362" s="203">
        <v>22</v>
      </c>
      <c r="T362" s="203">
        <v>22</v>
      </c>
      <c r="U362" s="203">
        <v>23</v>
      </c>
      <c r="V362" s="203">
        <v>22</v>
      </c>
      <c r="W362" s="203">
        <v>20</v>
      </c>
      <c r="X362" s="203">
        <v>22</v>
      </c>
      <c r="Y362" s="203">
        <v>21</v>
      </c>
      <c r="Z362" s="203">
        <v>20</v>
      </c>
      <c r="AA362" s="203">
        <v>17</v>
      </c>
      <c r="AB362" s="203">
        <v>94</v>
      </c>
      <c r="AC362" s="203">
        <v>86</v>
      </c>
      <c r="AD362" s="203">
        <v>81</v>
      </c>
      <c r="AE362" s="203">
        <v>67</v>
      </c>
      <c r="AF362" s="203">
        <v>57</v>
      </c>
      <c r="AG362" s="203">
        <v>56</v>
      </c>
      <c r="AH362" s="203">
        <v>44</v>
      </c>
      <c r="AI362" s="203">
        <v>38</v>
      </c>
      <c r="AJ362" s="203">
        <v>23</v>
      </c>
      <c r="AK362" s="203">
        <v>17</v>
      </c>
      <c r="AL362" s="203">
        <v>13</v>
      </c>
      <c r="AM362" s="203">
        <v>10</v>
      </c>
      <c r="AN362" s="203">
        <v>7</v>
      </c>
      <c r="AO362" s="203">
        <v>7</v>
      </c>
      <c r="AP362" s="203">
        <v>1</v>
      </c>
      <c r="AQ362" s="203">
        <v>18</v>
      </c>
      <c r="AR362" s="203">
        <v>497</v>
      </c>
      <c r="AS362" s="203">
        <v>58</v>
      </c>
      <c r="AT362" s="203">
        <v>52</v>
      </c>
      <c r="AU362" s="203">
        <v>214</v>
      </c>
      <c r="AV362" s="203">
        <v>32</v>
      </c>
    </row>
    <row r="363" spans="1:48" ht="13.5" customHeight="1" x14ac:dyDescent="0.3">
      <c r="A363" s="216">
        <f t="shared" si="96"/>
        <v>4</v>
      </c>
      <c r="B363" s="178">
        <v>131006</v>
      </c>
      <c r="C363" s="183" t="s">
        <v>1176</v>
      </c>
      <c r="D363" s="224" t="s">
        <v>2397</v>
      </c>
      <c r="E363" s="196" t="s">
        <v>1867</v>
      </c>
      <c r="F363" s="196" t="s">
        <v>2398</v>
      </c>
      <c r="G363" s="250">
        <f t="shared" si="94"/>
        <v>593</v>
      </c>
      <c r="H363" s="230">
        <v>9</v>
      </c>
      <c r="I363" s="230">
        <v>10</v>
      </c>
      <c r="J363" s="203">
        <v>9</v>
      </c>
      <c r="K363" s="203">
        <v>11</v>
      </c>
      <c r="L363" s="203">
        <v>11</v>
      </c>
      <c r="M363" s="203">
        <v>10</v>
      </c>
      <c r="N363" s="203">
        <v>14</v>
      </c>
      <c r="O363" s="203">
        <v>12</v>
      </c>
      <c r="P363" s="203">
        <v>12</v>
      </c>
      <c r="Q363" s="203">
        <v>10</v>
      </c>
      <c r="R363" s="203">
        <v>12</v>
      </c>
      <c r="S363" s="203">
        <v>13</v>
      </c>
      <c r="T363" s="203">
        <v>13</v>
      </c>
      <c r="U363" s="203">
        <v>14</v>
      </c>
      <c r="V363" s="203">
        <v>13</v>
      </c>
      <c r="W363" s="203">
        <v>12</v>
      </c>
      <c r="X363" s="203">
        <v>13</v>
      </c>
      <c r="Y363" s="203">
        <v>13</v>
      </c>
      <c r="Z363" s="203">
        <v>12</v>
      </c>
      <c r="AA363" s="203">
        <v>10</v>
      </c>
      <c r="AB363" s="203">
        <v>57</v>
      </c>
      <c r="AC363" s="203">
        <v>51</v>
      </c>
      <c r="AD363" s="203">
        <v>49</v>
      </c>
      <c r="AE363" s="203">
        <v>40</v>
      </c>
      <c r="AF363" s="203">
        <v>34</v>
      </c>
      <c r="AG363" s="203">
        <v>34</v>
      </c>
      <c r="AH363" s="203">
        <v>26</v>
      </c>
      <c r="AI363" s="203">
        <v>23</v>
      </c>
      <c r="AJ363" s="203">
        <v>14</v>
      </c>
      <c r="AK363" s="203">
        <v>10</v>
      </c>
      <c r="AL363" s="203">
        <v>8</v>
      </c>
      <c r="AM363" s="203">
        <v>6</v>
      </c>
      <c r="AN363" s="203">
        <v>4</v>
      </c>
      <c r="AO363" s="203">
        <v>4</v>
      </c>
      <c r="AP363" s="203">
        <v>1</v>
      </c>
      <c r="AQ363" s="203">
        <v>11</v>
      </c>
      <c r="AR363" s="203">
        <v>298</v>
      </c>
      <c r="AS363" s="203">
        <v>35</v>
      </c>
      <c r="AT363" s="203">
        <v>31</v>
      </c>
      <c r="AU363" s="203">
        <v>128</v>
      </c>
      <c r="AV363" s="203">
        <v>19</v>
      </c>
    </row>
    <row r="364" spans="1:48" ht="13.5" customHeight="1" x14ac:dyDescent="0.3">
      <c r="A364" s="216">
        <f t="shared" si="96"/>
        <v>5</v>
      </c>
      <c r="B364" s="178">
        <v>131006</v>
      </c>
      <c r="C364" s="183" t="s">
        <v>1176</v>
      </c>
      <c r="D364" s="224" t="s">
        <v>2399</v>
      </c>
      <c r="E364" s="196" t="s">
        <v>1867</v>
      </c>
      <c r="F364" s="196" t="s">
        <v>2400</v>
      </c>
      <c r="G364" s="250">
        <f t="shared" si="94"/>
        <v>722</v>
      </c>
      <c r="H364" s="230">
        <v>11</v>
      </c>
      <c r="I364" s="230">
        <v>12</v>
      </c>
      <c r="J364" s="203">
        <v>11</v>
      </c>
      <c r="K364" s="203">
        <v>13</v>
      </c>
      <c r="L364" s="203">
        <v>13</v>
      </c>
      <c r="M364" s="203">
        <v>12</v>
      </c>
      <c r="N364" s="203">
        <v>17</v>
      </c>
      <c r="O364" s="203">
        <v>14</v>
      </c>
      <c r="P364" s="203">
        <v>14</v>
      </c>
      <c r="Q364" s="203">
        <v>13</v>
      </c>
      <c r="R364" s="203">
        <v>14</v>
      </c>
      <c r="S364" s="203">
        <v>16</v>
      </c>
      <c r="T364" s="203">
        <v>16</v>
      </c>
      <c r="U364" s="203">
        <v>17</v>
      </c>
      <c r="V364" s="203">
        <v>16</v>
      </c>
      <c r="W364" s="203">
        <v>15</v>
      </c>
      <c r="X364" s="203">
        <v>16</v>
      </c>
      <c r="Y364" s="203">
        <v>16</v>
      </c>
      <c r="Z364" s="203">
        <v>14</v>
      </c>
      <c r="AA364" s="203">
        <v>13</v>
      </c>
      <c r="AB364" s="203">
        <v>69</v>
      </c>
      <c r="AC364" s="203">
        <v>63</v>
      </c>
      <c r="AD364" s="203">
        <v>59</v>
      </c>
      <c r="AE364" s="203">
        <v>49</v>
      </c>
      <c r="AF364" s="203">
        <v>42</v>
      </c>
      <c r="AG364" s="203">
        <v>41</v>
      </c>
      <c r="AH364" s="203">
        <v>32</v>
      </c>
      <c r="AI364" s="203">
        <v>28</v>
      </c>
      <c r="AJ364" s="203">
        <v>17</v>
      </c>
      <c r="AK364" s="203">
        <v>13</v>
      </c>
      <c r="AL364" s="203">
        <v>9</v>
      </c>
      <c r="AM364" s="203">
        <v>7</v>
      </c>
      <c r="AN364" s="203">
        <v>5</v>
      </c>
      <c r="AO364" s="203">
        <v>5</v>
      </c>
      <c r="AP364" s="203">
        <v>1</v>
      </c>
      <c r="AQ364" s="203">
        <v>13</v>
      </c>
      <c r="AR364" s="203">
        <v>364</v>
      </c>
      <c r="AS364" s="203">
        <v>43</v>
      </c>
      <c r="AT364" s="203">
        <v>38</v>
      </c>
      <c r="AU364" s="203">
        <v>157</v>
      </c>
      <c r="AV364" s="203">
        <v>23</v>
      </c>
    </row>
    <row r="365" spans="1:48" ht="13.5" customHeight="1" x14ac:dyDescent="0.3">
      <c r="A365" s="216">
        <f t="shared" si="96"/>
        <v>6</v>
      </c>
      <c r="B365" s="178">
        <v>131006</v>
      </c>
      <c r="C365" s="183" t="s">
        <v>1176</v>
      </c>
      <c r="D365" s="224" t="s">
        <v>2401</v>
      </c>
      <c r="E365" s="196" t="s">
        <v>1867</v>
      </c>
      <c r="F365" s="196" t="s">
        <v>2402</v>
      </c>
      <c r="G365" s="250">
        <f t="shared" si="94"/>
        <v>195</v>
      </c>
      <c r="H365" s="230">
        <v>3</v>
      </c>
      <c r="I365" s="230">
        <v>3</v>
      </c>
      <c r="J365" s="203">
        <v>3</v>
      </c>
      <c r="K365" s="203">
        <v>4</v>
      </c>
      <c r="L365" s="203">
        <v>4</v>
      </c>
      <c r="M365" s="203">
        <v>3</v>
      </c>
      <c r="N365" s="203">
        <v>5</v>
      </c>
      <c r="O365" s="203">
        <v>4</v>
      </c>
      <c r="P365" s="203">
        <v>4</v>
      </c>
      <c r="Q365" s="203">
        <v>3</v>
      </c>
      <c r="R365" s="203">
        <v>4</v>
      </c>
      <c r="S365" s="203">
        <v>4</v>
      </c>
      <c r="T365" s="203">
        <v>4</v>
      </c>
      <c r="U365" s="203">
        <v>5</v>
      </c>
      <c r="V365" s="203">
        <v>4</v>
      </c>
      <c r="W365" s="203">
        <v>4</v>
      </c>
      <c r="X365" s="203">
        <v>4</v>
      </c>
      <c r="Y365" s="203">
        <v>4</v>
      </c>
      <c r="Z365" s="203">
        <v>4</v>
      </c>
      <c r="AA365" s="203">
        <v>3</v>
      </c>
      <c r="AB365" s="203">
        <v>19</v>
      </c>
      <c r="AC365" s="203">
        <v>17</v>
      </c>
      <c r="AD365" s="203">
        <v>16</v>
      </c>
      <c r="AE365" s="203">
        <v>13</v>
      </c>
      <c r="AF365" s="203">
        <v>11</v>
      </c>
      <c r="AG365" s="203">
        <v>11</v>
      </c>
      <c r="AH365" s="203">
        <v>9</v>
      </c>
      <c r="AI365" s="203">
        <v>8</v>
      </c>
      <c r="AJ365" s="203">
        <v>5</v>
      </c>
      <c r="AK365" s="203">
        <v>3</v>
      </c>
      <c r="AL365" s="203">
        <v>3</v>
      </c>
      <c r="AM365" s="203">
        <v>2</v>
      </c>
      <c r="AN365" s="203">
        <v>1</v>
      </c>
      <c r="AO365" s="203">
        <v>1</v>
      </c>
      <c r="AP365" s="203">
        <v>0</v>
      </c>
      <c r="AQ365" s="203">
        <v>4</v>
      </c>
      <c r="AR365" s="203">
        <v>99</v>
      </c>
      <c r="AS365" s="203">
        <v>12</v>
      </c>
      <c r="AT365" s="203">
        <v>10</v>
      </c>
      <c r="AU365" s="203">
        <v>43</v>
      </c>
      <c r="AV365" s="203">
        <v>6</v>
      </c>
    </row>
    <row r="366" spans="1:48" ht="13.5" customHeight="1" x14ac:dyDescent="0.3">
      <c r="A366" s="216">
        <f t="shared" si="96"/>
        <v>7</v>
      </c>
      <c r="B366" s="178">
        <v>131006</v>
      </c>
      <c r="C366" s="183" t="s">
        <v>1176</v>
      </c>
      <c r="D366" s="224" t="s">
        <v>2403</v>
      </c>
      <c r="E366" s="196" t="s">
        <v>1867</v>
      </c>
      <c r="F366" s="196" t="s">
        <v>2404</v>
      </c>
      <c r="G366" s="250">
        <f t="shared" si="94"/>
        <v>722</v>
      </c>
      <c r="H366" s="230">
        <v>11</v>
      </c>
      <c r="I366" s="230">
        <v>12</v>
      </c>
      <c r="J366" s="203">
        <v>11</v>
      </c>
      <c r="K366" s="203">
        <v>13</v>
      </c>
      <c r="L366" s="203">
        <v>13</v>
      </c>
      <c r="M366" s="203">
        <v>12</v>
      </c>
      <c r="N366" s="203">
        <v>17</v>
      </c>
      <c r="O366" s="203">
        <v>14</v>
      </c>
      <c r="P366" s="203">
        <v>14</v>
      </c>
      <c r="Q366" s="203">
        <v>13</v>
      </c>
      <c r="R366" s="203">
        <v>14</v>
      </c>
      <c r="S366" s="203">
        <v>16</v>
      </c>
      <c r="T366" s="203">
        <v>16</v>
      </c>
      <c r="U366" s="203">
        <v>17</v>
      </c>
      <c r="V366" s="203">
        <v>16</v>
      </c>
      <c r="W366" s="203">
        <v>15</v>
      </c>
      <c r="X366" s="203">
        <v>16</v>
      </c>
      <c r="Y366" s="203">
        <v>16</v>
      </c>
      <c r="Z366" s="203">
        <v>14</v>
      </c>
      <c r="AA366" s="203">
        <v>13</v>
      </c>
      <c r="AB366" s="203">
        <v>69</v>
      </c>
      <c r="AC366" s="203">
        <v>63</v>
      </c>
      <c r="AD366" s="203">
        <v>59</v>
      </c>
      <c r="AE366" s="203">
        <v>49</v>
      </c>
      <c r="AF366" s="203">
        <v>42</v>
      </c>
      <c r="AG366" s="203">
        <v>41</v>
      </c>
      <c r="AH366" s="203">
        <v>32</v>
      </c>
      <c r="AI366" s="203">
        <v>28</v>
      </c>
      <c r="AJ366" s="203">
        <v>17</v>
      </c>
      <c r="AK366" s="203">
        <v>13</v>
      </c>
      <c r="AL366" s="203">
        <v>9</v>
      </c>
      <c r="AM366" s="203">
        <v>7</v>
      </c>
      <c r="AN366" s="203">
        <v>5</v>
      </c>
      <c r="AO366" s="203">
        <v>5</v>
      </c>
      <c r="AP366" s="203">
        <v>1</v>
      </c>
      <c r="AQ366" s="203">
        <v>13</v>
      </c>
      <c r="AR366" s="203">
        <v>364</v>
      </c>
      <c r="AS366" s="203">
        <v>43</v>
      </c>
      <c r="AT366" s="203">
        <v>38</v>
      </c>
      <c r="AU366" s="203">
        <v>157</v>
      </c>
      <c r="AV366" s="203">
        <v>23</v>
      </c>
    </row>
    <row r="367" spans="1:48" ht="13.5" customHeight="1" x14ac:dyDescent="0.25">
      <c r="A367" s="216"/>
      <c r="B367" s="178">
        <v>131007</v>
      </c>
      <c r="C367" s="182" t="s">
        <v>2405</v>
      </c>
      <c r="D367" s="224"/>
      <c r="E367" s="206"/>
      <c r="F367" s="242"/>
      <c r="G367" s="187">
        <f t="shared" si="94"/>
        <v>3036</v>
      </c>
      <c r="H367" s="231">
        <f>+SUM(H368:H370)</f>
        <v>49</v>
      </c>
      <c r="I367" s="231">
        <f t="shared" ref="I367:AV367" si="97">+SUM(I368:I370)</f>
        <v>52</v>
      </c>
      <c r="J367" s="231">
        <f t="shared" si="97"/>
        <v>44</v>
      </c>
      <c r="K367" s="231">
        <f t="shared" si="97"/>
        <v>35</v>
      </c>
      <c r="L367" s="231">
        <f t="shared" si="97"/>
        <v>55</v>
      </c>
      <c r="M367" s="231">
        <f t="shared" si="97"/>
        <v>42</v>
      </c>
      <c r="N367" s="231">
        <f t="shared" si="97"/>
        <v>39</v>
      </c>
      <c r="O367" s="231">
        <f t="shared" si="97"/>
        <v>44</v>
      </c>
      <c r="P367" s="231">
        <f t="shared" si="97"/>
        <v>49</v>
      </c>
      <c r="Q367" s="231">
        <f t="shared" si="97"/>
        <v>55</v>
      </c>
      <c r="R367" s="231">
        <f t="shared" si="97"/>
        <v>66</v>
      </c>
      <c r="S367" s="231">
        <f t="shared" si="97"/>
        <v>69</v>
      </c>
      <c r="T367" s="231">
        <f t="shared" si="97"/>
        <v>59</v>
      </c>
      <c r="U367" s="231">
        <f t="shared" si="97"/>
        <v>66</v>
      </c>
      <c r="V367" s="231">
        <f t="shared" si="97"/>
        <v>55</v>
      </c>
      <c r="W367" s="231">
        <f t="shared" si="97"/>
        <v>49</v>
      </c>
      <c r="X367" s="231">
        <f t="shared" si="97"/>
        <v>62</v>
      </c>
      <c r="Y367" s="231">
        <f t="shared" si="97"/>
        <v>70</v>
      </c>
      <c r="Z367" s="231">
        <f t="shared" si="97"/>
        <v>55</v>
      </c>
      <c r="AA367" s="231">
        <f t="shared" si="97"/>
        <v>52</v>
      </c>
      <c r="AB367" s="231">
        <f t="shared" si="97"/>
        <v>263</v>
      </c>
      <c r="AC367" s="231">
        <f t="shared" si="97"/>
        <v>263</v>
      </c>
      <c r="AD367" s="231">
        <f t="shared" si="97"/>
        <v>173</v>
      </c>
      <c r="AE367" s="231">
        <f t="shared" si="97"/>
        <v>191</v>
      </c>
      <c r="AF367" s="231">
        <f t="shared" si="97"/>
        <v>194</v>
      </c>
      <c r="AG367" s="231">
        <f t="shared" si="97"/>
        <v>166</v>
      </c>
      <c r="AH367" s="231">
        <f t="shared" si="97"/>
        <v>146</v>
      </c>
      <c r="AI367" s="231">
        <f t="shared" si="97"/>
        <v>121</v>
      </c>
      <c r="AJ367" s="231">
        <f t="shared" si="97"/>
        <v>101</v>
      </c>
      <c r="AK367" s="231">
        <f t="shared" si="97"/>
        <v>101</v>
      </c>
      <c r="AL367" s="231">
        <f t="shared" si="97"/>
        <v>83</v>
      </c>
      <c r="AM367" s="231">
        <f t="shared" si="97"/>
        <v>63</v>
      </c>
      <c r="AN367" s="231">
        <f t="shared" si="97"/>
        <v>49</v>
      </c>
      <c r="AO367" s="231">
        <f t="shared" si="97"/>
        <v>55</v>
      </c>
      <c r="AP367" s="231">
        <f t="shared" si="97"/>
        <v>3</v>
      </c>
      <c r="AQ367" s="231">
        <f t="shared" si="97"/>
        <v>52</v>
      </c>
      <c r="AR367" s="231">
        <f t="shared" si="97"/>
        <v>1519</v>
      </c>
      <c r="AS367" s="231">
        <f t="shared" si="97"/>
        <v>159</v>
      </c>
      <c r="AT367" s="231">
        <f t="shared" si="97"/>
        <v>146</v>
      </c>
      <c r="AU367" s="231">
        <f t="shared" si="97"/>
        <v>606</v>
      </c>
      <c r="AV367" s="231">
        <f t="shared" si="97"/>
        <v>60</v>
      </c>
    </row>
    <row r="368" spans="1:48" ht="13.5" customHeight="1" x14ac:dyDescent="0.3">
      <c r="A368" s="216">
        <v>1</v>
      </c>
      <c r="B368" s="178">
        <v>131007</v>
      </c>
      <c r="C368" s="183" t="s">
        <v>1177</v>
      </c>
      <c r="D368" s="224" t="s">
        <v>2406</v>
      </c>
      <c r="E368" s="196" t="s">
        <v>1867</v>
      </c>
      <c r="F368" s="242" t="s">
        <v>1177</v>
      </c>
      <c r="G368" s="250">
        <f t="shared" si="94"/>
        <v>1109</v>
      </c>
      <c r="H368" s="230">
        <v>18</v>
      </c>
      <c r="I368" s="230">
        <v>19</v>
      </c>
      <c r="J368" s="203">
        <v>16</v>
      </c>
      <c r="K368" s="203">
        <v>13</v>
      </c>
      <c r="L368" s="203">
        <v>20</v>
      </c>
      <c r="M368" s="203">
        <v>15</v>
      </c>
      <c r="N368" s="203">
        <v>14</v>
      </c>
      <c r="O368" s="203">
        <v>16</v>
      </c>
      <c r="P368" s="203">
        <v>18</v>
      </c>
      <c r="Q368" s="203">
        <v>20</v>
      </c>
      <c r="R368" s="203">
        <v>24</v>
      </c>
      <c r="S368" s="203">
        <v>25</v>
      </c>
      <c r="T368" s="203">
        <v>22</v>
      </c>
      <c r="U368" s="203">
        <v>24</v>
      </c>
      <c r="V368" s="203">
        <v>20</v>
      </c>
      <c r="W368" s="203">
        <v>18</v>
      </c>
      <c r="X368" s="203">
        <v>23</v>
      </c>
      <c r="Y368" s="203">
        <v>26</v>
      </c>
      <c r="Z368" s="203">
        <v>20</v>
      </c>
      <c r="AA368" s="203">
        <v>19</v>
      </c>
      <c r="AB368" s="203">
        <v>96</v>
      </c>
      <c r="AC368" s="203">
        <v>96</v>
      </c>
      <c r="AD368" s="203">
        <v>63</v>
      </c>
      <c r="AE368" s="203">
        <v>70</v>
      </c>
      <c r="AF368" s="203">
        <v>71</v>
      </c>
      <c r="AG368" s="203">
        <v>61</v>
      </c>
      <c r="AH368" s="203">
        <v>53</v>
      </c>
      <c r="AI368" s="203">
        <v>44</v>
      </c>
      <c r="AJ368" s="203">
        <v>37</v>
      </c>
      <c r="AK368" s="203">
        <v>37</v>
      </c>
      <c r="AL368" s="203">
        <v>30</v>
      </c>
      <c r="AM368" s="203">
        <v>23</v>
      </c>
      <c r="AN368" s="203">
        <v>18</v>
      </c>
      <c r="AO368" s="203">
        <v>20</v>
      </c>
      <c r="AP368" s="203">
        <v>1</v>
      </c>
      <c r="AQ368" s="203">
        <v>19</v>
      </c>
      <c r="AR368" s="203">
        <v>555</v>
      </c>
      <c r="AS368" s="203">
        <v>58</v>
      </c>
      <c r="AT368" s="203">
        <v>53</v>
      </c>
      <c r="AU368" s="203">
        <v>221</v>
      </c>
      <c r="AV368" s="203">
        <v>22</v>
      </c>
    </row>
    <row r="369" spans="1:48" ht="13.5" customHeight="1" x14ac:dyDescent="0.3">
      <c r="A369" s="216">
        <f>1+A368</f>
        <v>2</v>
      </c>
      <c r="B369" s="178">
        <v>131007</v>
      </c>
      <c r="C369" s="183" t="s">
        <v>1177</v>
      </c>
      <c r="D369" s="224" t="s">
        <v>2407</v>
      </c>
      <c r="E369" s="196" t="s">
        <v>1867</v>
      </c>
      <c r="F369" s="242" t="s">
        <v>2408</v>
      </c>
      <c r="G369" s="250">
        <f t="shared" si="94"/>
        <v>1051</v>
      </c>
      <c r="H369" s="230">
        <v>17</v>
      </c>
      <c r="I369" s="230">
        <v>18</v>
      </c>
      <c r="J369" s="203">
        <v>15</v>
      </c>
      <c r="K369" s="203">
        <v>12</v>
      </c>
      <c r="L369" s="203">
        <v>19</v>
      </c>
      <c r="M369" s="203">
        <v>15</v>
      </c>
      <c r="N369" s="203">
        <v>14</v>
      </c>
      <c r="O369" s="203">
        <v>15</v>
      </c>
      <c r="P369" s="203">
        <v>17</v>
      </c>
      <c r="Q369" s="203">
        <v>19</v>
      </c>
      <c r="R369" s="203">
        <v>23</v>
      </c>
      <c r="S369" s="203">
        <v>24</v>
      </c>
      <c r="T369" s="203">
        <v>20</v>
      </c>
      <c r="U369" s="203">
        <v>23</v>
      </c>
      <c r="V369" s="203">
        <v>19</v>
      </c>
      <c r="W369" s="203">
        <v>17</v>
      </c>
      <c r="X369" s="203">
        <v>21</v>
      </c>
      <c r="Y369" s="203">
        <v>24</v>
      </c>
      <c r="Z369" s="203">
        <v>19</v>
      </c>
      <c r="AA369" s="203">
        <v>18</v>
      </c>
      <c r="AB369" s="203">
        <v>91</v>
      </c>
      <c r="AC369" s="203">
        <v>91</v>
      </c>
      <c r="AD369" s="203">
        <v>60</v>
      </c>
      <c r="AE369" s="203">
        <v>66</v>
      </c>
      <c r="AF369" s="203">
        <v>67</v>
      </c>
      <c r="AG369" s="203">
        <v>57</v>
      </c>
      <c r="AH369" s="203">
        <v>51</v>
      </c>
      <c r="AI369" s="203">
        <v>42</v>
      </c>
      <c r="AJ369" s="203">
        <v>35</v>
      </c>
      <c r="AK369" s="203">
        <v>35</v>
      </c>
      <c r="AL369" s="203">
        <v>29</v>
      </c>
      <c r="AM369" s="203">
        <v>22</v>
      </c>
      <c r="AN369" s="203">
        <v>17</v>
      </c>
      <c r="AO369" s="203">
        <v>19</v>
      </c>
      <c r="AP369" s="203">
        <v>1</v>
      </c>
      <c r="AQ369" s="203">
        <v>18</v>
      </c>
      <c r="AR369" s="203">
        <v>526</v>
      </c>
      <c r="AS369" s="203">
        <v>55</v>
      </c>
      <c r="AT369" s="203">
        <v>51</v>
      </c>
      <c r="AU369" s="203">
        <v>210</v>
      </c>
      <c r="AV369" s="203">
        <v>21</v>
      </c>
    </row>
    <row r="370" spans="1:48" ht="13.5" customHeight="1" x14ac:dyDescent="0.3">
      <c r="A370" s="216">
        <f>1+A369</f>
        <v>3</v>
      </c>
      <c r="B370" s="178">
        <v>131007</v>
      </c>
      <c r="C370" s="183" t="s">
        <v>1177</v>
      </c>
      <c r="D370" s="224" t="s">
        <v>2409</v>
      </c>
      <c r="E370" s="196" t="s">
        <v>1867</v>
      </c>
      <c r="F370" s="242" t="s">
        <v>2410</v>
      </c>
      <c r="G370" s="250">
        <f t="shared" si="94"/>
        <v>876</v>
      </c>
      <c r="H370" s="230">
        <v>14</v>
      </c>
      <c r="I370" s="230">
        <v>15</v>
      </c>
      <c r="J370" s="203">
        <v>13</v>
      </c>
      <c r="K370" s="203">
        <v>10</v>
      </c>
      <c r="L370" s="203">
        <v>16</v>
      </c>
      <c r="M370" s="203">
        <v>12</v>
      </c>
      <c r="N370" s="203">
        <v>11</v>
      </c>
      <c r="O370" s="203">
        <v>13</v>
      </c>
      <c r="P370" s="203">
        <v>14</v>
      </c>
      <c r="Q370" s="203">
        <v>16</v>
      </c>
      <c r="R370" s="203">
        <v>19</v>
      </c>
      <c r="S370" s="203">
        <v>20</v>
      </c>
      <c r="T370" s="203">
        <v>17</v>
      </c>
      <c r="U370" s="203">
        <v>19</v>
      </c>
      <c r="V370" s="203">
        <v>16</v>
      </c>
      <c r="W370" s="203">
        <v>14</v>
      </c>
      <c r="X370" s="203">
        <v>18</v>
      </c>
      <c r="Y370" s="203">
        <v>20</v>
      </c>
      <c r="Z370" s="203">
        <v>16</v>
      </c>
      <c r="AA370" s="203">
        <v>15</v>
      </c>
      <c r="AB370" s="203">
        <v>76</v>
      </c>
      <c r="AC370" s="203">
        <v>76</v>
      </c>
      <c r="AD370" s="203">
        <v>50</v>
      </c>
      <c r="AE370" s="203">
        <v>55</v>
      </c>
      <c r="AF370" s="203">
        <v>56</v>
      </c>
      <c r="AG370" s="203">
        <v>48</v>
      </c>
      <c r="AH370" s="203">
        <v>42</v>
      </c>
      <c r="AI370" s="203">
        <v>35</v>
      </c>
      <c r="AJ370" s="203">
        <v>29</v>
      </c>
      <c r="AK370" s="203">
        <v>29</v>
      </c>
      <c r="AL370" s="203">
        <v>24</v>
      </c>
      <c r="AM370" s="203">
        <v>18</v>
      </c>
      <c r="AN370" s="203">
        <v>14</v>
      </c>
      <c r="AO370" s="203">
        <v>16</v>
      </c>
      <c r="AP370" s="203">
        <v>1</v>
      </c>
      <c r="AQ370" s="203">
        <v>15</v>
      </c>
      <c r="AR370" s="203">
        <v>438</v>
      </c>
      <c r="AS370" s="203">
        <v>46</v>
      </c>
      <c r="AT370" s="203">
        <v>42</v>
      </c>
      <c r="AU370" s="203">
        <v>175</v>
      </c>
      <c r="AV370" s="203">
        <v>17</v>
      </c>
    </row>
    <row r="371" spans="1:48" ht="13.5" customHeight="1" x14ac:dyDescent="0.25">
      <c r="A371" s="216"/>
      <c r="B371" s="178">
        <v>131008</v>
      </c>
      <c r="C371" s="182" t="s">
        <v>2411</v>
      </c>
      <c r="D371" s="224"/>
      <c r="E371" s="206"/>
      <c r="F371" s="242"/>
      <c r="G371" s="187">
        <f t="shared" si="94"/>
        <v>3676</v>
      </c>
      <c r="H371" s="231">
        <f>+SUM(H372:H375)</f>
        <v>73</v>
      </c>
      <c r="I371" s="231">
        <f t="shared" ref="I371:AV371" si="98">+SUM(I372:I375)</f>
        <v>64</v>
      </c>
      <c r="J371" s="231">
        <f t="shared" si="98"/>
        <v>66</v>
      </c>
      <c r="K371" s="231">
        <f t="shared" si="98"/>
        <v>88</v>
      </c>
      <c r="L371" s="231">
        <f t="shared" si="98"/>
        <v>102</v>
      </c>
      <c r="M371" s="231">
        <f t="shared" si="98"/>
        <v>77</v>
      </c>
      <c r="N371" s="231">
        <f t="shared" si="98"/>
        <v>77</v>
      </c>
      <c r="O371" s="231">
        <f t="shared" si="98"/>
        <v>74</v>
      </c>
      <c r="P371" s="231">
        <f t="shared" si="98"/>
        <v>61</v>
      </c>
      <c r="Q371" s="231">
        <f t="shared" si="98"/>
        <v>80</v>
      </c>
      <c r="R371" s="231">
        <f t="shared" si="98"/>
        <v>77</v>
      </c>
      <c r="S371" s="231">
        <f t="shared" si="98"/>
        <v>80</v>
      </c>
      <c r="T371" s="231">
        <f t="shared" si="98"/>
        <v>74</v>
      </c>
      <c r="U371" s="231">
        <f t="shared" si="98"/>
        <v>94</v>
      </c>
      <c r="V371" s="231">
        <f t="shared" si="98"/>
        <v>94</v>
      </c>
      <c r="W371" s="231">
        <f t="shared" si="98"/>
        <v>88</v>
      </c>
      <c r="X371" s="231">
        <f t="shared" si="98"/>
        <v>94</v>
      </c>
      <c r="Y371" s="231">
        <f t="shared" si="98"/>
        <v>83</v>
      </c>
      <c r="Z371" s="231">
        <f t="shared" si="98"/>
        <v>85</v>
      </c>
      <c r="AA371" s="231">
        <f t="shared" si="98"/>
        <v>71</v>
      </c>
      <c r="AB371" s="231">
        <f t="shared" si="98"/>
        <v>320</v>
      </c>
      <c r="AC371" s="231">
        <f t="shared" si="98"/>
        <v>280</v>
      </c>
      <c r="AD371" s="231">
        <f t="shared" si="98"/>
        <v>206</v>
      </c>
      <c r="AE371" s="231">
        <f t="shared" si="98"/>
        <v>218</v>
      </c>
      <c r="AF371" s="231">
        <f t="shared" si="98"/>
        <v>178</v>
      </c>
      <c r="AG371" s="231">
        <f t="shared" si="98"/>
        <v>183</v>
      </c>
      <c r="AH371" s="231">
        <f t="shared" si="98"/>
        <v>141</v>
      </c>
      <c r="AI371" s="231">
        <f t="shared" si="98"/>
        <v>128</v>
      </c>
      <c r="AJ371" s="231">
        <f t="shared" si="98"/>
        <v>110</v>
      </c>
      <c r="AK371" s="231">
        <f t="shared" si="98"/>
        <v>104</v>
      </c>
      <c r="AL371" s="231">
        <f t="shared" si="98"/>
        <v>62</v>
      </c>
      <c r="AM371" s="231">
        <f t="shared" si="98"/>
        <v>66</v>
      </c>
      <c r="AN371" s="231">
        <f t="shared" si="98"/>
        <v>46</v>
      </c>
      <c r="AO371" s="231">
        <f t="shared" si="98"/>
        <v>32</v>
      </c>
      <c r="AP371" s="231">
        <f t="shared" si="98"/>
        <v>6</v>
      </c>
      <c r="AQ371" s="231">
        <f t="shared" si="98"/>
        <v>123</v>
      </c>
      <c r="AR371" s="231">
        <f t="shared" si="98"/>
        <v>1846</v>
      </c>
      <c r="AS371" s="231">
        <f t="shared" si="98"/>
        <v>206</v>
      </c>
      <c r="AT371" s="231">
        <f t="shared" si="98"/>
        <v>206</v>
      </c>
      <c r="AU371" s="231">
        <f t="shared" si="98"/>
        <v>696</v>
      </c>
      <c r="AV371" s="231">
        <f t="shared" si="98"/>
        <v>168</v>
      </c>
    </row>
    <row r="372" spans="1:48" ht="13.5" customHeight="1" x14ac:dyDescent="0.3">
      <c r="A372" s="221">
        <v>1</v>
      </c>
      <c r="B372" s="178">
        <v>131008</v>
      </c>
      <c r="C372" s="181" t="s">
        <v>1178</v>
      </c>
      <c r="D372" s="224" t="s">
        <v>2412</v>
      </c>
      <c r="E372" s="196" t="s">
        <v>1840</v>
      </c>
      <c r="F372" s="196" t="s">
        <v>1178</v>
      </c>
      <c r="G372" s="250">
        <f t="shared" si="94"/>
        <v>1049</v>
      </c>
      <c r="H372" s="230">
        <v>21</v>
      </c>
      <c r="I372" s="230">
        <v>18</v>
      </c>
      <c r="J372" s="203">
        <v>19</v>
      </c>
      <c r="K372" s="203">
        <v>25</v>
      </c>
      <c r="L372" s="203">
        <v>29</v>
      </c>
      <c r="M372" s="203">
        <v>22</v>
      </c>
      <c r="N372" s="203">
        <v>22</v>
      </c>
      <c r="O372" s="203">
        <v>21</v>
      </c>
      <c r="P372" s="203">
        <v>17</v>
      </c>
      <c r="Q372" s="203">
        <v>23</v>
      </c>
      <c r="R372" s="203">
        <v>22</v>
      </c>
      <c r="S372" s="203">
        <v>23</v>
      </c>
      <c r="T372" s="203">
        <v>21</v>
      </c>
      <c r="U372" s="203">
        <v>27</v>
      </c>
      <c r="V372" s="203">
        <v>27</v>
      </c>
      <c r="W372" s="203">
        <v>25</v>
      </c>
      <c r="X372" s="203">
        <v>27</v>
      </c>
      <c r="Y372" s="203">
        <v>24</v>
      </c>
      <c r="Z372" s="203">
        <v>24</v>
      </c>
      <c r="AA372" s="203">
        <v>20</v>
      </c>
      <c r="AB372" s="203">
        <v>91</v>
      </c>
      <c r="AC372" s="203">
        <v>80</v>
      </c>
      <c r="AD372" s="203">
        <v>59</v>
      </c>
      <c r="AE372" s="203">
        <v>62</v>
      </c>
      <c r="AF372" s="203">
        <v>51</v>
      </c>
      <c r="AG372" s="203">
        <v>52</v>
      </c>
      <c r="AH372" s="203">
        <v>40</v>
      </c>
      <c r="AI372" s="203">
        <v>37</v>
      </c>
      <c r="AJ372" s="203">
        <v>31</v>
      </c>
      <c r="AK372" s="203">
        <v>30</v>
      </c>
      <c r="AL372" s="203">
        <v>18</v>
      </c>
      <c r="AM372" s="203">
        <v>19</v>
      </c>
      <c r="AN372" s="203">
        <v>13</v>
      </c>
      <c r="AO372" s="203">
        <v>9</v>
      </c>
      <c r="AP372" s="203">
        <v>2</v>
      </c>
      <c r="AQ372" s="203">
        <v>35</v>
      </c>
      <c r="AR372" s="203">
        <v>527</v>
      </c>
      <c r="AS372" s="203">
        <v>59</v>
      </c>
      <c r="AT372" s="203">
        <v>59</v>
      </c>
      <c r="AU372" s="203">
        <v>199</v>
      </c>
      <c r="AV372" s="203">
        <v>48</v>
      </c>
    </row>
    <row r="373" spans="1:48" ht="13.5" customHeight="1" x14ac:dyDescent="0.3">
      <c r="A373" s="221">
        <f>1+A372</f>
        <v>2</v>
      </c>
      <c r="B373" s="178">
        <v>131008</v>
      </c>
      <c r="C373" s="181" t="s">
        <v>1178</v>
      </c>
      <c r="D373" s="224" t="s">
        <v>2413</v>
      </c>
      <c r="E373" s="196" t="s">
        <v>1867</v>
      </c>
      <c r="F373" s="196" t="s">
        <v>2414</v>
      </c>
      <c r="G373" s="250">
        <f t="shared" si="94"/>
        <v>721</v>
      </c>
      <c r="H373" s="230">
        <v>14</v>
      </c>
      <c r="I373" s="230">
        <v>13</v>
      </c>
      <c r="J373" s="203">
        <v>13</v>
      </c>
      <c r="K373" s="203">
        <v>17</v>
      </c>
      <c r="L373" s="203">
        <v>20</v>
      </c>
      <c r="M373" s="203">
        <v>15</v>
      </c>
      <c r="N373" s="203">
        <v>15</v>
      </c>
      <c r="O373" s="203">
        <v>15</v>
      </c>
      <c r="P373" s="203">
        <v>12</v>
      </c>
      <c r="Q373" s="203">
        <v>16</v>
      </c>
      <c r="R373" s="203">
        <v>15</v>
      </c>
      <c r="S373" s="203">
        <v>16</v>
      </c>
      <c r="T373" s="203">
        <v>15</v>
      </c>
      <c r="U373" s="203">
        <v>18</v>
      </c>
      <c r="V373" s="203">
        <v>18</v>
      </c>
      <c r="W373" s="203">
        <v>17</v>
      </c>
      <c r="X373" s="203">
        <v>18</v>
      </c>
      <c r="Y373" s="203">
        <v>16</v>
      </c>
      <c r="Z373" s="203">
        <v>17</v>
      </c>
      <c r="AA373" s="203">
        <v>14</v>
      </c>
      <c r="AB373" s="203">
        <v>63</v>
      </c>
      <c r="AC373" s="203">
        <v>55</v>
      </c>
      <c r="AD373" s="203">
        <v>40</v>
      </c>
      <c r="AE373" s="203">
        <v>43</v>
      </c>
      <c r="AF373" s="203">
        <v>35</v>
      </c>
      <c r="AG373" s="203">
        <v>36</v>
      </c>
      <c r="AH373" s="203">
        <v>28</v>
      </c>
      <c r="AI373" s="203">
        <v>25</v>
      </c>
      <c r="AJ373" s="203">
        <v>22</v>
      </c>
      <c r="AK373" s="203">
        <v>20</v>
      </c>
      <c r="AL373" s="203">
        <v>12</v>
      </c>
      <c r="AM373" s="203">
        <v>13</v>
      </c>
      <c r="AN373" s="203">
        <v>9</v>
      </c>
      <c r="AO373" s="203">
        <v>6</v>
      </c>
      <c r="AP373" s="203">
        <v>1</v>
      </c>
      <c r="AQ373" s="203">
        <v>24</v>
      </c>
      <c r="AR373" s="203">
        <v>363</v>
      </c>
      <c r="AS373" s="203">
        <v>40</v>
      </c>
      <c r="AT373" s="203">
        <v>40</v>
      </c>
      <c r="AU373" s="203">
        <v>137</v>
      </c>
      <c r="AV373" s="203">
        <v>33</v>
      </c>
    </row>
    <row r="374" spans="1:48" ht="13.5" customHeight="1" x14ac:dyDescent="0.3">
      <c r="A374" s="221">
        <f>1+A373</f>
        <v>3</v>
      </c>
      <c r="B374" s="178">
        <v>131008</v>
      </c>
      <c r="C374" s="181" t="s">
        <v>1178</v>
      </c>
      <c r="D374" s="224" t="s">
        <v>2415</v>
      </c>
      <c r="E374" s="196" t="s">
        <v>1867</v>
      </c>
      <c r="F374" s="196" t="s">
        <v>2416</v>
      </c>
      <c r="G374" s="250">
        <f t="shared" si="94"/>
        <v>659</v>
      </c>
      <c r="H374" s="230">
        <v>13</v>
      </c>
      <c r="I374" s="230">
        <v>11</v>
      </c>
      <c r="J374" s="203">
        <v>12</v>
      </c>
      <c r="K374" s="203">
        <v>16</v>
      </c>
      <c r="L374" s="203">
        <v>18</v>
      </c>
      <c r="M374" s="203">
        <v>14</v>
      </c>
      <c r="N374" s="203">
        <v>14</v>
      </c>
      <c r="O374" s="203">
        <v>13</v>
      </c>
      <c r="P374" s="203">
        <v>11</v>
      </c>
      <c r="Q374" s="203">
        <v>14</v>
      </c>
      <c r="R374" s="203">
        <v>14</v>
      </c>
      <c r="S374" s="203">
        <v>14</v>
      </c>
      <c r="T374" s="203">
        <v>13</v>
      </c>
      <c r="U374" s="203">
        <v>17</v>
      </c>
      <c r="V374" s="203">
        <v>17</v>
      </c>
      <c r="W374" s="203">
        <v>16</v>
      </c>
      <c r="X374" s="203">
        <v>17</v>
      </c>
      <c r="Y374" s="203">
        <v>15</v>
      </c>
      <c r="Z374" s="203">
        <v>15</v>
      </c>
      <c r="AA374" s="203">
        <v>13</v>
      </c>
      <c r="AB374" s="203">
        <v>57</v>
      </c>
      <c r="AC374" s="203">
        <v>50</v>
      </c>
      <c r="AD374" s="203">
        <v>37</v>
      </c>
      <c r="AE374" s="203">
        <v>39</v>
      </c>
      <c r="AF374" s="203">
        <v>32</v>
      </c>
      <c r="AG374" s="203">
        <v>33</v>
      </c>
      <c r="AH374" s="203">
        <v>25</v>
      </c>
      <c r="AI374" s="203">
        <v>23</v>
      </c>
      <c r="AJ374" s="203">
        <v>20</v>
      </c>
      <c r="AK374" s="203">
        <v>19</v>
      </c>
      <c r="AL374" s="203">
        <v>11</v>
      </c>
      <c r="AM374" s="203">
        <v>12</v>
      </c>
      <c r="AN374" s="203">
        <v>8</v>
      </c>
      <c r="AO374" s="203">
        <v>6</v>
      </c>
      <c r="AP374" s="203">
        <v>1</v>
      </c>
      <c r="AQ374" s="203">
        <v>22</v>
      </c>
      <c r="AR374" s="203">
        <v>330</v>
      </c>
      <c r="AS374" s="203">
        <v>37</v>
      </c>
      <c r="AT374" s="203">
        <v>37</v>
      </c>
      <c r="AU374" s="203">
        <v>124</v>
      </c>
      <c r="AV374" s="203">
        <v>30</v>
      </c>
    </row>
    <row r="375" spans="1:48" ht="13.5" customHeight="1" x14ac:dyDescent="0.3">
      <c r="A375" s="221">
        <f>1+A374</f>
        <v>4</v>
      </c>
      <c r="B375" s="178">
        <v>131008</v>
      </c>
      <c r="C375" s="181" t="s">
        <v>1178</v>
      </c>
      <c r="D375" s="224" t="s">
        <v>2417</v>
      </c>
      <c r="E375" s="196" t="s">
        <v>1867</v>
      </c>
      <c r="F375" s="196" t="s">
        <v>2418</v>
      </c>
      <c r="G375" s="250">
        <f t="shared" si="94"/>
        <v>1247</v>
      </c>
      <c r="H375" s="230">
        <v>25</v>
      </c>
      <c r="I375" s="230">
        <v>22</v>
      </c>
      <c r="J375" s="203">
        <v>22</v>
      </c>
      <c r="K375" s="203">
        <v>30</v>
      </c>
      <c r="L375" s="203">
        <v>35</v>
      </c>
      <c r="M375" s="203">
        <v>26</v>
      </c>
      <c r="N375" s="203">
        <v>26</v>
      </c>
      <c r="O375" s="203">
        <v>25</v>
      </c>
      <c r="P375" s="203">
        <v>21</v>
      </c>
      <c r="Q375" s="203">
        <v>27</v>
      </c>
      <c r="R375" s="203">
        <v>26</v>
      </c>
      <c r="S375" s="203">
        <v>27</v>
      </c>
      <c r="T375" s="203">
        <v>25</v>
      </c>
      <c r="U375" s="203">
        <v>32</v>
      </c>
      <c r="V375" s="203">
        <v>32</v>
      </c>
      <c r="W375" s="203">
        <v>30</v>
      </c>
      <c r="X375" s="203">
        <v>32</v>
      </c>
      <c r="Y375" s="203">
        <v>28</v>
      </c>
      <c r="Z375" s="203">
        <v>29</v>
      </c>
      <c r="AA375" s="203">
        <v>24</v>
      </c>
      <c r="AB375" s="203">
        <v>109</v>
      </c>
      <c r="AC375" s="203">
        <v>95</v>
      </c>
      <c r="AD375" s="203">
        <v>70</v>
      </c>
      <c r="AE375" s="203">
        <v>74</v>
      </c>
      <c r="AF375" s="203">
        <v>60</v>
      </c>
      <c r="AG375" s="203">
        <v>62</v>
      </c>
      <c r="AH375" s="203">
        <v>48</v>
      </c>
      <c r="AI375" s="203">
        <v>43</v>
      </c>
      <c r="AJ375" s="203">
        <v>37</v>
      </c>
      <c r="AK375" s="203">
        <v>35</v>
      </c>
      <c r="AL375" s="203">
        <v>21</v>
      </c>
      <c r="AM375" s="203">
        <v>22</v>
      </c>
      <c r="AN375" s="203">
        <v>16</v>
      </c>
      <c r="AO375" s="203">
        <v>11</v>
      </c>
      <c r="AP375" s="203">
        <v>2</v>
      </c>
      <c r="AQ375" s="203">
        <v>42</v>
      </c>
      <c r="AR375" s="203">
        <v>626</v>
      </c>
      <c r="AS375" s="203">
        <v>70</v>
      </c>
      <c r="AT375" s="203">
        <v>70</v>
      </c>
      <c r="AU375" s="203">
        <v>236</v>
      </c>
      <c r="AV375" s="203">
        <v>57</v>
      </c>
    </row>
    <row r="376" spans="1:48" ht="13.5" customHeight="1" x14ac:dyDescent="0.25">
      <c r="A376" s="212"/>
      <c r="B376" s="179">
        <v>131100</v>
      </c>
      <c r="C376" s="184" t="s">
        <v>2419</v>
      </c>
      <c r="D376" s="212"/>
      <c r="E376" s="212"/>
      <c r="F376" s="218"/>
      <c r="G376" s="214">
        <f t="shared" si="94"/>
        <v>28970</v>
      </c>
      <c r="H376" s="215">
        <f t="shared" ref="H376:AV376" si="99">+H377+H382+H388+H392</f>
        <v>442</v>
      </c>
      <c r="I376" s="215">
        <f t="shared" si="99"/>
        <v>439</v>
      </c>
      <c r="J376" s="215">
        <f t="shared" si="99"/>
        <v>487</v>
      </c>
      <c r="K376" s="215">
        <f t="shared" si="99"/>
        <v>464</v>
      </c>
      <c r="L376" s="215">
        <f t="shared" si="99"/>
        <v>490</v>
      </c>
      <c r="M376" s="215">
        <f t="shared" si="99"/>
        <v>527</v>
      </c>
      <c r="N376" s="215">
        <f t="shared" si="99"/>
        <v>451</v>
      </c>
      <c r="O376" s="215">
        <f t="shared" si="99"/>
        <v>499</v>
      </c>
      <c r="P376" s="215">
        <f t="shared" si="99"/>
        <v>470</v>
      </c>
      <c r="Q376" s="215">
        <f t="shared" si="99"/>
        <v>467</v>
      </c>
      <c r="R376" s="215">
        <f t="shared" si="99"/>
        <v>515</v>
      </c>
      <c r="S376" s="215">
        <f t="shared" si="99"/>
        <v>540</v>
      </c>
      <c r="T376" s="215">
        <f t="shared" si="99"/>
        <v>548</v>
      </c>
      <c r="U376" s="215">
        <f t="shared" si="99"/>
        <v>515</v>
      </c>
      <c r="V376" s="215">
        <f t="shared" si="99"/>
        <v>584</v>
      </c>
      <c r="W376" s="215">
        <f t="shared" si="99"/>
        <v>571</v>
      </c>
      <c r="X376" s="215">
        <f t="shared" si="99"/>
        <v>572</v>
      </c>
      <c r="Y376" s="215">
        <f t="shared" si="99"/>
        <v>517</v>
      </c>
      <c r="Z376" s="215">
        <f t="shared" si="99"/>
        <v>500</v>
      </c>
      <c r="AA376" s="215">
        <f t="shared" si="99"/>
        <v>441</v>
      </c>
      <c r="AB376" s="215">
        <f t="shared" si="99"/>
        <v>2305</v>
      </c>
      <c r="AC376" s="215">
        <f t="shared" si="99"/>
        <v>2293</v>
      </c>
      <c r="AD376" s="215">
        <f t="shared" si="99"/>
        <v>1989</v>
      </c>
      <c r="AE376" s="215">
        <f t="shared" si="99"/>
        <v>1866</v>
      </c>
      <c r="AF376" s="215">
        <f t="shared" si="99"/>
        <v>1682</v>
      </c>
      <c r="AG376" s="215">
        <f t="shared" si="99"/>
        <v>1742</v>
      </c>
      <c r="AH376" s="215">
        <f t="shared" si="99"/>
        <v>1448</v>
      </c>
      <c r="AI376" s="215">
        <f t="shared" si="99"/>
        <v>1316</v>
      </c>
      <c r="AJ376" s="215">
        <f t="shared" si="99"/>
        <v>1182</v>
      </c>
      <c r="AK376" s="215">
        <f t="shared" si="99"/>
        <v>1011</v>
      </c>
      <c r="AL376" s="215">
        <f t="shared" si="99"/>
        <v>697</v>
      </c>
      <c r="AM376" s="215">
        <f t="shared" si="99"/>
        <v>534</v>
      </c>
      <c r="AN376" s="215">
        <f t="shared" si="99"/>
        <v>425</v>
      </c>
      <c r="AO376" s="215">
        <f t="shared" si="99"/>
        <v>441</v>
      </c>
      <c r="AP376" s="215">
        <f t="shared" si="99"/>
        <v>25</v>
      </c>
      <c r="AQ376" s="215">
        <f t="shared" si="99"/>
        <v>600</v>
      </c>
      <c r="AR376" s="215">
        <f t="shared" si="99"/>
        <v>14534</v>
      </c>
      <c r="AS376" s="215">
        <f t="shared" si="99"/>
        <v>1419</v>
      </c>
      <c r="AT376" s="215">
        <f t="shared" si="99"/>
        <v>1351</v>
      </c>
      <c r="AU376" s="215">
        <f t="shared" si="99"/>
        <v>5895</v>
      </c>
      <c r="AV376" s="215">
        <f t="shared" si="99"/>
        <v>856</v>
      </c>
    </row>
    <row r="377" spans="1:48" ht="13.5" customHeight="1" x14ac:dyDescent="0.25">
      <c r="A377" s="216"/>
      <c r="B377" s="178">
        <v>131101</v>
      </c>
      <c r="C377" s="182" t="s">
        <v>2421</v>
      </c>
      <c r="D377" s="194"/>
      <c r="E377" s="206"/>
      <c r="F377" s="198"/>
      <c r="G377" s="187">
        <f t="shared" si="94"/>
        <v>14909</v>
      </c>
      <c r="H377" s="231">
        <f>+SUM(H378:H381)</f>
        <v>200</v>
      </c>
      <c r="I377" s="231">
        <f t="shared" ref="I377:AV377" si="100">+SUM(I378:I381)</f>
        <v>180</v>
      </c>
      <c r="J377" s="231">
        <f t="shared" si="100"/>
        <v>202</v>
      </c>
      <c r="K377" s="231">
        <f t="shared" si="100"/>
        <v>189</v>
      </c>
      <c r="L377" s="231">
        <f t="shared" si="100"/>
        <v>219</v>
      </c>
      <c r="M377" s="231">
        <f t="shared" si="100"/>
        <v>202</v>
      </c>
      <c r="N377" s="231">
        <f t="shared" si="100"/>
        <v>216</v>
      </c>
      <c r="O377" s="231">
        <f t="shared" si="100"/>
        <v>252</v>
      </c>
      <c r="P377" s="231">
        <f t="shared" si="100"/>
        <v>234</v>
      </c>
      <c r="Q377" s="231">
        <f t="shared" si="100"/>
        <v>203</v>
      </c>
      <c r="R377" s="231">
        <f t="shared" si="100"/>
        <v>234</v>
      </c>
      <c r="S377" s="231">
        <f t="shared" si="100"/>
        <v>232</v>
      </c>
      <c r="T377" s="231">
        <f t="shared" si="100"/>
        <v>255</v>
      </c>
      <c r="U377" s="231">
        <f t="shared" si="100"/>
        <v>240</v>
      </c>
      <c r="V377" s="231">
        <f t="shared" si="100"/>
        <v>255</v>
      </c>
      <c r="W377" s="231">
        <f t="shared" si="100"/>
        <v>282</v>
      </c>
      <c r="X377" s="231">
        <f t="shared" si="100"/>
        <v>240</v>
      </c>
      <c r="Y377" s="231">
        <f t="shared" si="100"/>
        <v>228</v>
      </c>
      <c r="Z377" s="231">
        <f t="shared" si="100"/>
        <v>259</v>
      </c>
      <c r="AA377" s="231">
        <f t="shared" si="100"/>
        <v>239</v>
      </c>
      <c r="AB377" s="231">
        <f t="shared" si="100"/>
        <v>1224</v>
      </c>
      <c r="AC377" s="231">
        <f t="shared" si="100"/>
        <v>1243</v>
      </c>
      <c r="AD377" s="231">
        <f t="shared" si="100"/>
        <v>1119</v>
      </c>
      <c r="AE377" s="231">
        <f t="shared" si="100"/>
        <v>1045</v>
      </c>
      <c r="AF377" s="231">
        <f t="shared" si="100"/>
        <v>924</v>
      </c>
      <c r="AG377" s="231">
        <f t="shared" si="100"/>
        <v>975</v>
      </c>
      <c r="AH377" s="231">
        <f t="shared" si="100"/>
        <v>771</v>
      </c>
      <c r="AI377" s="231">
        <f t="shared" si="100"/>
        <v>706</v>
      </c>
      <c r="AJ377" s="231">
        <f t="shared" si="100"/>
        <v>654</v>
      </c>
      <c r="AK377" s="231">
        <f t="shared" si="100"/>
        <v>567</v>
      </c>
      <c r="AL377" s="231">
        <f t="shared" si="100"/>
        <v>368</v>
      </c>
      <c r="AM377" s="231">
        <f t="shared" si="100"/>
        <v>290</v>
      </c>
      <c r="AN377" s="231">
        <f t="shared" si="100"/>
        <v>228</v>
      </c>
      <c r="AO377" s="231">
        <f t="shared" si="100"/>
        <v>234</v>
      </c>
      <c r="AP377" s="231">
        <f t="shared" si="100"/>
        <v>10</v>
      </c>
      <c r="AQ377" s="231">
        <f t="shared" si="100"/>
        <v>276</v>
      </c>
      <c r="AR377" s="231">
        <f t="shared" si="100"/>
        <v>7492</v>
      </c>
      <c r="AS377" s="231">
        <f t="shared" si="100"/>
        <v>632</v>
      </c>
      <c r="AT377" s="231">
        <f t="shared" si="100"/>
        <v>641</v>
      </c>
      <c r="AU377" s="231">
        <f t="shared" si="100"/>
        <v>3244</v>
      </c>
      <c r="AV377" s="231">
        <f t="shared" si="100"/>
        <v>388</v>
      </c>
    </row>
    <row r="378" spans="1:48" ht="13.5" customHeight="1" x14ac:dyDescent="0.3">
      <c r="A378" s="216">
        <v>1</v>
      </c>
      <c r="B378" s="178">
        <v>131101</v>
      </c>
      <c r="C378" s="183" t="s">
        <v>1129</v>
      </c>
      <c r="D378" s="195" t="s">
        <v>2422</v>
      </c>
      <c r="E378" s="196" t="s">
        <v>1829</v>
      </c>
      <c r="F378" s="196" t="s">
        <v>1129</v>
      </c>
      <c r="G378" s="250">
        <f t="shared" si="94"/>
        <v>9185</v>
      </c>
      <c r="H378" s="230">
        <v>123</v>
      </c>
      <c r="I378" s="230">
        <v>111</v>
      </c>
      <c r="J378" s="203">
        <v>124</v>
      </c>
      <c r="K378" s="203">
        <v>116</v>
      </c>
      <c r="L378" s="203">
        <v>135</v>
      </c>
      <c r="M378" s="203">
        <v>124</v>
      </c>
      <c r="N378" s="203">
        <v>133</v>
      </c>
      <c r="O378" s="203">
        <v>155</v>
      </c>
      <c r="P378" s="203">
        <v>144</v>
      </c>
      <c r="Q378" s="203">
        <v>125</v>
      </c>
      <c r="R378" s="203">
        <v>144</v>
      </c>
      <c r="S378" s="203">
        <v>143</v>
      </c>
      <c r="T378" s="203">
        <v>157</v>
      </c>
      <c r="U378" s="203">
        <v>148</v>
      </c>
      <c r="V378" s="203">
        <v>157</v>
      </c>
      <c r="W378" s="203">
        <v>174</v>
      </c>
      <c r="X378" s="203">
        <v>148</v>
      </c>
      <c r="Y378" s="203">
        <v>141</v>
      </c>
      <c r="Z378" s="203">
        <v>160</v>
      </c>
      <c r="AA378" s="203">
        <v>147</v>
      </c>
      <c r="AB378" s="203">
        <v>754</v>
      </c>
      <c r="AC378" s="203">
        <v>766</v>
      </c>
      <c r="AD378" s="203">
        <v>690</v>
      </c>
      <c r="AE378" s="203">
        <v>644</v>
      </c>
      <c r="AF378" s="203">
        <v>569</v>
      </c>
      <c r="AG378" s="203">
        <v>600</v>
      </c>
      <c r="AH378" s="203">
        <v>475</v>
      </c>
      <c r="AI378" s="203">
        <v>435</v>
      </c>
      <c r="AJ378" s="203">
        <v>403</v>
      </c>
      <c r="AK378" s="203">
        <v>349</v>
      </c>
      <c r="AL378" s="203">
        <v>227</v>
      </c>
      <c r="AM378" s="203">
        <v>179</v>
      </c>
      <c r="AN378" s="203">
        <v>141</v>
      </c>
      <c r="AO378" s="203">
        <v>144</v>
      </c>
      <c r="AP378" s="203">
        <v>6</v>
      </c>
      <c r="AQ378" s="203">
        <v>170</v>
      </c>
      <c r="AR378" s="203">
        <v>4617</v>
      </c>
      <c r="AS378" s="203">
        <v>389</v>
      </c>
      <c r="AT378" s="203">
        <v>395</v>
      </c>
      <c r="AU378" s="203">
        <v>1999</v>
      </c>
      <c r="AV378" s="203">
        <v>239</v>
      </c>
    </row>
    <row r="379" spans="1:48" ht="13.5" customHeight="1" x14ac:dyDescent="0.3">
      <c r="A379" s="216">
        <f>1+A378</f>
        <v>2</v>
      </c>
      <c r="B379" s="178">
        <v>131101</v>
      </c>
      <c r="C379" s="183" t="s">
        <v>1129</v>
      </c>
      <c r="D379" s="195" t="s">
        <v>2423</v>
      </c>
      <c r="E379" s="196" t="s">
        <v>1840</v>
      </c>
      <c r="F379" s="196" t="s">
        <v>2424</v>
      </c>
      <c r="G379" s="250">
        <f t="shared" si="94"/>
        <v>3466</v>
      </c>
      <c r="H379" s="230">
        <v>46</v>
      </c>
      <c r="I379" s="230">
        <v>42</v>
      </c>
      <c r="J379" s="203">
        <v>47</v>
      </c>
      <c r="K379" s="203">
        <v>44</v>
      </c>
      <c r="L379" s="203">
        <v>51</v>
      </c>
      <c r="M379" s="203">
        <v>47</v>
      </c>
      <c r="N379" s="203">
        <v>50</v>
      </c>
      <c r="O379" s="203">
        <v>59</v>
      </c>
      <c r="P379" s="203">
        <v>54</v>
      </c>
      <c r="Q379" s="203">
        <v>47</v>
      </c>
      <c r="R379" s="203">
        <v>54</v>
      </c>
      <c r="S379" s="203">
        <v>54</v>
      </c>
      <c r="T379" s="203">
        <v>59</v>
      </c>
      <c r="U379" s="203">
        <v>56</v>
      </c>
      <c r="V379" s="203">
        <v>59</v>
      </c>
      <c r="W379" s="203">
        <v>66</v>
      </c>
      <c r="X379" s="203">
        <v>56</v>
      </c>
      <c r="Y379" s="203">
        <v>53</v>
      </c>
      <c r="Z379" s="203">
        <v>60</v>
      </c>
      <c r="AA379" s="203">
        <v>56</v>
      </c>
      <c r="AB379" s="203">
        <v>285</v>
      </c>
      <c r="AC379" s="203">
        <v>289</v>
      </c>
      <c r="AD379" s="203">
        <v>260</v>
      </c>
      <c r="AE379" s="203">
        <v>243</v>
      </c>
      <c r="AF379" s="203">
        <v>215</v>
      </c>
      <c r="AG379" s="203">
        <v>227</v>
      </c>
      <c r="AH379" s="203">
        <v>179</v>
      </c>
      <c r="AI379" s="203">
        <v>164</v>
      </c>
      <c r="AJ379" s="203">
        <v>152</v>
      </c>
      <c r="AK379" s="203">
        <v>132</v>
      </c>
      <c r="AL379" s="203">
        <v>86</v>
      </c>
      <c r="AM379" s="203">
        <v>67</v>
      </c>
      <c r="AN379" s="203">
        <v>53</v>
      </c>
      <c r="AO379" s="203">
        <v>54</v>
      </c>
      <c r="AP379" s="203">
        <v>2</v>
      </c>
      <c r="AQ379" s="203">
        <v>64</v>
      </c>
      <c r="AR379" s="203">
        <v>1742</v>
      </c>
      <c r="AS379" s="203">
        <v>147</v>
      </c>
      <c r="AT379" s="203">
        <v>149</v>
      </c>
      <c r="AU379" s="203">
        <v>754</v>
      </c>
      <c r="AV379" s="203">
        <v>90</v>
      </c>
    </row>
    <row r="380" spans="1:48" ht="13.5" customHeight="1" x14ac:dyDescent="0.3">
      <c r="A380" s="216">
        <f>1+A379</f>
        <v>3</v>
      </c>
      <c r="B380" s="178">
        <v>131101</v>
      </c>
      <c r="C380" s="183" t="s">
        <v>1129</v>
      </c>
      <c r="D380" s="195" t="s">
        <v>2425</v>
      </c>
      <c r="E380" s="196" t="s">
        <v>1867</v>
      </c>
      <c r="F380" s="196" t="s">
        <v>2426</v>
      </c>
      <c r="G380" s="250">
        <f t="shared" si="94"/>
        <v>869</v>
      </c>
      <c r="H380" s="230">
        <v>12</v>
      </c>
      <c r="I380" s="230">
        <v>10</v>
      </c>
      <c r="J380" s="203">
        <v>12</v>
      </c>
      <c r="K380" s="203">
        <v>11</v>
      </c>
      <c r="L380" s="203">
        <v>13</v>
      </c>
      <c r="M380" s="203">
        <v>12</v>
      </c>
      <c r="N380" s="203">
        <v>13</v>
      </c>
      <c r="O380" s="203">
        <v>15</v>
      </c>
      <c r="P380" s="203">
        <v>14</v>
      </c>
      <c r="Q380" s="203">
        <v>12</v>
      </c>
      <c r="R380" s="203">
        <v>14</v>
      </c>
      <c r="S380" s="203">
        <v>13</v>
      </c>
      <c r="T380" s="203">
        <v>15</v>
      </c>
      <c r="U380" s="203">
        <v>14</v>
      </c>
      <c r="V380" s="203">
        <v>15</v>
      </c>
      <c r="W380" s="203">
        <v>16</v>
      </c>
      <c r="X380" s="203">
        <v>14</v>
      </c>
      <c r="Y380" s="203">
        <v>13</v>
      </c>
      <c r="Z380" s="203">
        <v>15</v>
      </c>
      <c r="AA380" s="203">
        <v>14</v>
      </c>
      <c r="AB380" s="203">
        <v>71</v>
      </c>
      <c r="AC380" s="203">
        <v>72</v>
      </c>
      <c r="AD380" s="203">
        <v>65</v>
      </c>
      <c r="AE380" s="203">
        <v>61</v>
      </c>
      <c r="AF380" s="203">
        <v>54</v>
      </c>
      <c r="AG380" s="203">
        <v>57</v>
      </c>
      <c r="AH380" s="203">
        <v>45</v>
      </c>
      <c r="AI380" s="203">
        <v>41</v>
      </c>
      <c r="AJ380" s="203">
        <v>38</v>
      </c>
      <c r="AK380" s="203">
        <v>33</v>
      </c>
      <c r="AL380" s="203">
        <v>21</v>
      </c>
      <c r="AM380" s="203">
        <v>17</v>
      </c>
      <c r="AN380" s="203">
        <v>13</v>
      </c>
      <c r="AO380" s="203">
        <v>14</v>
      </c>
      <c r="AP380" s="203">
        <v>1</v>
      </c>
      <c r="AQ380" s="203">
        <v>16</v>
      </c>
      <c r="AR380" s="203">
        <v>436</v>
      </c>
      <c r="AS380" s="203">
        <v>37</v>
      </c>
      <c r="AT380" s="203">
        <v>37</v>
      </c>
      <c r="AU380" s="203">
        <v>189</v>
      </c>
      <c r="AV380" s="203">
        <v>23</v>
      </c>
    </row>
    <row r="381" spans="1:48" ht="13.5" customHeight="1" x14ac:dyDescent="0.3">
      <c r="A381" s="216">
        <f>1+A380</f>
        <v>4</v>
      </c>
      <c r="B381" s="178">
        <v>131101</v>
      </c>
      <c r="C381" s="183" t="s">
        <v>1129</v>
      </c>
      <c r="D381" s="195" t="s">
        <v>2427</v>
      </c>
      <c r="E381" s="196" t="s">
        <v>1867</v>
      </c>
      <c r="F381" s="196" t="s">
        <v>643</v>
      </c>
      <c r="G381" s="250">
        <f t="shared" si="94"/>
        <v>1389</v>
      </c>
      <c r="H381" s="230">
        <v>19</v>
      </c>
      <c r="I381" s="230">
        <v>17</v>
      </c>
      <c r="J381" s="203">
        <v>19</v>
      </c>
      <c r="K381" s="203">
        <v>18</v>
      </c>
      <c r="L381" s="203">
        <v>20</v>
      </c>
      <c r="M381" s="203">
        <v>19</v>
      </c>
      <c r="N381" s="203">
        <v>20</v>
      </c>
      <c r="O381" s="203">
        <v>23</v>
      </c>
      <c r="P381" s="203">
        <v>22</v>
      </c>
      <c r="Q381" s="203">
        <v>19</v>
      </c>
      <c r="R381" s="203">
        <v>22</v>
      </c>
      <c r="S381" s="203">
        <v>22</v>
      </c>
      <c r="T381" s="203">
        <v>24</v>
      </c>
      <c r="U381" s="203">
        <v>22</v>
      </c>
      <c r="V381" s="203">
        <v>24</v>
      </c>
      <c r="W381" s="203">
        <v>26</v>
      </c>
      <c r="X381" s="203">
        <v>22</v>
      </c>
      <c r="Y381" s="203">
        <v>21</v>
      </c>
      <c r="Z381" s="203">
        <v>24</v>
      </c>
      <c r="AA381" s="203">
        <v>22</v>
      </c>
      <c r="AB381" s="203">
        <v>114</v>
      </c>
      <c r="AC381" s="203">
        <v>116</v>
      </c>
      <c r="AD381" s="203">
        <v>104</v>
      </c>
      <c r="AE381" s="203">
        <v>97</v>
      </c>
      <c r="AF381" s="203">
        <v>86</v>
      </c>
      <c r="AG381" s="203">
        <v>91</v>
      </c>
      <c r="AH381" s="203">
        <v>72</v>
      </c>
      <c r="AI381" s="203">
        <v>66</v>
      </c>
      <c r="AJ381" s="203">
        <v>61</v>
      </c>
      <c r="AK381" s="203">
        <v>53</v>
      </c>
      <c r="AL381" s="203">
        <v>34</v>
      </c>
      <c r="AM381" s="203">
        <v>27</v>
      </c>
      <c r="AN381" s="203">
        <v>21</v>
      </c>
      <c r="AO381" s="203">
        <v>22</v>
      </c>
      <c r="AP381" s="203">
        <v>1</v>
      </c>
      <c r="AQ381" s="203">
        <v>26</v>
      </c>
      <c r="AR381" s="203">
        <v>697</v>
      </c>
      <c r="AS381" s="203">
        <v>59</v>
      </c>
      <c r="AT381" s="203">
        <v>60</v>
      </c>
      <c r="AU381" s="203">
        <v>302</v>
      </c>
      <c r="AV381" s="203">
        <v>36</v>
      </c>
    </row>
    <row r="382" spans="1:48" ht="13.5" customHeight="1" x14ac:dyDescent="0.25">
      <c r="A382" s="216"/>
      <c r="B382" s="178">
        <v>131102</v>
      </c>
      <c r="C382" s="182" t="s">
        <v>2428</v>
      </c>
      <c r="D382" s="194"/>
      <c r="E382" s="206"/>
      <c r="F382" s="198"/>
      <c r="G382" s="187">
        <f t="shared" si="94"/>
        <v>4789</v>
      </c>
      <c r="H382" s="231">
        <f>+SUM(H383:H387)</f>
        <v>61</v>
      </c>
      <c r="I382" s="231">
        <f t="shared" ref="I382:AV382" si="101">+SUM(I383:I387)</f>
        <v>82</v>
      </c>
      <c r="J382" s="231">
        <f t="shared" si="101"/>
        <v>76</v>
      </c>
      <c r="K382" s="231">
        <f t="shared" si="101"/>
        <v>80</v>
      </c>
      <c r="L382" s="231">
        <f t="shared" si="101"/>
        <v>80</v>
      </c>
      <c r="M382" s="231">
        <f t="shared" si="101"/>
        <v>78</v>
      </c>
      <c r="N382" s="231">
        <f t="shared" si="101"/>
        <v>60</v>
      </c>
      <c r="O382" s="231">
        <f t="shared" si="101"/>
        <v>82</v>
      </c>
      <c r="P382" s="231">
        <f t="shared" si="101"/>
        <v>61</v>
      </c>
      <c r="Q382" s="231">
        <f t="shared" si="101"/>
        <v>87</v>
      </c>
      <c r="R382" s="231">
        <f t="shared" si="101"/>
        <v>96</v>
      </c>
      <c r="S382" s="231">
        <f t="shared" si="101"/>
        <v>121</v>
      </c>
      <c r="T382" s="231">
        <f t="shared" si="101"/>
        <v>117</v>
      </c>
      <c r="U382" s="231">
        <f t="shared" si="101"/>
        <v>90</v>
      </c>
      <c r="V382" s="231">
        <f t="shared" si="101"/>
        <v>115</v>
      </c>
      <c r="W382" s="231">
        <f t="shared" si="101"/>
        <v>93</v>
      </c>
      <c r="X382" s="231">
        <f t="shared" si="101"/>
        <v>117</v>
      </c>
      <c r="Y382" s="231">
        <f t="shared" si="101"/>
        <v>92</v>
      </c>
      <c r="Z382" s="231">
        <f t="shared" si="101"/>
        <v>87</v>
      </c>
      <c r="AA382" s="231">
        <f t="shared" si="101"/>
        <v>54</v>
      </c>
      <c r="AB382" s="231">
        <f t="shared" si="101"/>
        <v>382</v>
      </c>
      <c r="AC382" s="231">
        <f t="shared" si="101"/>
        <v>372</v>
      </c>
      <c r="AD382" s="231">
        <f t="shared" si="101"/>
        <v>319</v>
      </c>
      <c r="AE382" s="231">
        <f t="shared" si="101"/>
        <v>310</v>
      </c>
      <c r="AF382" s="231">
        <f t="shared" si="101"/>
        <v>242</v>
      </c>
      <c r="AG382" s="231">
        <f t="shared" si="101"/>
        <v>256</v>
      </c>
      <c r="AH382" s="231">
        <f t="shared" si="101"/>
        <v>247</v>
      </c>
      <c r="AI382" s="231">
        <f t="shared" si="101"/>
        <v>204</v>
      </c>
      <c r="AJ382" s="231">
        <f t="shared" si="101"/>
        <v>187</v>
      </c>
      <c r="AK382" s="231">
        <f t="shared" si="101"/>
        <v>173</v>
      </c>
      <c r="AL382" s="231">
        <f t="shared" si="101"/>
        <v>118</v>
      </c>
      <c r="AM382" s="231">
        <f t="shared" si="101"/>
        <v>93</v>
      </c>
      <c r="AN382" s="231">
        <f t="shared" si="101"/>
        <v>74</v>
      </c>
      <c r="AO382" s="231">
        <f t="shared" si="101"/>
        <v>83</v>
      </c>
      <c r="AP382" s="231">
        <f t="shared" si="101"/>
        <v>7</v>
      </c>
      <c r="AQ382" s="231">
        <f t="shared" si="101"/>
        <v>90</v>
      </c>
      <c r="AR382" s="231">
        <f t="shared" si="101"/>
        <v>2414</v>
      </c>
      <c r="AS382" s="231">
        <f t="shared" si="101"/>
        <v>288</v>
      </c>
      <c r="AT382" s="231">
        <f t="shared" si="101"/>
        <v>226</v>
      </c>
      <c r="AU382" s="231">
        <f t="shared" si="101"/>
        <v>944</v>
      </c>
      <c r="AV382" s="231">
        <f t="shared" si="101"/>
        <v>167</v>
      </c>
    </row>
    <row r="383" spans="1:48" ht="13.5" customHeight="1" x14ac:dyDescent="0.3">
      <c r="A383" s="216">
        <v>1</v>
      </c>
      <c r="B383" s="178">
        <v>131102</v>
      </c>
      <c r="C383" s="181" t="s">
        <v>195</v>
      </c>
      <c r="D383" s="195" t="s">
        <v>2429</v>
      </c>
      <c r="E383" s="196" t="s">
        <v>1840</v>
      </c>
      <c r="F383" s="196" t="s">
        <v>195</v>
      </c>
      <c r="G383" s="250">
        <f t="shared" si="94"/>
        <v>1327</v>
      </c>
      <c r="H383" s="230">
        <v>17</v>
      </c>
      <c r="I383" s="230">
        <v>23</v>
      </c>
      <c r="J383" s="203">
        <v>21</v>
      </c>
      <c r="K383" s="203">
        <v>22</v>
      </c>
      <c r="L383" s="203">
        <v>22</v>
      </c>
      <c r="M383" s="203">
        <v>22</v>
      </c>
      <c r="N383" s="203">
        <v>17</v>
      </c>
      <c r="O383" s="203">
        <v>23</v>
      </c>
      <c r="P383" s="203">
        <v>17</v>
      </c>
      <c r="Q383" s="203">
        <v>24</v>
      </c>
      <c r="R383" s="203">
        <v>27</v>
      </c>
      <c r="S383" s="203">
        <v>34</v>
      </c>
      <c r="T383" s="203">
        <v>32</v>
      </c>
      <c r="U383" s="203">
        <v>25</v>
      </c>
      <c r="V383" s="203">
        <v>32</v>
      </c>
      <c r="W383" s="203">
        <v>26</v>
      </c>
      <c r="X383" s="203">
        <v>32</v>
      </c>
      <c r="Y383" s="203">
        <v>25</v>
      </c>
      <c r="Z383" s="203">
        <v>24</v>
      </c>
      <c r="AA383" s="203">
        <v>15</v>
      </c>
      <c r="AB383" s="203">
        <v>106</v>
      </c>
      <c r="AC383" s="203">
        <v>103</v>
      </c>
      <c r="AD383" s="203">
        <v>88</v>
      </c>
      <c r="AE383" s="203">
        <v>86</v>
      </c>
      <c r="AF383" s="203">
        <v>67</v>
      </c>
      <c r="AG383" s="203">
        <v>71</v>
      </c>
      <c r="AH383" s="203">
        <v>68</v>
      </c>
      <c r="AI383" s="203">
        <v>56</v>
      </c>
      <c r="AJ383" s="203">
        <v>52</v>
      </c>
      <c r="AK383" s="203">
        <v>48</v>
      </c>
      <c r="AL383" s="203">
        <v>33</v>
      </c>
      <c r="AM383" s="203">
        <v>26</v>
      </c>
      <c r="AN383" s="203">
        <v>20</v>
      </c>
      <c r="AO383" s="203">
        <v>23</v>
      </c>
      <c r="AP383" s="203">
        <v>2</v>
      </c>
      <c r="AQ383" s="203">
        <v>25</v>
      </c>
      <c r="AR383" s="203">
        <v>668</v>
      </c>
      <c r="AS383" s="203">
        <v>80</v>
      </c>
      <c r="AT383" s="203">
        <v>63</v>
      </c>
      <c r="AU383" s="203">
        <v>261</v>
      </c>
      <c r="AV383" s="203">
        <v>46</v>
      </c>
    </row>
    <row r="384" spans="1:48" ht="13.5" customHeight="1" x14ac:dyDescent="0.3">
      <c r="A384" s="216">
        <f>1+A383</f>
        <v>2</v>
      </c>
      <c r="B384" s="178">
        <v>131102</v>
      </c>
      <c r="C384" s="181" t="s">
        <v>195</v>
      </c>
      <c r="D384" s="195" t="s">
        <v>2430</v>
      </c>
      <c r="E384" s="196" t="s">
        <v>1867</v>
      </c>
      <c r="F384" s="196" t="s">
        <v>2431</v>
      </c>
      <c r="G384" s="250">
        <f t="shared" si="94"/>
        <v>1032</v>
      </c>
      <c r="H384" s="230">
        <v>13</v>
      </c>
      <c r="I384" s="230">
        <v>18</v>
      </c>
      <c r="J384" s="203">
        <v>16</v>
      </c>
      <c r="K384" s="203">
        <v>17</v>
      </c>
      <c r="L384" s="203">
        <v>17</v>
      </c>
      <c r="M384" s="203">
        <v>17</v>
      </c>
      <c r="N384" s="203">
        <v>13</v>
      </c>
      <c r="O384" s="203">
        <v>18</v>
      </c>
      <c r="P384" s="203">
        <v>13</v>
      </c>
      <c r="Q384" s="203">
        <v>19</v>
      </c>
      <c r="R384" s="203">
        <v>21</v>
      </c>
      <c r="S384" s="203">
        <v>26</v>
      </c>
      <c r="T384" s="203">
        <v>25</v>
      </c>
      <c r="U384" s="203">
        <v>20</v>
      </c>
      <c r="V384" s="203">
        <v>25</v>
      </c>
      <c r="W384" s="203">
        <v>20</v>
      </c>
      <c r="X384" s="203">
        <v>25</v>
      </c>
      <c r="Y384" s="203">
        <v>20</v>
      </c>
      <c r="Z384" s="203">
        <v>19</v>
      </c>
      <c r="AA384" s="203">
        <v>12</v>
      </c>
      <c r="AB384" s="203">
        <v>82</v>
      </c>
      <c r="AC384" s="203">
        <v>80</v>
      </c>
      <c r="AD384" s="203">
        <v>69</v>
      </c>
      <c r="AE384" s="203">
        <v>67</v>
      </c>
      <c r="AF384" s="203">
        <v>52</v>
      </c>
      <c r="AG384" s="203">
        <v>55</v>
      </c>
      <c r="AH384" s="203">
        <v>53</v>
      </c>
      <c r="AI384" s="203">
        <v>44</v>
      </c>
      <c r="AJ384" s="203">
        <v>40</v>
      </c>
      <c r="AK384" s="203">
        <v>37</v>
      </c>
      <c r="AL384" s="203">
        <v>25</v>
      </c>
      <c r="AM384" s="203">
        <v>20</v>
      </c>
      <c r="AN384" s="203">
        <v>16</v>
      </c>
      <c r="AO384" s="203">
        <v>18</v>
      </c>
      <c r="AP384" s="203">
        <v>2</v>
      </c>
      <c r="AQ384" s="203">
        <v>20</v>
      </c>
      <c r="AR384" s="203">
        <v>520</v>
      </c>
      <c r="AS384" s="203">
        <v>62</v>
      </c>
      <c r="AT384" s="203">
        <v>49</v>
      </c>
      <c r="AU384" s="203">
        <v>203</v>
      </c>
      <c r="AV384" s="203">
        <v>36</v>
      </c>
    </row>
    <row r="385" spans="1:48" ht="13.5" customHeight="1" x14ac:dyDescent="0.3">
      <c r="A385" s="216">
        <f>1+A384</f>
        <v>3</v>
      </c>
      <c r="B385" s="178">
        <v>131102</v>
      </c>
      <c r="C385" s="181" t="s">
        <v>195</v>
      </c>
      <c r="D385" s="195" t="s">
        <v>2432</v>
      </c>
      <c r="E385" s="196" t="s">
        <v>1867</v>
      </c>
      <c r="F385" s="196" t="s">
        <v>2433</v>
      </c>
      <c r="G385" s="250">
        <f t="shared" si="94"/>
        <v>72</v>
      </c>
      <c r="H385" s="230">
        <v>1</v>
      </c>
      <c r="I385" s="230">
        <v>1</v>
      </c>
      <c r="J385" s="203">
        <v>1</v>
      </c>
      <c r="K385" s="203">
        <v>1</v>
      </c>
      <c r="L385" s="203">
        <v>1</v>
      </c>
      <c r="M385" s="203">
        <v>1</v>
      </c>
      <c r="N385" s="203">
        <v>1</v>
      </c>
      <c r="O385" s="203">
        <v>1</v>
      </c>
      <c r="P385" s="203">
        <v>1</v>
      </c>
      <c r="Q385" s="203">
        <v>1</v>
      </c>
      <c r="R385" s="203">
        <v>1</v>
      </c>
      <c r="S385" s="203">
        <v>2</v>
      </c>
      <c r="T385" s="203">
        <v>2</v>
      </c>
      <c r="U385" s="203">
        <v>1</v>
      </c>
      <c r="V385" s="203">
        <v>2</v>
      </c>
      <c r="W385" s="203">
        <v>1</v>
      </c>
      <c r="X385" s="203">
        <v>2</v>
      </c>
      <c r="Y385" s="203">
        <v>1</v>
      </c>
      <c r="Z385" s="203">
        <v>1</v>
      </c>
      <c r="AA385" s="203">
        <v>1</v>
      </c>
      <c r="AB385" s="203">
        <v>6</v>
      </c>
      <c r="AC385" s="203">
        <v>6</v>
      </c>
      <c r="AD385" s="203">
        <v>5</v>
      </c>
      <c r="AE385" s="203">
        <v>5</v>
      </c>
      <c r="AF385" s="203">
        <v>4</v>
      </c>
      <c r="AG385" s="203">
        <v>4</v>
      </c>
      <c r="AH385" s="203">
        <v>4</v>
      </c>
      <c r="AI385" s="203">
        <v>3</v>
      </c>
      <c r="AJ385" s="203">
        <v>3</v>
      </c>
      <c r="AK385" s="203">
        <v>3</v>
      </c>
      <c r="AL385" s="203">
        <v>2</v>
      </c>
      <c r="AM385" s="203">
        <v>1</v>
      </c>
      <c r="AN385" s="203">
        <v>1</v>
      </c>
      <c r="AO385" s="203">
        <v>1</v>
      </c>
      <c r="AP385" s="203">
        <v>0</v>
      </c>
      <c r="AQ385" s="203">
        <v>1</v>
      </c>
      <c r="AR385" s="203">
        <v>37</v>
      </c>
      <c r="AS385" s="203">
        <v>4</v>
      </c>
      <c r="AT385" s="203">
        <v>3</v>
      </c>
      <c r="AU385" s="203">
        <v>15</v>
      </c>
      <c r="AV385" s="203">
        <v>3</v>
      </c>
    </row>
    <row r="386" spans="1:48" ht="13.5" customHeight="1" x14ac:dyDescent="0.3">
      <c r="A386" s="216">
        <f>1+A385</f>
        <v>4</v>
      </c>
      <c r="B386" s="178">
        <v>131102</v>
      </c>
      <c r="C386" s="181" t="s">
        <v>195</v>
      </c>
      <c r="D386" s="195" t="s">
        <v>2434</v>
      </c>
      <c r="E386" s="196" t="s">
        <v>1867</v>
      </c>
      <c r="F386" s="196" t="s">
        <v>1155</v>
      </c>
      <c r="G386" s="250">
        <f t="shared" si="94"/>
        <v>812</v>
      </c>
      <c r="H386" s="230">
        <v>10</v>
      </c>
      <c r="I386" s="230">
        <v>14</v>
      </c>
      <c r="J386" s="203">
        <v>13</v>
      </c>
      <c r="K386" s="203">
        <v>14</v>
      </c>
      <c r="L386" s="203">
        <v>14</v>
      </c>
      <c r="M386" s="203">
        <v>13</v>
      </c>
      <c r="N386" s="203">
        <v>10</v>
      </c>
      <c r="O386" s="203">
        <v>14</v>
      </c>
      <c r="P386" s="203">
        <v>10</v>
      </c>
      <c r="Q386" s="203">
        <v>15</v>
      </c>
      <c r="R386" s="203">
        <v>16</v>
      </c>
      <c r="S386" s="203">
        <v>20</v>
      </c>
      <c r="T386" s="203">
        <v>20</v>
      </c>
      <c r="U386" s="203">
        <v>15</v>
      </c>
      <c r="V386" s="203">
        <v>19</v>
      </c>
      <c r="W386" s="203">
        <v>16</v>
      </c>
      <c r="X386" s="203">
        <v>20</v>
      </c>
      <c r="Y386" s="203">
        <v>16</v>
      </c>
      <c r="Z386" s="203">
        <v>15</v>
      </c>
      <c r="AA386" s="203">
        <v>9</v>
      </c>
      <c r="AB386" s="203">
        <v>65</v>
      </c>
      <c r="AC386" s="203">
        <v>63</v>
      </c>
      <c r="AD386" s="203">
        <v>54</v>
      </c>
      <c r="AE386" s="203">
        <v>52</v>
      </c>
      <c r="AF386" s="203">
        <v>41</v>
      </c>
      <c r="AG386" s="203">
        <v>43</v>
      </c>
      <c r="AH386" s="203">
        <v>42</v>
      </c>
      <c r="AI386" s="203">
        <v>35</v>
      </c>
      <c r="AJ386" s="203">
        <v>32</v>
      </c>
      <c r="AK386" s="203">
        <v>29</v>
      </c>
      <c r="AL386" s="203">
        <v>20</v>
      </c>
      <c r="AM386" s="203">
        <v>16</v>
      </c>
      <c r="AN386" s="203">
        <v>13</v>
      </c>
      <c r="AO386" s="203">
        <v>14</v>
      </c>
      <c r="AP386" s="203">
        <v>1</v>
      </c>
      <c r="AQ386" s="203">
        <v>15</v>
      </c>
      <c r="AR386" s="203">
        <v>409</v>
      </c>
      <c r="AS386" s="203">
        <v>49</v>
      </c>
      <c r="AT386" s="203">
        <v>38</v>
      </c>
      <c r="AU386" s="203">
        <v>160</v>
      </c>
      <c r="AV386" s="203">
        <v>28</v>
      </c>
    </row>
    <row r="387" spans="1:48" ht="13.5" customHeight="1" x14ac:dyDescent="0.3">
      <c r="A387" s="216">
        <f>1+A386</f>
        <v>5</v>
      </c>
      <c r="B387" s="178">
        <v>131102</v>
      </c>
      <c r="C387" s="181" t="s">
        <v>195</v>
      </c>
      <c r="D387" s="195" t="s">
        <v>2435</v>
      </c>
      <c r="E387" s="196" t="s">
        <v>1867</v>
      </c>
      <c r="F387" s="196" t="s">
        <v>2436</v>
      </c>
      <c r="G387" s="250">
        <f t="shared" si="94"/>
        <v>1546</v>
      </c>
      <c r="H387" s="230">
        <v>20</v>
      </c>
      <c r="I387" s="230">
        <v>26</v>
      </c>
      <c r="J387" s="203">
        <v>25</v>
      </c>
      <c r="K387" s="203">
        <v>26</v>
      </c>
      <c r="L387" s="203">
        <v>26</v>
      </c>
      <c r="M387" s="203">
        <v>25</v>
      </c>
      <c r="N387" s="203">
        <v>19</v>
      </c>
      <c r="O387" s="203">
        <v>26</v>
      </c>
      <c r="P387" s="203">
        <v>20</v>
      </c>
      <c r="Q387" s="203">
        <v>28</v>
      </c>
      <c r="R387" s="203">
        <v>31</v>
      </c>
      <c r="S387" s="203">
        <v>39</v>
      </c>
      <c r="T387" s="203">
        <v>38</v>
      </c>
      <c r="U387" s="203">
        <v>29</v>
      </c>
      <c r="V387" s="203">
        <v>37</v>
      </c>
      <c r="W387" s="203">
        <v>30</v>
      </c>
      <c r="X387" s="203">
        <v>38</v>
      </c>
      <c r="Y387" s="203">
        <v>30</v>
      </c>
      <c r="Z387" s="203">
        <v>28</v>
      </c>
      <c r="AA387" s="203">
        <v>17</v>
      </c>
      <c r="AB387" s="203">
        <v>123</v>
      </c>
      <c r="AC387" s="203">
        <v>120</v>
      </c>
      <c r="AD387" s="203">
        <v>103</v>
      </c>
      <c r="AE387" s="203">
        <v>100</v>
      </c>
      <c r="AF387" s="203">
        <v>78</v>
      </c>
      <c r="AG387" s="203">
        <v>83</v>
      </c>
      <c r="AH387" s="203">
        <v>80</v>
      </c>
      <c r="AI387" s="203">
        <v>66</v>
      </c>
      <c r="AJ387" s="203">
        <v>60</v>
      </c>
      <c r="AK387" s="203">
        <v>56</v>
      </c>
      <c r="AL387" s="203">
        <v>38</v>
      </c>
      <c r="AM387" s="203">
        <v>30</v>
      </c>
      <c r="AN387" s="203">
        <v>24</v>
      </c>
      <c r="AO387" s="203">
        <v>27</v>
      </c>
      <c r="AP387" s="203">
        <v>2</v>
      </c>
      <c r="AQ387" s="203">
        <v>29</v>
      </c>
      <c r="AR387" s="203">
        <v>780</v>
      </c>
      <c r="AS387" s="203">
        <v>93</v>
      </c>
      <c r="AT387" s="203">
        <v>73</v>
      </c>
      <c r="AU387" s="203">
        <v>305</v>
      </c>
      <c r="AV387" s="203">
        <v>54</v>
      </c>
    </row>
    <row r="388" spans="1:48" ht="13.5" customHeight="1" x14ac:dyDescent="0.25">
      <c r="A388" s="216"/>
      <c r="B388" s="178">
        <v>131103</v>
      </c>
      <c r="C388" s="182" t="s">
        <v>2437</v>
      </c>
      <c r="D388" s="194"/>
      <c r="E388" s="206"/>
      <c r="F388" s="198"/>
      <c r="G388" s="187">
        <f t="shared" si="94"/>
        <v>2604</v>
      </c>
      <c r="H388" s="231">
        <f>+SUM(H389:H391)</f>
        <v>37</v>
      </c>
      <c r="I388" s="231">
        <f t="shared" ref="I388:AV388" si="102">+SUM(I389:I391)</f>
        <v>32</v>
      </c>
      <c r="J388" s="231">
        <f t="shared" si="102"/>
        <v>37</v>
      </c>
      <c r="K388" s="231">
        <f t="shared" si="102"/>
        <v>35</v>
      </c>
      <c r="L388" s="231">
        <f t="shared" si="102"/>
        <v>26</v>
      </c>
      <c r="M388" s="231">
        <f t="shared" si="102"/>
        <v>49</v>
      </c>
      <c r="N388" s="231">
        <f t="shared" si="102"/>
        <v>35</v>
      </c>
      <c r="O388" s="231">
        <f t="shared" si="102"/>
        <v>39</v>
      </c>
      <c r="P388" s="231">
        <f t="shared" si="102"/>
        <v>40</v>
      </c>
      <c r="Q388" s="231">
        <f t="shared" si="102"/>
        <v>40</v>
      </c>
      <c r="R388" s="231">
        <f t="shared" si="102"/>
        <v>46</v>
      </c>
      <c r="S388" s="231">
        <f t="shared" si="102"/>
        <v>50</v>
      </c>
      <c r="T388" s="231">
        <f t="shared" si="102"/>
        <v>43</v>
      </c>
      <c r="U388" s="231">
        <f t="shared" si="102"/>
        <v>32</v>
      </c>
      <c r="V388" s="231">
        <f t="shared" si="102"/>
        <v>59</v>
      </c>
      <c r="W388" s="231">
        <f t="shared" si="102"/>
        <v>43</v>
      </c>
      <c r="X388" s="231">
        <f t="shared" si="102"/>
        <v>55</v>
      </c>
      <c r="Y388" s="231">
        <f t="shared" si="102"/>
        <v>43</v>
      </c>
      <c r="Z388" s="231">
        <f t="shared" si="102"/>
        <v>37</v>
      </c>
      <c r="AA388" s="231">
        <f t="shared" si="102"/>
        <v>31</v>
      </c>
      <c r="AB388" s="231">
        <f t="shared" si="102"/>
        <v>155</v>
      </c>
      <c r="AC388" s="231">
        <f t="shared" si="102"/>
        <v>196</v>
      </c>
      <c r="AD388" s="231">
        <f t="shared" si="102"/>
        <v>163</v>
      </c>
      <c r="AE388" s="231">
        <f t="shared" si="102"/>
        <v>155</v>
      </c>
      <c r="AF388" s="231">
        <f t="shared" si="102"/>
        <v>152</v>
      </c>
      <c r="AG388" s="231">
        <f t="shared" si="102"/>
        <v>172</v>
      </c>
      <c r="AH388" s="231">
        <f t="shared" si="102"/>
        <v>158</v>
      </c>
      <c r="AI388" s="231">
        <f t="shared" si="102"/>
        <v>149</v>
      </c>
      <c r="AJ388" s="231">
        <f t="shared" si="102"/>
        <v>122</v>
      </c>
      <c r="AK388" s="231">
        <f t="shared" si="102"/>
        <v>111</v>
      </c>
      <c r="AL388" s="231">
        <f t="shared" si="102"/>
        <v>83</v>
      </c>
      <c r="AM388" s="231">
        <f t="shared" si="102"/>
        <v>76</v>
      </c>
      <c r="AN388" s="231">
        <f t="shared" si="102"/>
        <v>49</v>
      </c>
      <c r="AO388" s="231">
        <f t="shared" si="102"/>
        <v>54</v>
      </c>
      <c r="AP388" s="231">
        <f t="shared" si="102"/>
        <v>0</v>
      </c>
      <c r="AQ388" s="231">
        <f t="shared" si="102"/>
        <v>59</v>
      </c>
      <c r="AR388" s="231">
        <f t="shared" si="102"/>
        <v>1307</v>
      </c>
      <c r="AS388" s="231">
        <f t="shared" si="102"/>
        <v>119</v>
      </c>
      <c r="AT388" s="231">
        <f t="shared" si="102"/>
        <v>111</v>
      </c>
      <c r="AU388" s="231">
        <f t="shared" si="102"/>
        <v>505</v>
      </c>
      <c r="AV388" s="231">
        <f t="shared" si="102"/>
        <v>59</v>
      </c>
    </row>
    <row r="389" spans="1:48" ht="13.5" customHeight="1" x14ac:dyDescent="0.3">
      <c r="A389" s="216">
        <v>1</v>
      </c>
      <c r="B389" s="178">
        <v>131103</v>
      </c>
      <c r="C389" s="181" t="s">
        <v>2439</v>
      </c>
      <c r="D389" s="195" t="s">
        <v>2438</v>
      </c>
      <c r="E389" s="196" t="s">
        <v>1867</v>
      </c>
      <c r="F389" s="196" t="s">
        <v>2439</v>
      </c>
      <c r="G389" s="250">
        <f t="shared" si="94"/>
        <v>475</v>
      </c>
      <c r="H389" s="230">
        <v>7</v>
      </c>
      <c r="I389" s="230">
        <v>6</v>
      </c>
      <c r="J389" s="203">
        <v>7</v>
      </c>
      <c r="K389" s="203">
        <v>6</v>
      </c>
      <c r="L389" s="203">
        <v>5</v>
      </c>
      <c r="M389" s="203">
        <v>9</v>
      </c>
      <c r="N389" s="203">
        <v>6</v>
      </c>
      <c r="O389" s="203">
        <v>7</v>
      </c>
      <c r="P389" s="203">
        <v>7</v>
      </c>
      <c r="Q389" s="203">
        <v>7</v>
      </c>
      <c r="R389" s="203">
        <v>8</v>
      </c>
      <c r="S389" s="203">
        <v>9</v>
      </c>
      <c r="T389" s="203">
        <v>8</v>
      </c>
      <c r="U389" s="203">
        <v>6</v>
      </c>
      <c r="V389" s="203">
        <v>11</v>
      </c>
      <c r="W389" s="203">
        <v>8</v>
      </c>
      <c r="X389" s="203">
        <v>10</v>
      </c>
      <c r="Y389" s="203">
        <v>8</v>
      </c>
      <c r="Z389" s="203">
        <v>7</v>
      </c>
      <c r="AA389" s="203">
        <v>6</v>
      </c>
      <c r="AB389" s="203">
        <v>28</v>
      </c>
      <c r="AC389" s="203">
        <v>36</v>
      </c>
      <c r="AD389" s="203">
        <v>30</v>
      </c>
      <c r="AE389" s="203">
        <v>28</v>
      </c>
      <c r="AF389" s="203">
        <v>28</v>
      </c>
      <c r="AG389" s="203">
        <v>31</v>
      </c>
      <c r="AH389" s="203">
        <v>29</v>
      </c>
      <c r="AI389" s="203">
        <v>27</v>
      </c>
      <c r="AJ389" s="203">
        <v>22</v>
      </c>
      <c r="AK389" s="203">
        <v>20</v>
      </c>
      <c r="AL389" s="203">
        <v>15</v>
      </c>
      <c r="AM389" s="203">
        <v>14</v>
      </c>
      <c r="AN389" s="203">
        <v>9</v>
      </c>
      <c r="AO389" s="203">
        <v>10</v>
      </c>
      <c r="AP389" s="203">
        <v>0</v>
      </c>
      <c r="AQ389" s="203">
        <v>11</v>
      </c>
      <c r="AR389" s="203">
        <v>238</v>
      </c>
      <c r="AS389" s="203">
        <v>22</v>
      </c>
      <c r="AT389" s="203">
        <v>20</v>
      </c>
      <c r="AU389" s="203">
        <v>92</v>
      </c>
      <c r="AV389" s="203">
        <v>11</v>
      </c>
    </row>
    <row r="390" spans="1:48" ht="13.5" customHeight="1" x14ac:dyDescent="0.3">
      <c r="A390" s="216">
        <v>2</v>
      </c>
      <c r="B390" s="178">
        <v>131103</v>
      </c>
      <c r="C390" s="181" t="s">
        <v>2439</v>
      </c>
      <c r="D390" s="195" t="s">
        <v>2440</v>
      </c>
      <c r="E390" s="196" t="s">
        <v>1867</v>
      </c>
      <c r="F390" s="196" t="s">
        <v>2441</v>
      </c>
      <c r="G390" s="250">
        <f t="shared" si="94"/>
        <v>789</v>
      </c>
      <c r="H390" s="230">
        <v>11</v>
      </c>
      <c r="I390" s="230">
        <v>10</v>
      </c>
      <c r="J390" s="203">
        <v>11</v>
      </c>
      <c r="K390" s="203">
        <v>11</v>
      </c>
      <c r="L390" s="203">
        <v>8</v>
      </c>
      <c r="M390" s="203">
        <v>15</v>
      </c>
      <c r="N390" s="203">
        <v>11</v>
      </c>
      <c r="O390" s="203">
        <v>12</v>
      </c>
      <c r="P390" s="203">
        <v>12</v>
      </c>
      <c r="Q390" s="203">
        <v>12</v>
      </c>
      <c r="R390" s="203">
        <v>14</v>
      </c>
      <c r="S390" s="203">
        <v>15</v>
      </c>
      <c r="T390" s="203">
        <v>13</v>
      </c>
      <c r="U390" s="203">
        <v>10</v>
      </c>
      <c r="V390" s="203">
        <v>18</v>
      </c>
      <c r="W390" s="203">
        <v>13</v>
      </c>
      <c r="X390" s="203">
        <v>17</v>
      </c>
      <c r="Y390" s="203">
        <v>13</v>
      </c>
      <c r="Z390" s="203">
        <v>11</v>
      </c>
      <c r="AA390" s="203">
        <v>9</v>
      </c>
      <c r="AB390" s="203">
        <v>47</v>
      </c>
      <c r="AC390" s="203">
        <v>59</v>
      </c>
      <c r="AD390" s="203">
        <v>49</v>
      </c>
      <c r="AE390" s="203">
        <v>47</v>
      </c>
      <c r="AF390" s="203">
        <v>46</v>
      </c>
      <c r="AG390" s="203">
        <v>52</v>
      </c>
      <c r="AH390" s="203">
        <v>48</v>
      </c>
      <c r="AI390" s="203">
        <v>45</v>
      </c>
      <c r="AJ390" s="203">
        <v>37</v>
      </c>
      <c r="AK390" s="203">
        <v>34</v>
      </c>
      <c r="AL390" s="203">
        <v>25</v>
      </c>
      <c r="AM390" s="203">
        <v>23</v>
      </c>
      <c r="AN390" s="203">
        <v>15</v>
      </c>
      <c r="AO390" s="203">
        <v>16</v>
      </c>
      <c r="AP390" s="203">
        <v>0</v>
      </c>
      <c r="AQ390" s="203">
        <v>18</v>
      </c>
      <c r="AR390" s="203">
        <v>396</v>
      </c>
      <c r="AS390" s="203">
        <v>36</v>
      </c>
      <c r="AT390" s="203">
        <v>34</v>
      </c>
      <c r="AU390" s="203">
        <v>153</v>
      </c>
      <c r="AV390" s="203">
        <v>18</v>
      </c>
    </row>
    <row r="391" spans="1:48" ht="13.5" customHeight="1" x14ac:dyDescent="0.3">
      <c r="A391" s="216">
        <v>3</v>
      </c>
      <c r="B391" s="178">
        <v>131103</v>
      </c>
      <c r="C391" s="181" t="s">
        <v>2439</v>
      </c>
      <c r="D391" s="195" t="s">
        <v>2442</v>
      </c>
      <c r="E391" s="196" t="s">
        <v>1867</v>
      </c>
      <c r="F391" s="196" t="s">
        <v>2443</v>
      </c>
      <c r="G391" s="250">
        <f t="shared" si="94"/>
        <v>1340</v>
      </c>
      <c r="H391" s="230">
        <v>19</v>
      </c>
      <c r="I391" s="230">
        <v>16</v>
      </c>
      <c r="J391" s="203">
        <v>19</v>
      </c>
      <c r="K391" s="203">
        <v>18</v>
      </c>
      <c r="L391" s="203">
        <v>13</v>
      </c>
      <c r="M391" s="203">
        <v>25</v>
      </c>
      <c r="N391" s="203">
        <v>18</v>
      </c>
      <c r="O391" s="203">
        <v>20</v>
      </c>
      <c r="P391" s="203">
        <v>21</v>
      </c>
      <c r="Q391" s="203">
        <v>21</v>
      </c>
      <c r="R391" s="203">
        <v>24</v>
      </c>
      <c r="S391" s="203">
        <v>26</v>
      </c>
      <c r="T391" s="203">
        <v>22</v>
      </c>
      <c r="U391" s="203">
        <v>16</v>
      </c>
      <c r="V391" s="203">
        <v>30</v>
      </c>
      <c r="W391" s="203">
        <v>22</v>
      </c>
      <c r="X391" s="203">
        <v>28</v>
      </c>
      <c r="Y391" s="203">
        <v>22</v>
      </c>
      <c r="Z391" s="203">
        <v>19</v>
      </c>
      <c r="AA391" s="203">
        <v>16</v>
      </c>
      <c r="AB391" s="203">
        <v>80</v>
      </c>
      <c r="AC391" s="203">
        <v>101</v>
      </c>
      <c r="AD391" s="203">
        <v>84</v>
      </c>
      <c r="AE391" s="203">
        <v>80</v>
      </c>
      <c r="AF391" s="203">
        <v>78</v>
      </c>
      <c r="AG391" s="203">
        <v>89</v>
      </c>
      <c r="AH391" s="203">
        <v>81</v>
      </c>
      <c r="AI391" s="203">
        <v>77</v>
      </c>
      <c r="AJ391" s="203">
        <v>63</v>
      </c>
      <c r="AK391" s="203">
        <v>57</v>
      </c>
      <c r="AL391" s="203">
        <v>43</v>
      </c>
      <c r="AM391" s="203">
        <v>39</v>
      </c>
      <c r="AN391" s="203">
        <v>25</v>
      </c>
      <c r="AO391" s="203">
        <v>28</v>
      </c>
      <c r="AP391" s="203">
        <v>0</v>
      </c>
      <c r="AQ391" s="203">
        <v>30</v>
      </c>
      <c r="AR391" s="203">
        <v>673</v>
      </c>
      <c r="AS391" s="203">
        <v>61</v>
      </c>
      <c r="AT391" s="203">
        <v>57</v>
      </c>
      <c r="AU391" s="203">
        <v>260</v>
      </c>
      <c r="AV391" s="203">
        <v>30</v>
      </c>
    </row>
    <row r="392" spans="1:48" ht="13.5" customHeight="1" x14ac:dyDescent="0.25">
      <c r="A392" s="216"/>
      <c r="B392" s="178">
        <v>131104</v>
      </c>
      <c r="C392" s="182" t="s">
        <v>2444</v>
      </c>
      <c r="D392" s="194"/>
      <c r="E392" s="206"/>
      <c r="F392" s="198"/>
      <c r="G392" s="187">
        <f t="shared" si="94"/>
        <v>6668</v>
      </c>
      <c r="H392" s="231">
        <f>+SUM(H393:H396)</f>
        <v>144</v>
      </c>
      <c r="I392" s="231">
        <f t="shared" ref="I392:AV392" si="103">+SUM(I393:I396)</f>
        <v>145</v>
      </c>
      <c r="J392" s="231">
        <f t="shared" si="103"/>
        <v>172</v>
      </c>
      <c r="K392" s="231">
        <f t="shared" si="103"/>
        <v>160</v>
      </c>
      <c r="L392" s="231">
        <f t="shared" si="103"/>
        <v>165</v>
      </c>
      <c r="M392" s="231">
        <f t="shared" si="103"/>
        <v>198</v>
      </c>
      <c r="N392" s="231">
        <f t="shared" si="103"/>
        <v>140</v>
      </c>
      <c r="O392" s="231">
        <f t="shared" si="103"/>
        <v>126</v>
      </c>
      <c r="P392" s="231">
        <f t="shared" si="103"/>
        <v>135</v>
      </c>
      <c r="Q392" s="231">
        <f t="shared" si="103"/>
        <v>137</v>
      </c>
      <c r="R392" s="231">
        <f t="shared" si="103"/>
        <v>139</v>
      </c>
      <c r="S392" s="231">
        <f t="shared" si="103"/>
        <v>137</v>
      </c>
      <c r="T392" s="231">
        <f t="shared" si="103"/>
        <v>133</v>
      </c>
      <c r="U392" s="231">
        <f t="shared" si="103"/>
        <v>153</v>
      </c>
      <c r="V392" s="231">
        <f t="shared" si="103"/>
        <v>155</v>
      </c>
      <c r="W392" s="231">
        <f t="shared" si="103"/>
        <v>153</v>
      </c>
      <c r="X392" s="231">
        <f t="shared" si="103"/>
        <v>160</v>
      </c>
      <c r="Y392" s="231">
        <f t="shared" si="103"/>
        <v>154</v>
      </c>
      <c r="Z392" s="231">
        <f t="shared" si="103"/>
        <v>117</v>
      </c>
      <c r="AA392" s="231">
        <f t="shared" si="103"/>
        <v>117</v>
      </c>
      <c r="AB392" s="231">
        <f t="shared" si="103"/>
        <v>544</v>
      </c>
      <c r="AC392" s="231">
        <f t="shared" si="103"/>
        <v>482</v>
      </c>
      <c r="AD392" s="231">
        <f t="shared" si="103"/>
        <v>388</v>
      </c>
      <c r="AE392" s="231">
        <f t="shared" si="103"/>
        <v>356</v>
      </c>
      <c r="AF392" s="231">
        <f t="shared" si="103"/>
        <v>364</v>
      </c>
      <c r="AG392" s="231">
        <f t="shared" si="103"/>
        <v>339</v>
      </c>
      <c r="AH392" s="231">
        <f t="shared" si="103"/>
        <v>272</v>
      </c>
      <c r="AI392" s="231">
        <f t="shared" si="103"/>
        <v>257</v>
      </c>
      <c r="AJ392" s="231">
        <f t="shared" si="103"/>
        <v>219</v>
      </c>
      <c r="AK392" s="231">
        <f t="shared" si="103"/>
        <v>160</v>
      </c>
      <c r="AL392" s="231">
        <f t="shared" si="103"/>
        <v>128</v>
      </c>
      <c r="AM392" s="231">
        <f t="shared" si="103"/>
        <v>75</v>
      </c>
      <c r="AN392" s="231">
        <f t="shared" si="103"/>
        <v>74</v>
      </c>
      <c r="AO392" s="231">
        <f t="shared" si="103"/>
        <v>70</v>
      </c>
      <c r="AP392" s="231">
        <f t="shared" si="103"/>
        <v>8</v>
      </c>
      <c r="AQ392" s="231">
        <f t="shared" si="103"/>
        <v>175</v>
      </c>
      <c r="AR392" s="231">
        <f t="shared" si="103"/>
        <v>3321</v>
      </c>
      <c r="AS392" s="231">
        <f t="shared" si="103"/>
        <v>380</v>
      </c>
      <c r="AT392" s="231">
        <f t="shared" si="103"/>
        <v>373</v>
      </c>
      <c r="AU392" s="231">
        <f t="shared" si="103"/>
        <v>1202</v>
      </c>
      <c r="AV392" s="231">
        <f t="shared" si="103"/>
        <v>242</v>
      </c>
    </row>
    <row r="393" spans="1:48" ht="13.5" customHeight="1" x14ac:dyDescent="0.3">
      <c r="A393" s="221">
        <v>1</v>
      </c>
      <c r="B393" s="178">
        <v>131104</v>
      </c>
      <c r="C393" s="183" t="s">
        <v>1131</v>
      </c>
      <c r="D393" s="195" t="s">
        <v>2445</v>
      </c>
      <c r="E393" s="196" t="s">
        <v>1840</v>
      </c>
      <c r="F393" s="196" t="s">
        <v>1131</v>
      </c>
      <c r="G393" s="250">
        <f t="shared" si="94"/>
        <v>3984</v>
      </c>
      <c r="H393" s="230">
        <v>86</v>
      </c>
      <c r="I393" s="230">
        <v>87</v>
      </c>
      <c r="J393" s="203">
        <v>103</v>
      </c>
      <c r="K393" s="203">
        <v>96</v>
      </c>
      <c r="L393" s="203">
        <v>99</v>
      </c>
      <c r="M393" s="203">
        <v>118</v>
      </c>
      <c r="N393" s="203">
        <v>84</v>
      </c>
      <c r="O393" s="203">
        <v>75</v>
      </c>
      <c r="P393" s="203">
        <v>81</v>
      </c>
      <c r="Q393" s="203">
        <v>82</v>
      </c>
      <c r="R393" s="203">
        <v>83</v>
      </c>
      <c r="S393" s="203">
        <v>82</v>
      </c>
      <c r="T393" s="203">
        <v>79</v>
      </c>
      <c r="U393" s="203">
        <v>91</v>
      </c>
      <c r="V393" s="203">
        <v>93</v>
      </c>
      <c r="W393" s="203">
        <v>91</v>
      </c>
      <c r="X393" s="203">
        <v>96</v>
      </c>
      <c r="Y393" s="203">
        <v>92</v>
      </c>
      <c r="Z393" s="203">
        <v>70</v>
      </c>
      <c r="AA393" s="203">
        <v>70</v>
      </c>
      <c r="AB393" s="203">
        <v>325</v>
      </c>
      <c r="AC393" s="203">
        <v>288</v>
      </c>
      <c r="AD393" s="203">
        <v>232</v>
      </c>
      <c r="AE393" s="203">
        <v>213</v>
      </c>
      <c r="AF393" s="203">
        <v>217</v>
      </c>
      <c r="AG393" s="203">
        <v>202</v>
      </c>
      <c r="AH393" s="203">
        <v>162</v>
      </c>
      <c r="AI393" s="203">
        <v>153</v>
      </c>
      <c r="AJ393" s="203">
        <v>131</v>
      </c>
      <c r="AK393" s="203">
        <v>96</v>
      </c>
      <c r="AL393" s="203">
        <v>76</v>
      </c>
      <c r="AM393" s="203">
        <v>45</v>
      </c>
      <c r="AN393" s="203">
        <v>44</v>
      </c>
      <c r="AO393" s="203">
        <v>42</v>
      </c>
      <c r="AP393" s="203">
        <v>5</v>
      </c>
      <c r="AQ393" s="203">
        <v>104</v>
      </c>
      <c r="AR393" s="203">
        <v>1983</v>
      </c>
      <c r="AS393" s="203">
        <v>227</v>
      </c>
      <c r="AT393" s="203">
        <v>223</v>
      </c>
      <c r="AU393" s="203">
        <v>718</v>
      </c>
      <c r="AV393" s="203">
        <v>144</v>
      </c>
    </row>
    <row r="394" spans="1:48" ht="13.5" customHeight="1" x14ac:dyDescent="0.3">
      <c r="A394" s="221">
        <f>1+A393</f>
        <v>2</v>
      </c>
      <c r="B394" s="178">
        <v>131104</v>
      </c>
      <c r="C394" s="183" t="s">
        <v>1131</v>
      </c>
      <c r="D394" s="195" t="s">
        <v>2447</v>
      </c>
      <c r="E394" s="196" t="s">
        <v>1867</v>
      </c>
      <c r="F394" s="196" t="s">
        <v>314</v>
      </c>
      <c r="G394" s="250">
        <f t="shared" si="94"/>
        <v>1344</v>
      </c>
      <c r="H394" s="230">
        <v>29</v>
      </c>
      <c r="I394" s="230">
        <v>29</v>
      </c>
      <c r="J394" s="203">
        <v>35</v>
      </c>
      <c r="K394" s="203">
        <v>32</v>
      </c>
      <c r="L394" s="203">
        <v>33</v>
      </c>
      <c r="M394" s="203">
        <v>40</v>
      </c>
      <c r="N394" s="203">
        <v>28</v>
      </c>
      <c r="O394" s="203">
        <v>25</v>
      </c>
      <c r="P394" s="203">
        <v>27</v>
      </c>
      <c r="Q394" s="203">
        <v>28</v>
      </c>
      <c r="R394" s="203">
        <v>28</v>
      </c>
      <c r="S394" s="203">
        <v>28</v>
      </c>
      <c r="T394" s="203">
        <v>27</v>
      </c>
      <c r="U394" s="203">
        <v>31</v>
      </c>
      <c r="V394" s="203">
        <v>31</v>
      </c>
      <c r="W394" s="203">
        <v>31</v>
      </c>
      <c r="X394" s="203">
        <v>32</v>
      </c>
      <c r="Y394" s="203">
        <v>31</v>
      </c>
      <c r="Z394" s="203">
        <v>24</v>
      </c>
      <c r="AA394" s="203">
        <v>24</v>
      </c>
      <c r="AB394" s="203">
        <v>110</v>
      </c>
      <c r="AC394" s="203">
        <v>97</v>
      </c>
      <c r="AD394" s="203">
        <v>78</v>
      </c>
      <c r="AE394" s="203">
        <v>72</v>
      </c>
      <c r="AF394" s="203">
        <v>73</v>
      </c>
      <c r="AG394" s="203">
        <v>68</v>
      </c>
      <c r="AH394" s="203">
        <v>55</v>
      </c>
      <c r="AI394" s="203">
        <v>52</v>
      </c>
      <c r="AJ394" s="203">
        <v>44</v>
      </c>
      <c r="AK394" s="203">
        <v>32</v>
      </c>
      <c r="AL394" s="203">
        <v>26</v>
      </c>
      <c r="AM394" s="203">
        <v>15</v>
      </c>
      <c r="AN394" s="203">
        <v>15</v>
      </c>
      <c r="AO394" s="203">
        <v>14</v>
      </c>
      <c r="AP394" s="203">
        <v>2</v>
      </c>
      <c r="AQ394" s="203">
        <v>35</v>
      </c>
      <c r="AR394" s="203">
        <v>669</v>
      </c>
      <c r="AS394" s="203">
        <v>77</v>
      </c>
      <c r="AT394" s="203">
        <v>75</v>
      </c>
      <c r="AU394" s="203">
        <v>242</v>
      </c>
      <c r="AV394" s="203">
        <v>49</v>
      </c>
    </row>
    <row r="395" spans="1:48" ht="13.5" customHeight="1" x14ac:dyDescent="0.3">
      <c r="A395" s="221">
        <f>1+A394</f>
        <v>3</v>
      </c>
      <c r="B395" s="178">
        <v>131104</v>
      </c>
      <c r="C395" s="183" t="s">
        <v>1131</v>
      </c>
      <c r="D395" s="195" t="s">
        <v>2448</v>
      </c>
      <c r="E395" s="196" t="s">
        <v>1867</v>
      </c>
      <c r="F395" s="196" t="s">
        <v>2449</v>
      </c>
      <c r="G395" s="250">
        <f t="shared" si="94"/>
        <v>1092</v>
      </c>
      <c r="H395" s="230">
        <v>24</v>
      </c>
      <c r="I395" s="230">
        <v>24</v>
      </c>
      <c r="J395" s="203">
        <v>28</v>
      </c>
      <c r="K395" s="203">
        <v>26</v>
      </c>
      <c r="L395" s="203">
        <v>27</v>
      </c>
      <c r="M395" s="203">
        <v>33</v>
      </c>
      <c r="N395" s="203">
        <v>23</v>
      </c>
      <c r="O395" s="203">
        <v>21</v>
      </c>
      <c r="P395" s="203">
        <v>22</v>
      </c>
      <c r="Q395" s="203">
        <v>22</v>
      </c>
      <c r="R395" s="203">
        <v>23</v>
      </c>
      <c r="S395" s="203">
        <v>22</v>
      </c>
      <c r="T395" s="203">
        <v>22</v>
      </c>
      <c r="U395" s="203">
        <v>25</v>
      </c>
      <c r="V395" s="203">
        <v>25</v>
      </c>
      <c r="W395" s="203">
        <v>25</v>
      </c>
      <c r="X395" s="203">
        <v>26</v>
      </c>
      <c r="Y395" s="203">
        <v>25</v>
      </c>
      <c r="Z395" s="203">
        <v>19</v>
      </c>
      <c r="AA395" s="203">
        <v>19</v>
      </c>
      <c r="AB395" s="203">
        <v>89</v>
      </c>
      <c r="AC395" s="203">
        <v>79</v>
      </c>
      <c r="AD395" s="203">
        <v>64</v>
      </c>
      <c r="AE395" s="203">
        <v>58</v>
      </c>
      <c r="AF395" s="203">
        <v>60</v>
      </c>
      <c r="AG395" s="203">
        <v>56</v>
      </c>
      <c r="AH395" s="203">
        <v>45</v>
      </c>
      <c r="AI395" s="203">
        <v>42</v>
      </c>
      <c r="AJ395" s="203">
        <v>36</v>
      </c>
      <c r="AK395" s="203">
        <v>26</v>
      </c>
      <c r="AL395" s="203">
        <v>21</v>
      </c>
      <c r="AM395" s="203">
        <v>12</v>
      </c>
      <c r="AN395" s="203">
        <v>12</v>
      </c>
      <c r="AO395" s="203">
        <v>11</v>
      </c>
      <c r="AP395" s="203">
        <v>1</v>
      </c>
      <c r="AQ395" s="203">
        <v>29</v>
      </c>
      <c r="AR395" s="203">
        <v>545</v>
      </c>
      <c r="AS395" s="203">
        <v>62</v>
      </c>
      <c r="AT395" s="203">
        <v>61</v>
      </c>
      <c r="AU395" s="203">
        <v>197</v>
      </c>
      <c r="AV395" s="203">
        <v>40</v>
      </c>
    </row>
    <row r="396" spans="1:48" ht="13.5" customHeight="1" x14ac:dyDescent="0.3">
      <c r="A396" s="221">
        <f>1+A395</f>
        <v>4</v>
      </c>
      <c r="B396" s="178">
        <v>131104</v>
      </c>
      <c r="C396" s="183" t="s">
        <v>1131</v>
      </c>
      <c r="D396" s="195" t="s">
        <v>2450</v>
      </c>
      <c r="E396" s="196" t="s">
        <v>1867</v>
      </c>
      <c r="F396" s="196" t="s">
        <v>2451</v>
      </c>
      <c r="G396" s="250">
        <f t="shared" si="94"/>
        <v>248</v>
      </c>
      <c r="H396" s="230">
        <v>5</v>
      </c>
      <c r="I396" s="230">
        <v>5</v>
      </c>
      <c r="J396" s="203">
        <v>6</v>
      </c>
      <c r="K396" s="203">
        <v>6</v>
      </c>
      <c r="L396" s="203">
        <v>6</v>
      </c>
      <c r="M396" s="203">
        <v>7</v>
      </c>
      <c r="N396" s="203">
        <v>5</v>
      </c>
      <c r="O396" s="203">
        <v>5</v>
      </c>
      <c r="P396" s="203">
        <v>5</v>
      </c>
      <c r="Q396" s="203">
        <v>5</v>
      </c>
      <c r="R396" s="203">
        <v>5</v>
      </c>
      <c r="S396" s="203">
        <v>5</v>
      </c>
      <c r="T396" s="203">
        <v>5</v>
      </c>
      <c r="U396" s="203">
        <v>6</v>
      </c>
      <c r="V396" s="203">
        <v>6</v>
      </c>
      <c r="W396" s="203">
        <v>6</v>
      </c>
      <c r="X396" s="203">
        <v>6</v>
      </c>
      <c r="Y396" s="203">
        <v>6</v>
      </c>
      <c r="Z396" s="203">
        <v>4</v>
      </c>
      <c r="AA396" s="203">
        <v>4</v>
      </c>
      <c r="AB396" s="203">
        <v>20</v>
      </c>
      <c r="AC396" s="203">
        <v>18</v>
      </c>
      <c r="AD396" s="203">
        <v>14</v>
      </c>
      <c r="AE396" s="203">
        <v>13</v>
      </c>
      <c r="AF396" s="203">
        <v>14</v>
      </c>
      <c r="AG396" s="203">
        <v>13</v>
      </c>
      <c r="AH396" s="203">
        <v>10</v>
      </c>
      <c r="AI396" s="203">
        <v>10</v>
      </c>
      <c r="AJ396" s="203">
        <v>8</v>
      </c>
      <c r="AK396" s="203">
        <v>6</v>
      </c>
      <c r="AL396" s="203">
        <v>5</v>
      </c>
      <c r="AM396" s="203">
        <v>3</v>
      </c>
      <c r="AN396" s="203">
        <v>3</v>
      </c>
      <c r="AO396" s="203">
        <v>3</v>
      </c>
      <c r="AP396" s="203">
        <v>0</v>
      </c>
      <c r="AQ396" s="203">
        <v>7</v>
      </c>
      <c r="AR396" s="203">
        <v>124</v>
      </c>
      <c r="AS396" s="203">
        <v>14</v>
      </c>
      <c r="AT396" s="203">
        <v>14</v>
      </c>
      <c r="AU396" s="203">
        <v>45</v>
      </c>
      <c r="AV396" s="203">
        <v>9</v>
      </c>
    </row>
    <row r="397" spans="1:48" ht="13.5" customHeight="1" x14ac:dyDescent="0.25">
      <c r="A397" s="212"/>
      <c r="B397" s="179">
        <v>131200</v>
      </c>
      <c r="C397" s="184" t="s">
        <v>2452</v>
      </c>
      <c r="D397" s="212"/>
      <c r="E397" s="212"/>
      <c r="F397" s="218"/>
      <c r="G397" s="214">
        <f t="shared" si="94"/>
        <v>128410</v>
      </c>
      <c r="H397" s="215">
        <f t="shared" ref="H397:AV397" si="104">+H398+H409+H416</f>
        <v>2587</v>
      </c>
      <c r="I397" s="215">
        <f t="shared" si="104"/>
        <v>2670</v>
      </c>
      <c r="J397" s="215">
        <f t="shared" si="104"/>
        <v>2795</v>
      </c>
      <c r="K397" s="215">
        <f t="shared" si="104"/>
        <v>2763</v>
      </c>
      <c r="L397" s="215">
        <f t="shared" si="104"/>
        <v>2813</v>
      </c>
      <c r="M397" s="215">
        <f t="shared" si="104"/>
        <v>2696</v>
      </c>
      <c r="N397" s="215">
        <f t="shared" si="104"/>
        <v>2721</v>
      </c>
      <c r="O397" s="215">
        <f t="shared" si="104"/>
        <v>2876</v>
      </c>
      <c r="P397" s="215">
        <f t="shared" si="104"/>
        <v>2778</v>
      </c>
      <c r="Q397" s="215">
        <f t="shared" si="104"/>
        <v>2577</v>
      </c>
      <c r="R397" s="215">
        <f t="shared" si="104"/>
        <v>2660</v>
      </c>
      <c r="S397" s="215">
        <f t="shared" si="104"/>
        <v>2673</v>
      </c>
      <c r="T397" s="215">
        <f t="shared" si="104"/>
        <v>2740</v>
      </c>
      <c r="U397" s="215">
        <f t="shared" si="104"/>
        <v>2559</v>
      </c>
      <c r="V397" s="215">
        <f t="shared" si="104"/>
        <v>2474</v>
      </c>
      <c r="W397" s="215">
        <f t="shared" si="104"/>
        <v>2425</v>
      </c>
      <c r="X397" s="215">
        <f t="shared" si="104"/>
        <v>2498</v>
      </c>
      <c r="Y397" s="215">
        <f t="shared" si="104"/>
        <v>2352</v>
      </c>
      <c r="Z397" s="215">
        <f t="shared" si="104"/>
        <v>2112</v>
      </c>
      <c r="AA397" s="215">
        <f t="shared" si="104"/>
        <v>2107</v>
      </c>
      <c r="AB397" s="215">
        <f t="shared" si="104"/>
        <v>10224</v>
      </c>
      <c r="AC397" s="215">
        <f t="shared" si="104"/>
        <v>12321</v>
      </c>
      <c r="AD397" s="215">
        <f t="shared" si="104"/>
        <v>10810</v>
      </c>
      <c r="AE397" s="215">
        <f t="shared" si="104"/>
        <v>9912</v>
      </c>
      <c r="AF397" s="215">
        <f t="shared" si="104"/>
        <v>7964</v>
      </c>
      <c r="AG397" s="215">
        <f t="shared" si="104"/>
        <v>6344</v>
      </c>
      <c r="AH397" s="215">
        <f t="shared" si="104"/>
        <v>5074</v>
      </c>
      <c r="AI397" s="215">
        <f t="shared" si="104"/>
        <v>4167</v>
      </c>
      <c r="AJ397" s="215">
        <f t="shared" si="104"/>
        <v>3152</v>
      </c>
      <c r="AK397" s="215">
        <f t="shared" si="104"/>
        <v>2370</v>
      </c>
      <c r="AL397" s="215">
        <f t="shared" si="104"/>
        <v>1634</v>
      </c>
      <c r="AM397" s="215">
        <f t="shared" si="104"/>
        <v>1163</v>
      </c>
      <c r="AN397" s="215">
        <f t="shared" si="104"/>
        <v>775</v>
      </c>
      <c r="AO397" s="215">
        <f t="shared" si="104"/>
        <v>624</v>
      </c>
      <c r="AP397" s="215">
        <f t="shared" si="104"/>
        <v>133</v>
      </c>
      <c r="AQ397" s="215">
        <f t="shared" si="104"/>
        <v>3504</v>
      </c>
      <c r="AR397" s="215">
        <f t="shared" si="104"/>
        <v>64555</v>
      </c>
      <c r="AS397" s="215">
        <f t="shared" si="104"/>
        <v>6597</v>
      </c>
      <c r="AT397" s="215">
        <f t="shared" si="104"/>
        <v>5856</v>
      </c>
      <c r="AU397" s="215">
        <f t="shared" si="104"/>
        <v>29019</v>
      </c>
      <c r="AV397" s="215">
        <f t="shared" si="104"/>
        <v>7961</v>
      </c>
    </row>
    <row r="398" spans="1:48" ht="13.5" customHeight="1" x14ac:dyDescent="0.3">
      <c r="A398" s="216"/>
      <c r="B398" s="178">
        <v>131201</v>
      </c>
      <c r="C398" s="182" t="s">
        <v>2454</v>
      </c>
      <c r="D398" s="194"/>
      <c r="E398" s="206"/>
      <c r="F398" s="207"/>
      <c r="G398" s="187">
        <f t="shared" si="94"/>
        <v>68890</v>
      </c>
      <c r="H398" s="231">
        <f>+SUM(H399:H408)</f>
        <v>1259</v>
      </c>
      <c r="I398" s="231">
        <f t="shared" ref="I398:AV398" si="105">+SUM(I399:I408)</f>
        <v>1262</v>
      </c>
      <c r="J398" s="231">
        <f t="shared" si="105"/>
        <v>1369</v>
      </c>
      <c r="K398" s="231">
        <f t="shared" si="105"/>
        <v>1316</v>
      </c>
      <c r="L398" s="231">
        <f t="shared" si="105"/>
        <v>1463</v>
      </c>
      <c r="M398" s="231">
        <f t="shared" si="105"/>
        <v>1378</v>
      </c>
      <c r="N398" s="231">
        <f t="shared" si="105"/>
        <v>1398</v>
      </c>
      <c r="O398" s="231">
        <f t="shared" si="105"/>
        <v>1565</v>
      </c>
      <c r="P398" s="231">
        <f t="shared" si="105"/>
        <v>1442</v>
      </c>
      <c r="Q398" s="231">
        <f t="shared" si="105"/>
        <v>1402</v>
      </c>
      <c r="R398" s="231">
        <f t="shared" si="105"/>
        <v>1370</v>
      </c>
      <c r="S398" s="231">
        <f t="shared" si="105"/>
        <v>1419</v>
      </c>
      <c r="T398" s="231">
        <f t="shared" si="105"/>
        <v>1455</v>
      </c>
      <c r="U398" s="231">
        <f t="shared" si="105"/>
        <v>1367</v>
      </c>
      <c r="V398" s="231">
        <f t="shared" si="105"/>
        <v>1353</v>
      </c>
      <c r="W398" s="231">
        <f t="shared" si="105"/>
        <v>1363</v>
      </c>
      <c r="X398" s="231">
        <f t="shared" si="105"/>
        <v>1402</v>
      </c>
      <c r="Y398" s="231">
        <f t="shared" si="105"/>
        <v>1256</v>
      </c>
      <c r="Z398" s="231">
        <f t="shared" si="105"/>
        <v>1123</v>
      </c>
      <c r="AA398" s="231">
        <f t="shared" si="105"/>
        <v>1145</v>
      </c>
      <c r="AB398" s="231">
        <f t="shared" si="105"/>
        <v>5436</v>
      </c>
      <c r="AC398" s="231">
        <f t="shared" si="105"/>
        <v>6387</v>
      </c>
      <c r="AD398" s="231">
        <f t="shared" si="105"/>
        <v>5736</v>
      </c>
      <c r="AE398" s="231">
        <f t="shared" si="105"/>
        <v>5229</v>
      </c>
      <c r="AF398" s="231">
        <f t="shared" si="105"/>
        <v>4359</v>
      </c>
      <c r="AG398" s="231">
        <f t="shared" si="105"/>
        <v>3546</v>
      </c>
      <c r="AH398" s="231">
        <f t="shared" si="105"/>
        <v>2836</v>
      </c>
      <c r="AI398" s="231">
        <f t="shared" si="105"/>
        <v>2393</v>
      </c>
      <c r="AJ398" s="231">
        <f t="shared" si="105"/>
        <v>1817</v>
      </c>
      <c r="AK398" s="231">
        <f t="shared" si="105"/>
        <v>1433</v>
      </c>
      <c r="AL398" s="231">
        <f t="shared" si="105"/>
        <v>987</v>
      </c>
      <c r="AM398" s="231">
        <f t="shared" si="105"/>
        <v>714</v>
      </c>
      <c r="AN398" s="231">
        <f t="shared" si="105"/>
        <v>475</v>
      </c>
      <c r="AO398" s="231">
        <f t="shared" si="105"/>
        <v>435</v>
      </c>
      <c r="AP398" s="231">
        <f t="shared" si="105"/>
        <v>60</v>
      </c>
      <c r="AQ398" s="231">
        <f t="shared" si="105"/>
        <v>1707</v>
      </c>
      <c r="AR398" s="231">
        <f t="shared" si="105"/>
        <v>34645</v>
      </c>
      <c r="AS398" s="231">
        <f t="shared" si="105"/>
        <v>3543</v>
      </c>
      <c r="AT398" s="231">
        <f t="shared" si="105"/>
        <v>3178</v>
      </c>
      <c r="AU398" s="231">
        <f t="shared" si="105"/>
        <v>15445</v>
      </c>
      <c r="AV398" s="231">
        <f t="shared" si="105"/>
        <v>3736</v>
      </c>
    </row>
    <row r="399" spans="1:48" ht="13.5" customHeight="1" x14ac:dyDescent="0.3">
      <c r="A399" s="216">
        <v>1</v>
      </c>
      <c r="B399" s="178">
        <v>131201</v>
      </c>
      <c r="C399" s="183" t="s">
        <v>1188</v>
      </c>
      <c r="D399" s="195" t="s">
        <v>2455</v>
      </c>
      <c r="E399" s="196" t="s">
        <v>1829</v>
      </c>
      <c r="F399" s="196" t="s">
        <v>1188</v>
      </c>
      <c r="G399" s="250">
        <f t="shared" si="94"/>
        <v>39941</v>
      </c>
      <c r="H399" s="230">
        <v>730</v>
      </c>
      <c r="I399" s="230">
        <v>732</v>
      </c>
      <c r="J399" s="203">
        <v>794</v>
      </c>
      <c r="K399" s="203">
        <v>764</v>
      </c>
      <c r="L399" s="203">
        <v>849</v>
      </c>
      <c r="M399" s="203">
        <v>800</v>
      </c>
      <c r="N399" s="203">
        <v>810</v>
      </c>
      <c r="O399" s="203">
        <v>907</v>
      </c>
      <c r="P399" s="203">
        <v>835</v>
      </c>
      <c r="Q399" s="203">
        <v>813</v>
      </c>
      <c r="R399" s="203">
        <v>795</v>
      </c>
      <c r="S399" s="203">
        <v>823</v>
      </c>
      <c r="T399" s="203">
        <v>844</v>
      </c>
      <c r="U399" s="203">
        <v>793</v>
      </c>
      <c r="V399" s="203">
        <v>784</v>
      </c>
      <c r="W399" s="203">
        <v>790</v>
      </c>
      <c r="X399" s="203">
        <v>813</v>
      </c>
      <c r="Y399" s="203">
        <v>728</v>
      </c>
      <c r="Z399" s="203">
        <v>651</v>
      </c>
      <c r="AA399" s="203">
        <v>663</v>
      </c>
      <c r="AB399" s="203">
        <v>3152</v>
      </c>
      <c r="AC399" s="203">
        <v>3703</v>
      </c>
      <c r="AD399" s="203">
        <v>3326</v>
      </c>
      <c r="AE399" s="203">
        <v>3032</v>
      </c>
      <c r="AF399" s="203">
        <v>2527</v>
      </c>
      <c r="AG399" s="203">
        <v>2056</v>
      </c>
      <c r="AH399" s="203">
        <v>1644</v>
      </c>
      <c r="AI399" s="203">
        <v>1387</v>
      </c>
      <c r="AJ399" s="203">
        <v>1054</v>
      </c>
      <c r="AK399" s="203">
        <v>831</v>
      </c>
      <c r="AL399" s="203">
        <v>572</v>
      </c>
      <c r="AM399" s="203">
        <v>413</v>
      </c>
      <c r="AN399" s="203">
        <v>275</v>
      </c>
      <c r="AO399" s="203">
        <v>251</v>
      </c>
      <c r="AP399" s="203">
        <v>35</v>
      </c>
      <c r="AQ399" s="203">
        <v>990</v>
      </c>
      <c r="AR399" s="203">
        <v>20087</v>
      </c>
      <c r="AS399" s="203">
        <v>2054</v>
      </c>
      <c r="AT399" s="203">
        <v>1842</v>
      </c>
      <c r="AU399" s="203">
        <v>8955</v>
      </c>
      <c r="AV399" s="203">
        <v>2166</v>
      </c>
    </row>
    <row r="400" spans="1:48" ht="13.5" customHeight="1" x14ac:dyDescent="0.3">
      <c r="A400" s="216">
        <f>1+A399</f>
        <v>2</v>
      </c>
      <c r="B400" s="178">
        <v>131201</v>
      </c>
      <c r="C400" s="183" t="s">
        <v>1188</v>
      </c>
      <c r="D400" s="195" t="s">
        <v>2456</v>
      </c>
      <c r="E400" s="196" t="s">
        <v>1840</v>
      </c>
      <c r="F400" s="196" t="s">
        <v>2457</v>
      </c>
      <c r="G400" s="250">
        <f t="shared" si="94"/>
        <v>5088</v>
      </c>
      <c r="H400" s="230">
        <v>93</v>
      </c>
      <c r="I400" s="230">
        <v>93</v>
      </c>
      <c r="J400" s="203">
        <v>101</v>
      </c>
      <c r="K400" s="203">
        <v>97</v>
      </c>
      <c r="L400" s="203">
        <v>108</v>
      </c>
      <c r="M400" s="203">
        <v>102</v>
      </c>
      <c r="N400" s="203">
        <v>103</v>
      </c>
      <c r="O400" s="203">
        <v>116</v>
      </c>
      <c r="P400" s="203">
        <v>106</v>
      </c>
      <c r="Q400" s="203">
        <v>104</v>
      </c>
      <c r="R400" s="203">
        <v>101</v>
      </c>
      <c r="S400" s="203">
        <v>105</v>
      </c>
      <c r="T400" s="203">
        <v>107</v>
      </c>
      <c r="U400" s="203">
        <v>101</v>
      </c>
      <c r="V400" s="203">
        <v>100</v>
      </c>
      <c r="W400" s="203">
        <v>101</v>
      </c>
      <c r="X400" s="203">
        <v>104</v>
      </c>
      <c r="Y400" s="203">
        <v>93</v>
      </c>
      <c r="Z400" s="203">
        <v>83</v>
      </c>
      <c r="AA400" s="203">
        <v>84</v>
      </c>
      <c r="AB400" s="203">
        <v>401</v>
      </c>
      <c r="AC400" s="203">
        <v>472</v>
      </c>
      <c r="AD400" s="203">
        <v>424</v>
      </c>
      <c r="AE400" s="203">
        <v>386</v>
      </c>
      <c r="AF400" s="203">
        <v>322</v>
      </c>
      <c r="AG400" s="203">
        <v>262</v>
      </c>
      <c r="AH400" s="203">
        <v>209</v>
      </c>
      <c r="AI400" s="203">
        <v>177</v>
      </c>
      <c r="AJ400" s="203">
        <v>134</v>
      </c>
      <c r="AK400" s="203">
        <v>106</v>
      </c>
      <c r="AL400" s="203">
        <v>73</v>
      </c>
      <c r="AM400" s="203">
        <v>53</v>
      </c>
      <c r="AN400" s="203">
        <v>35</v>
      </c>
      <c r="AO400" s="203">
        <v>32</v>
      </c>
      <c r="AP400" s="203">
        <v>4</v>
      </c>
      <c r="AQ400" s="203">
        <v>126</v>
      </c>
      <c r="AR400" s="203">
        <v>2558</v>
      </c>
      <c r="AS400" s="203">
        <v>262</v>
      </c>
      <c r="AT400" s="203">
        <v>235</v>
      </c>
      <c r="AU400" s="203">
        <v>1140</v>
      </c>
      <c r="AV400" s="203">
        <v>276</v>
      </c>
    </row>
    <row r="401" spans="1:48" ht="13.5" customHeight="1" x14ac:dyDescent="0.3">
      <c r="A401" s="216">
        <f t="shared" ref="A401:A408" si="106">1+A400</f>
        <v>3</v>
      </c>
      <c r="B401" s="178">
        <v>131201</v>
      </c>
      <c r="C401" s="183" t="s">
        <v>1188</v>
      </c>
      <c r="D401" s="195" t="s">
        <v>2458</v>
      </c>
      <c r="E401" s="196" t="s">
        <v>1840</v>
      </c>
      <c r="F401" s="196" t="s">
        <v>2459</v>
      </c>
      <c r="G401" s="250">
        <f t="shared" si="94"/>
        <v>2995</v>
      </c>
      <c r="H401" s="230">
        <v>55</v>
      </c>
      <c r="I401" s="230">
        <v>55</v>
      </c>
      <c r="J401" s="203">
        <v>60</v>
      </c>
      <c r="K401" s="203">
        <v>57</v>
      </c>
      <c r="L401" s="203">
        <v>64</v>
      </c>
      <c r="M401" s="203">
        <v>60</v>
      </c>
      <c r="N401" s="203">
        <v>61</v>
      </c>
      <c r="O401" s="203">
        <v>68</v>
      </c>
      <c r="P401" s="203">
        <v>63</v>
      </c>
      <c r="Q401" s="203">
        <v>61</v>
      </c>
      <c r="R401" s="203">
        <v>60</v>
      </c>
      <c r="S401" s="203">
        <v>62</v>
      </c>
      <c r="T401" s="203">
        <v>63</v>
      </c>
      <c r="U401" s="203">
        <v>59</v>
      </c>
      <c r="V401" s="203">
        <v>59</v>
      </c>
      <c r="W401" s="203">
        <v>59</v>
      </c>
      <c r="X401" s="203">
        <v>61</v>
      </c>
      <c r="Y401" s="203">
        <v>55</v>
      </c>
      <c r="Z401" s="203">
        <v>49</v>
      </c>
      <c r="AA401" s="203">
        <v>50</v>
      </c>
      <c r="AB401" s="203">
        <v>236</v>
      </c>
      <c r="AC401" s="203">
        <v>277</v>
      </c>
      <c r="AD401" s="203">
        <v>249</v>
      </c>
      <c r="AE401" s="203">
        <v>227</v>
      </c>
      <c r="AF401" s="203">
        <v>189</v>
      </c>
      <c r="AG401" s="203">
        <v>154</v>
      </c>
      <c r="AH401" s="203">
        <v>123</v>
      </c>
      <c r="AI401" s="203">
        <v>104</v>
      </c>
      <c r="AJ401" s="203">
        <v>79</v>
      </c>
      <c r="AK401" s="203">
        <v>62</v>
      </c>
      <c r="AL401" s="203">
        <v>43</v>
      </c>
      <c r="AM401" s="203">
        <v>31</v>
      </c>
      <c r="AN401" s="203">
        <v>21</v>
      </c>
      <c r="AO401" s="203">
        <v>19</v>
      </c>
      <c r="AP401" s="203">
        <v>3</v>
      </c>
      <c r="AQ401" s="203">
        <v>74</v>
      </c>
      <c r="AR401" s="203">
        <v>1505</v>
      </c>
      <c r="AS401" s="203">
        <v>154</v>
      </c>
      <c r="AT401" s="203">
        <v>138</v>
      </c>
      <c r="AU401" s="203">
        <v>671</v>
      </c>
      <c r="AV401" s="203">
        <v>162</v>
      </c>
    </row>
    <row r="402" spans="1:48" ht="13.5" customHeight="1" x14ac:dyDescent="0.3">
      <c r="A402" s="216">
        <f t="shared" si="106"/>
        <v>4</v>
      </c>
      <c r="B402" s="178">
        <v>131201</v>
      </c>
      <c r="C402" s="183" t="s">
        <v>1188</v>
      </c>
      <c r="D402" s="195" t="s">
        <v>2460</v>
      </c>
      <c r="E402" s="196" t="s">
        <v>1867</v>
      </c>
      <c r="F402" s="196" t="s">
        <v>2461</v>
      </c>
      <c r="G402" s="250">
        <f t="shared" si="94"/>
        <v>1420</v>
      </c>
      <c r="H402" s="230">
        <v>26</v>
      </c>
      <c r="I402" s="230">
        <v>26</v>
      </c>
      <c r="J402" s="203">
        <v>28</v>
      </c>
      <c r="K402" s="203">
        <v>27</v>
      </c>
      <c r="L402" s="203">
        <v>30</v>
      </c>
      <c r="M402" s="203">
        <v>28</v>
      </c>
      <c r="N402" s="203">
        <v>29</v>
      </c>
      <c r="O402" s="203">
        <v>32</v>
      </c>
      <c r="P402" s="203">
        <v>30</v>
      </c>
      <c r="Q402" s="203">
        <v>29</v>
      </c>
      <c r="R402" s="203">
        <v>28</v>
      </c>
      <c r="S402" s="203">
        <v>29</v>
      </c>
      <c r="T402" s="203">
        <v>30</v>
      </c>
      <c r="U402" s="203">
        <v>28</v>
      </c>
      <c r="V402" s="203">
        <v>28</v>
      </c>
      <c r="W402" s="203">
        <v>28</v>
      </c>
      <c r="X402" s="203">
        <v>29</v>
      </c>
      <c r="Y402" s="203">
        <v>26</v>
      </c>
      <c r="Z402" s="203">
        <v>23</v>
      </c>
      <c r="AA402" s="203">
        <v>24</v>
      </c>
      <c r="AB402" s="203">
        <v>112</v>
      </c>
      <c r="AC402" s="203">
        <v>132</v>
      </c>
      <c r="AD402" s="203">
        <v>118</v>
      </c>
      <c r="AE402" s="203">
        <v>108</v>
      </c>
      <c r="AF402" s="203">
        <v>90</v>
      </c>
      <c r="AG402" s="203">
        <v>73</v>
      </c>
      <c r="AH402" s="203">
        <v>59</v>
      </c>
      <c r="AI402" s="203">
        <v>49</v>
      </c>
      <c r="AJ402" s="203">
        <v>37</v>
      </c>
      <c r="AK402" s="203">
        <v>30</v>
      </c>
      <c r="AL402" s="203">
        <v>20</v>
      </c>
      <c r="AM402" s="203">
        <v>15</v>
      </c>
      <c r="AN402" s="203">
        <v>10</v>
      </c>
      <c r="AO402" s="203">
        <v>9</v>
      </c>
      <c r="AP402" s="203">
        <v>1</v>
      </c>
      <c r="AQ402" s="203">
        <v>35</v>
      </c>
      <c r="AR402" s="203">
        <v>715</v>
      </c>
      <c r="AS402" s="203">
        <v>73</v>
      </c>
      <c r="AT402" s="203">
        <v>66</v>
      </c>
      <c r="AU402" s="203">
        <v>319</v>
      </c>
      <c r="AV402" s="203">
        <v>77</v>
      </c>
    </row>
    <row r="403" spans="1:48" ht="13.5" customHeight="1" x14ac:dyDescent="0.3">
      <c r="A403" s="216">
        <f t="shared" si="106"/>
        <v>5</v>
      </c>
      <c r="B403" s="178">
        <v>131201</v>
      </c>
      <c r="C403" s="183" t="s">
        <v>1188</v>
      </c>
      <c r="D403" s="195" t="s">
        <v>2462</v>
      </c>
      <c r="E403" s="196" t="s">
        <v>1867</v>
      </c>
      <c r="F403" s="196" t="s">
        <v>2463</v>
      </c>
      <c r="G403" s="250">
        <f t="shared" si="94"/>
        <v>1420</v>
      </c>
      <c r="H403" s="230">
        <v>26</v>
      </c>
      <c r="I403" s="230">
        <v>26</v>
      </c>
      <c r="J403" s="203">
        <v>28</v>
      </c>
      <c r="K403" s="203">
        <v>27</v>
      </c>
      <c r="L403" s="203">
        <v>30</v>
      </c>
      <c r="M403" s="203">
        <v>28</v>
      </c>
      <c r="N403" s="203">
        <v>29</v>
      </c>
      <c r="O403" s="203">
        <v>32</v>
      </c>
      <c r="P403" s="203">
        <v>30</v>
      </c>
      <c r="Q403" s="203">
        <v>29</v>
      </c>
      <c r="R403" s="203">
        <v>28</v>
      </c>
      <c r="S403" s="203">
        <v>29</v>
      </c>
      <c r="T403" s="203">
        <v>30</v>
      </c>
      <c r="U403" s="203">
        <v>28</v>
      </c>
      <c r="V403" s="203">
        <v>28</v>
      </c>
      <c r="W403" s="203">
        <v>28</v>
      </c>
      <c r="X403" s="203">
        <v>29</v>
      </c>
      <c r="Y403" s="203">
        <v>26</v>
      </c>
      <c r="Z403" s="203">
        <v>23</v>
      </c>
      <c r="AA403" s="203">
        <v>24</v>
      </c>
      <c r="AB403" s="203">
        <v>112</v>
      </c>
      <c r="AC403" s="203">
        <v>132</v>
      </c>
      <c r="AD403" s="203">
        <v>118</v>
      </c>
      <c r="AE403" s="203">
        <v>108</v>
      </c>
      <c r="AF403" s="203">
        <v>90</v>
      </c>
      <c r="AG403" s="203">
        <v>73</v>
      </c>
      <c r="AH403" s="203">
        <v>59</v>
      </c>
      <c r="AI403" s="203">
        <v>49</v>
      </c>
      <c r="AJ403" s="203">
        <v>37</v>
      </c>
      <c r="AK403" s="203">
        <v>30</v>
      </c>
      <c r="AL403" s="203">
        <v>20</v>
      </c>
      <c r="AM403" s="203">
        <v>15</v>
      </c>
      <c r="AN403" s="203">
        <v>10</v>
      </c>
      <c r="AO403" s="203">
        <v>9</v>
      </c>
      <c r="AP403" s="203">
        <v>1</v>
      </c>
      <c r="AQ403" s="203">
        <v>35</v>
      </c>
      <c r="AR403" s="203">
        <v>715</v>
      </c>
      <c r="AS403" s="203">
        <v>73</v>
      </c>
      <c r="AT403" s="203">
        <v>66</v>
      </c>
      <c r="AU403" s="203">
        <v>319</v>
      </c>
      <c r="AV403" s="203">
        <v>77</v>
      </c>
    </row>
    <row r="404" spans="1:48" ht="13.5" customHeight="1" x14ac:dyDescent="0.3">
      <c r="A404" s="216">
        <f t="shared" si="106"/>
        <v>6</v>
      </c>
      <c r="B404" s="178">
        <v>131201</v>
      </c>
      <c r="C404" s="183" t="s">
        <v>1188</v>
      </c>
      <c r="D404" s="195" t="s">
        <v>2464</v>
      </c>
      <c r="E404" s="196" t="s">
        <v>1867</v>
      </c>
      <c r="F404" s="196" t="s">
        <v>2465</v>
      </c>
      <c r="G404" s="250">
        <f t="shared" si="94"/>
        <v>2318</v>
      </c>
      <c r="H404" s="230">
        <v>42</v>
      </c>
      <c r="I404" s="230">
        <v>42</v>
      </c>
      <c r="J404" s="203">
        <v>46</v>
      </c>
      <c r="K404" s="203">
        <v>44</v>
      </c>
      <c r="L404" s="203">
        <v>49</v>
      </c>
      <c r="M404" s="203">
        <v>46</v>
      </c>
      <c r="N404" s="203">
        <v>47</v>
      </c>
      <c r="O404" s="203">
        <v>53</v>
      </c>
      <c r="P404" s="203">
        <v>49</v>
      </c>
      <c r="Q404" s="203">
        <v>47</v>
      </c>
      <c r="R404" s="203">
        <v>46</v>
      </c>
      <c r="S404" s="203">
        <v>48</v>
      </c>
      <c r="T404" s="203">
        <v>49</v>
      </c>
      <c r="U404" s="203">
        <v>46</v>
      </c>
      <c r="V404" s="203">
        <v>46</v>
      </c>
      <c r="W404" s="203">
        <v>46</v>
      </c>
      <c r="X404" s="203">
        <v>47</v>
      </c>
      <c r="Y404" s="203">
        <v>42</v>
      </c>
      <c r="Z404" s="203">
        <v>38</v>
      </c>
      <c r="AA404" s="203">
        <v>39</v>
      </c>
      <c r="AB404" s="203">
        <v>183</v>
      </c>
      <c r="AC404" s="203">
        <v>215</v>
      </c>
      <c r="AD404" s="203">
        <v>193</v>
      </c>
      <c r="AE404" s="203">
        <v>176</v>
      </c>
      <c r="AF404" s="203">
        <v>147</v>
      </c>
      <c r="AG404" s="203">
        <v>119</v>
      </c>
      <c r="AH404" s="203">
        <v>95</v>
      </c>
      <c r="AI404" s="203">
        <v>81</v>
      </c>
      <c r="AJ404" s="203">
        <v>61</v>
      </c>
      <c r="AK404" s="203">
        <v>48</v>
      </c>
      <c r="AL404" s="203">
        <v>33</v>
      </c>
      <c r="AM404" s="203">
        <v>24</v>
      </c>
      <c r="AN404" s="203">
        <v>16</v>
      </c>
      <c r="AO404" s="203">
        <v>15</v>
      </c>
      <c r="AP404" s="203">
        <v>2</v>
      </c>
      <c r="AQ404" s="203">
        <v>57</v>
      </c>
      <c r="AR404" s="203">
        <v>1166</v>
      </c>
      <c r="AS404" s="203">
        <v>119</v>
      </c>
      <c r="AT404" s="203">
        <v>107</v>
      </c>
      <c r="AU404" s="203">
        <v>520</v>
      </c>
      <c r="AV404" s="203">
        <v>126</v>
      </c>
    </row>
    <row r="405" spans="1:48" ht="13.5" customHeight="1" x14ac:dyDescent="0.3">
      <c r="A405" s="216">
        <f t="shared" si="106"/>
        <v>7</v>
      </c>
      <c r="B405" s="178">
        <v>131201</v>
      </c>
      <c r="C405" s="183" t="s">
        <v>1188</v>
      </c>
      <c r="D405" s="195" t="s">
        <v>2466</v>
      </c>
      <c r="E405" s="196" t="s">
        <v>1840</v>
      </c>
      <c r="F405" s="196" t="s">
        <v>1875</v>
      </c>
      <c r="G405" s="250">
        <f t="shared" si="94"/>
        <v>8900</v>
      </c>
      <c r="H405" s="230">
        <v>163</v>
      </c>
      <c r="I405" s="230">
        <v>163</v>
      </c>
      <c r="J405" s="203">
        <v>177</v>
      </c>
      <c r="K405" s="203">
        <v>170</v>
      </c>
      <c r="L405" s="203">
        <v>189</v>
      </c>
      <c r="M405" s="203">
        <v>178</v>
      </c>
      <c r="N405" s="203">
        <v>181</v>
      </c>
      <c r="O405" s="203">
        <v>202</v>
      </c>
      <c r="P405" s="203">
        <v>186</v>
      </c>
      <c r="Q405" s="203">
        <v>181</v>
      </c>
      <c r="R405" s="203">
        <v>177</v>
      </c>
      <c r="S405" s="203">
        <v>183</v>
      </c>
      <c r="T405" s="203">
        <v>188</v>
      </c>
      <c r="U405" s="203">
        <v>177</v>
      </c>
      <c r="V405" s="203">
        <v>175</v>
      </c>
      <c r="W405" s="203">
        <v>176</v>
      </c>
      <c r="X405" s="203">
        <v>181</v>
      </c>
      <c r="Y405" s="203">
        <v>162</v>
      </c>
      <c r="Z405" s="203">
        <v>145</v>
      </c>
      <c r="AA405" s="203">
        <v>148</v>
      </c>
      <c r="AB405" s="203">
        <v>703</v>
      </c>
      <c r="AC405" s="203">
        <v>825</v>
      </c>
      <c r="AD405" s="203">
        <v>741</v>
      </c>
      <c r="AE405" s="203">
        <v>676</v>
      </c>
      <c r="AF405" s="203">
        <v>563</v>
      </c>
      <c r="AG405" s="203">
        <v>458</v>
      </c>
      <c r="AH405" s="203">
        <v>366</v>
      </c>
      <c r="AI405" s="203">
        <v>309</v>
      </c>
      <c r="AJ405" s="203">
        <v>235</v>
      </c>
      <c r="AK405" s="203">
        <v>185</v>
      </c>
      <c r="AL405" s="203">
        <v>128</v>
      </c>
      <c r="AM405" s="203">
        <v>92</v>
      </c>
      <c r="AN405" s="203">
        <v>61</v>
      </c>
      <c r="AO405" s="203">
        <v>56</v>
      </c>
      <c r="AP405" s="203">
        <v>8</v>
      </c>
      <c r="AQ405" s="203">
        <v>221</v>
      </c>
      <c r="AR405" s="203">
        <v>4476</v>
      </c>
      <c r="AS405" s="203">
        <v>458</v>
      </c>
      <c r="AT405" s="203">
        <v>410</v>
      </c>
      <c r="AU405" s="203">
        <v>1996</v>
      </c>
      <c r="AV405" s="203">
        <v>483</v>
      </c>
    </row>
    <row r="406" spans="1:48" ht="13.5" customHeight="1" x14ac:dyDescent="0.3">
      <c r="A406" s="216">
        <f t="shared" si="106"/>
        <v>8</v>
      </c>
      <c r="B406" s="178">
        <v>131201</v>
      </c>
      <c r="C406" s="183" t="s">
        <v>1188</v>
      </c>
      <c r="D406" s="195" t="s">
        <v>2467</v>
      </c>
      <c r="E406" s="196" t="s">
        <v>1867</v>
      </c>
      <c r="F406" s="196" t="s">
        <v>2468</v>
      </c>
      <c r="G406" s="250">
        <f t="shared" si="94"/>
        <v>2467</v>
      </c>
      <c r="H406" s="230">
        <v>45</v>
      </c>
      <c r="I406" s="230">
        <v>45</v>
      </c>
      <c r="J406" s="203">
        <v>49</v>
      </c>
      <c r="K406" s="203">
        <v>47</v>
      </c>
      <c r="L406" s="203">
        <v>52</v>
      </c>
      <c r="M406" s="203">
        <v>49</v>
      </c>
      <c r="N406" s="203">
        <v>50</v>
      </c>
      <c r="O406" s="203">
        <v>56</v>
      </c>
      <c r="P406" s="203">
        <v>52</v>
      </c>
      <c r="Q406" s="203">
        <v>50</v>
      </c>
      <c r="R406" s="203">
        <v>49</v>
      </c>
      <c r="S406" s="203">
        <v>51</v>
      </c>
      <c r="T406" s="203">
        <v>52</v>
      </c>
      <c r="U406" s="203">
        <v>49</v>
      </c>
      <c r="V406" s="203">
        <v>48</v>
      </c>
      <c r="W406" s="203">
        <v>49</v>
      </c>
      <c r="X406" s="203">
        <v>50</v>
      </c>
      <c r="Y406" s="203">
        <v>45</v>
      </c>
      <c r="Z406" s="203">
        <v>40</v>
      </c>
      <c r="AA406" s="203">
        <v>41</v>
      </c>
      <c r="AB406" s="203">
        <v>195</v>
      </c>
      <c r="AC406" s="203">
        <v>229</v>
      </c>
      <c r="AD406" s="203">
        <v>206</v>
      </c>
      <c r="AE406" s="203">
        <v>187</v>
      </c>
      <c r="AF406" s="203">
        <v>156</v>
      </c>
      <c r="AG406" s="203">
        <v>127</v>
      </c>
      <c r="AH406" s="203">
        <v>102</v>
      </c>
      <c r="AI406" s="203">
        <v>86</v>
      </c>
      <c r="AJ406" s="203">
        <v>65</v>
      </c>
      <c r="AK406" s="203">
        <v>51</v>
      </c>
      <c r="AL406" s="203">
        <v>35</v>
      </c>
      <c r="AM406" s="203">
        <v>26</v>
      </c>
      <c r="AN406" s="203">
        <v>17</v>
      </c>
      <c r="AO406" s="203">
        <v>16</v>
      </c>
      <c r="AP406" s="203">
        <v>2</v>
      </c>
      <c r="AQ406" s="203">
        <v>61</v>
      </c>
      <c r="AR406" s="203">
        <v>1241</v>
      </c>
      <c r="AS406" s="203">
        <v>127</v>
      </c>
      <c r="AT406" s="203">
        <v>114</v>
      </c>
      <c r="AU406" s="203">
        <v>553</v>
      </c>
      <c r="AV406" s="203">
        <v>134</v>
      </c>
    </row>
    <row r="407" spans="1:48" ht="13.5" customHeight="1" x14ac:dyDescent="0.3">
      <c r="A407" s="216">
        <f t="shared" si="106"/>
        <v>9</v>
      </c>
      <c r="B407" s="178">
        <v>131201</v>
      </c>
      <c r="C407" s="183" t="s">
        <v>1188</v>
      </c>
      <c r="D407" s="195" t="s">
        <v>2469</v>
      </c>
      <c r="E407" s="196" t="s">
        <v>1867</v>
      </c>
      <c r="F407" s="196" t="s">
        <v>2470</v>
      </c>
      <c r="G407" s="250">
        <f t="shared" si="94"/>
        <v>600</v>
      </c>
      <c r="H407" s="230">
        <v>11</v>
      </c>
      <c r="I407" s="230">
        <v>11</v>
      </c>
      <c r="J407" s="203">
        <v>12</v>
      </c>
      <c r="K407" s="203">
        <v>11</v>
      </c>
      <c r="L407" s="203">
        <v>13</v>
      </c>
      <c r="M407" s="203">
        <v>12</v>
      </c>
      <c r="N407" s="203">
        <v>12</v>
      </c>
      <c r="O407" s="203">
        <v>14</v>
      </c>
      <c r="P407" s="203">
        <v>13</v>
      </c>
      <c r="Q407" s="203">
        <v>12</v>
      </c>
      <c r="R407" s="203">
        <v>12</v>
      </c>
      <c r="S407" s="203">
        <v>12</v>
      </c>
      <c r="T407" s="203">
        <v>13</v>
      </c>
      <c r="U407" s="203">
        <v>12</v>
      </c>
      <c r="V407" s="203">
        <v>12</v>
      </c>
      <c r="W407" s="203">
        <v>12</v>
      </c>
      <c r="X407" s="203">
        <v>12</v>
      </c>
      <c r="Y407" s="203">
        <v>11</v>
      </c>
      <c r="Z407" s="203">
        <v>10</v>
      </c>
      <c r="AA407" s="203">
        <v>10</v>
      </c>
      <c r="AB407" s="203">
        <v>47</v>
      </c>
      <c r="AC407" s="203">
        <v>55</v>
      </c>
      <c r="AD407" s="203">
        <v>50</v>
      </c>
      <c r="AE407" s="203">
        <v>45</v>
      </c>
      <c r="AF407" s="203">
        <v>38</v>
      </c>
      <c r="AG407" s="203">
        <v>31</v>
      </c>
      <c r="AH407" s="203">
        <v>25</v>
      </c>
      <c r="AI407" s="203">
        <v>21</v>
      </c>
      <c r="AJ407" s="203">
        <v>16</v>
      </c>
      <c r="AK407" s="203">
        <v>12</v>
      </c>
      <c r="AL407" s="203">
        <v>9</v>
      </c>
      <c r="AM407" s="203">
        <v>6</v>
      </c>
      <c r="AN407" s="203">
        <v>4</v>
      </c>
      <c r="AO407" s="203">
        <v>4</v>
      </c>
      <c r="AP407" s="203">
        <v>1</v>
      </c>
      <c r="AQ407" s="203">
        <v>15</v>
      </c>
      <c r="AR407" s="203">
        <v>301</v>
      </c>
      <c r="AS407" s="203">
        <v>31</v>
      </c>
      <c r="AT407" s="203">
        <v>28</v>
      </c>
      <c r="AU407" s="203">
        <v>134</v>
      </c>
      <c r="AV407" s="203">
        <v>32</v>
      </c>
    </row>
    <row r="408" spans="1:48" ht="13.5" customHeight="1" x14ac:dyDescent="0.3">
      <c r="A408" s="216">
        <f t="shared" si="106"/>
        <v>10</v>
      </c>
      <c r="B408" s="178">
        <v>131201</v>
      </c>
      <c r="C408" s="183" t="s">
        <v>1188</v>
      </c>
      <c r="D408" s="223" t="s">
        <v>2471</v>
      </c>
      <c r="E408" s="196" t="s">
        <v>1867</v>
      </c>
      <c r="F408" s="196" t="s">
        <v>2472</v>
      </c>
      <c r="G408" s="250">
        <f t="shared" si="94"/>
        <v>3741</v>
      </c>
      <c r="H408" s="230">
        <v>68</v>
      </c>
      <c r="I408" s="230">
        <v>69</v>
      </c>
      <c r="J408" s="203">
        <v>74</v>
      </c>
      <c r="K408" s="203">
        <v>72</v>
      </c>
      <c r="L408" s="203">
        <v>79</v>
      </c>
      <c r="M408" s="203">
        <v>75</v>
      </c>
      <c r="N408" s="203">
        <v>76</v>
      </c>
      <c r="O408" s="203">
        <v>85</v>
      </c>
      <c r="P408" s="203">
        <v>78</v>
      </c>
      <c r="Q408" s="203">
        <v>76</v>
      </c>
      <c r="R408" s="203">
        <v>74</v>
      </c>
      <c r="S408" s="203">
        <v>77</v>
      </c>
      <c r="T408" s="203">
        <v>79</v>
      </c>
      <c r="U408" s="203">
        <v>74</v>
      </c>
      <c r="V408" s="203">
        <v>73</v>
      </c>
      <c r="W408" s="203">
        <v>74</v>
      </c>
      <c r="X408" s="203">
        <v>76</v>
      </c>
      <c r="Y408" s="203">
        <v>68</v>
      </c>
      <c r="Z408" s="203">
        <v>61</v>
      </c>
      <c r="AA408" s="203">
        <v>62</v>
      </c>
      <c r="AB408" s="203">
        <v>295</v>
      </c>
      <c r="AC408" s="203">
        <v>347</v>
      </c>
      <c r="AD408" s="203">
        <v>311</v>
      </c>
      <c r="AE408" s="203">
        <v>284</v>
      </c>
      <c r="AF408" s="203">
        <v>237</v>
      </c>
      <c r="AG408" s="203">
        <v>193</v>
      </c>
      <c r="AH408" s="203">
        <v>154</v>
      </c>
      <c r="AI408" s="203">
        <v>130</v>
      </c>
      <c r="AJ408" s="203">
        <v>99</v>
      </c>
      <c r="AK408" s="203">
        <v>78</v>
      </c>
      <c r="AL408" s="203">
        <v>54</v>
      </c>
      <c r="AM408" s="203">
        <v>39</v>
      </c>
      <c r="AN408" s="203">
        <v>26</v>
      </c>
      <c r="AO408" s="203">
        <v>24</v>
      </c>
      <c r="AP408" s="203">
        <v>3</v>
      </c>
      <c r="AQ408" s="203">
        <v>93</v>
      </c>
      <c r="AR408" s="203">
        <v>1881</v>
      </c>
      <c r="AS408" s="203">
        <v>192</v>
      </c>
      <c r="AT408" s="203">
        <v>172</v>
      </c>
      <c r="AU408" s="203">
        <v>838</v>
      </c>
      <c r="AV408" s="203">
        <v>203</v>
      </c>
    </row>
    <row r="409" spans="1:48" ht="13.5" customHeight="1" x14ac:dyDescent="0.25">
      <c r="A409" s="216"/>
      <c r="B409" s="178">
        <v>131202</v>
      </c>
      <c r="C409" s="182" t="s">
        <v>2473</v>
      </c>
      <c r="D409" s="194"/>
      <c r="E409" s="206"/>
      <c r="F409" s="198"/>
      <c r="G409" s="187">
        <f>+SUM(H409:AO409)</f>
        <v>50035</v>
      </c>
      <c r="H409" s="231">
        <f>+SUM(H410:H415)</f>
        <v>1194</v>
      </c>
      <c r="I409" s="231">
        <f t="shared" ref="I409:AV409" si="107">+SUM(I410:I415)</f>
        <v>1256</v>
      </c>
      <c r="J409" s="231">
        <f t="shared" si="107"/>
        <v>1278</v>
      </c>
      <c r="K409" s="231">
        <f t="shared" si="107"/>
        <v>1316</v>
      </c>
      <c r="L409" s="231">
        <f t="shared" si="107"/>
        <v>1245</v>
      </c>
      <c r="M409" s="231">
        <f t="shared" si="107"/>
        <v>1204</v>
      </c>
      <c r="N409" s="231">
        <f t="shared" si="107"/>
        <v>1138</v>
      </c>
      <c r="O409" s="231">
        <f t="shared" si="107"/>
        <v>1123</v>
      </c>
      <c r="P409" s="231">
        <f t="shared" si="107"/>
        <v>1133</v>
      </c>
      <c r="Q409" s="231">
        <f t="shared" si="107"/>
        <v>1026</v>
      </c>
      <c r="R409" s="231">
        <f t="shared" si="107"/>
        <v>1102</v>
      </c>
      <c r="S409" s="231">
        <f t="shared" si="107"/>
        <v>1076</v>
      </c>
      <c r="T409" s="231">
        <f t="shared" si="107"/>
        <v>1102</v>
      </c>
      <c r="U409" s="231">
        <f t="shared" si="107"/>
        <v>1000</v>
      </c>
      <c r="V409" s="231">
        <f t="shared" si="107"/>
        <v>915</v>
      </c>
      <c r="W409" s="231">
        <f t="shared" si="107"/>
        <v>907</v>
      </c>
      <c r="X409" s="231">
        <f t="shared" si="107"/>
        <v>909</v>
      </c>
      <c r="Y409" s="231">
        <f t="shared" si="107"/>
        <v>928</v>
      </c>
      <c r="Z409" s="231">
        <f t="shared" si="107"/>
        <v>868</v>
      </c>
      <c r="AA409" s="231">
        <f t="shared" si="107"/>
        <v>798</v>
      </c>
      <c r="AB409" s="231">
        <f t="shared" si="107"/>
        <v>3970</v>
      </c>
      <c r="AC409" s="231">
        <f t="shared" si="107"/>
        <v>5064</v>
      </c>
      <c r="AD409" s="231">
        <f t="shared" si="107"/>
        <v>4303</v>
      </c>
      <c r="AE409" s="231">
        <f t="shared" si="107"/>
        <v>4003</v>
      </c>
      <c r="AF409" s="231">
        <f t="shared" si="107"/>
        <v>2978</v>
      </c>
      <c r="AG409" s="231">
        <f t="shared" si="107"/>
        <v>2197</v>
      </c>
      <c r="AH409" s="231">
        <f t="shared" si="107"/>
        <v>1775</v>
      </c>
      <c r="AI409" s="231">
        <f t="shared" si="107"/>
        <v>1366</v>
      </c>
      <c r="AJ409" s="231">
        <f t="shared" si="107"/>
        <v>1026</v>
      </c>
      <c r="AK409" s="231">
        <f t="shared" si="107"/>
        <v>709</v>
      </c>
      <c r="AL409" s="231">
        <f t="shared" si="107"/>
        <v>455</v>
      </c>
      <c r="AM409" s="231">
        <f t="shared" si="107"/>
        <v>330</v>
      </c>
      <c r="AN409" s="231">
        <f t="shared" si="107"/>
        <v>210</v>
      </c>
      <c r="AO409" s="231">
        <f t="shared" si="107"/>
        <v>131</v>
      </c>
      <c r="AP409" s="231">
        <f t="shared" si="107"/>
        <v>68</v>
      </c>
      <c r="AQ409" s="231">
        <f t="shared" si="107"/>
        <v>1621</v>
      </c>
      <c r="AR409" s="231">
        <f t="shared" si="107"/>
        <v>25127</v>
      </c>
      <c r="AS409" s="231">
        <f t="shared" si="107"/>
        <v>2590</v>
      </c>
      <c r="AT409" s="231">
        <f t="shared" si="107"/>
        <v>2251</v>
      </c>
      <c r="AU409" s="231">
        <f t="shared" si="107"/>
        <v>11373</v>
      </c>
      <c r="AV409" s="231">
        <f t="shared" si="107"/>
        <v>3843</v>
      </c>
    </row>
    <row r="410" spans="1:48" ht="13.5" customHeight="1" x14ac:dyDescent="0.3">
      <c r="A410" s="216">
        <v>1</v>
      </c>
      <c r="B410" s="178">
        <v>131202</v>
      </c>
      <c r="C410" s="181" t="s">
        <v>2779</v>
      </c>
      <c r="D410" s="195" t="s">
        <v>2474</v>
      </c>
      <c r="E410" s="196" t="s">
        <v>1840</v>
      </c>
      <c r="F410" s="196" t="s">
        <v>2475</v>
      </c>
      <c r="G410" s="250">
        <f t="shared" ref="G410:G415" si="108">+SUM(H410:AO410)</f>
        <v>22043</v>
      </c>
      <c r="H410" s="230">
        <v>526</v>
      </c>
      <c r="I410" s="230">
        <v>553</v>
      </c>
      <c r="J410" s="203">
        <v>563</v>
      </c>
      <c r="K410" s="203">
        <v>580</v>
      </c>
      <c r="L410" s="203">
        <v>548</v>
      </c>
      <c r="M410" s="203">
        <v>530</v>
      </c>
      <c r="N410" s="203">
        <v>501</v>
      </c>
      <c r="O410" s="203">
        <v>495</v>
      </c>
      <c r="P410" s="203">
        <v>500</v>
      </c>
      <c r="Q410" s="203">
        <v>452</v>
      </c>
      <c r="R410" s="203">
        <v>486</v>
      </c>
      <c r="S410" s="203">
        <v>474</v>
      </c>
      <c r="T410" s="203">
        <v>486</v>
      </c>
      <c r="U410" s="203">
        <v>441</v>
      </c>
      <c r="V410" s="203">
        <v>403</v>
      </c>
      <c r="W410" s="203">
        <v>399</v>
      </c>
      <c r="X410" s="203">
        <v>400</v>
      </c>
      <c r="Y410" s="203">
        <v>409</v>
      </c>
      <c r="Z410" s="203">
        <v>382</v>
      </c>
      <c r="AA410" s="203">
        <v>352</v>
      </c>
      <c r="AB410" s="203">
        <v>1749</v>
      </c>
      <c r="AC410" s="203">
        <v>2231</v>
      </c>
      <c r="AD410" s="203">
        <v>1896</v>
      </c>
      <c r="AE410" s="203">
        <v>1763</v>
      </c>
      <c r="AF410" s="203">
        <v>1312</v>
      </c>
      <c r="AG410" s="203">
        <v>968</v>
      </c>
      <c r="AH410" s="203">
        <v>782</v>
      </c>
      <c r="AI410" s="203">
        <v>602</v>
      </c>
      <c r="AJ410" s="203">
        <v>452</v>
      </c>
      <c r="AK410" s="203">
        <v>312</v>
      </c>
      <c r="AL410" s="203">
        <v>200</v>
      </c>
      <c r="AM410" s="203">
        <v>145</v>
      </c>
      <c r="AN410" s="203">
        <v>93</v>
      </c>
      <c r="AO410" s="203">
        <v>58</v>
      </c>
      <c r="AP410" s="203">
        <v>30</v>
      </c>
      <c r="AQ410" s="203">
        <v>714</v>
      </c>
      <c r="AR410" s="203">
        <v>11070</v>
      </c>
      <c r="AS410" s="203">
        <v>1141</v>
      </c>
      <c r="AT410" s="203">
        <v>992</v>
      </c>
      <c r="AU410" s="203">
        <v>5010</v>
      </c>
      <c r="AV410" s="203">
        <v>1693</v>
      </c>
    </row>
    <row r="411" spans="1:48" ht="13.5" customHeight="1" x14ac:dyDescent="0.3">
      <c r="A411" s="216">
        <f>1+A410</f>
        <v>2</v>
      </c>
      <c r="B411" s="178">
        <v>131202</v>
      </c>
      <c r="C411" s="181" t="s">
        <v>2779</v>
      </c>
      <c r="D411" s="195" t="s">
        <v>2476</v>
      </c>
      <c r="E411" s="196" t="s">
        <v>1867</v>
      </c>
      <c r="F411" s="196" t="s">
        <v>2477</v>
      </c>
      <c r="G411" s="250">
        <f t="shared" si="108"/>
        <v>5564</v>
      </c>
      <c r="H411" s="230">
        <v>133</v>
      </c>
      <c r="I411" s="230">
        <v>140</v>
      </c>
      <c r="J411" s="203">
        <v>142</v>
      </c>
      <c r="K411" s="203">
        <v>146</v>
      </c>
      <c r="L411" s="203">
        <v>138</v>
      </c>
      <c r="M411" s="203">
        <v>134</v>
      </c>
      <c r="N411" s="203">
        <v>127</v>
      </c>
      <c r="O411" s="203">
        <v>125</v>
      </c>
      <c r="P411" s="203">
        <v>126</v>
      </c>
      <c r="Q411" s="203">
        <v>114</v>
      </c>
      <c r="R411" s="203">
        <v>123</v>
      </c>
      <c r="S411" s="203">
        <v>120</v>
      </c>
      <c r="T411" s="203">
        <v>123</v>
      </c>
      <c r="U411" s="203">
        <v>111</v>
      </c>
      <c r="V411" s="203">
        <v>102</v>
      </c>
      <c r="W411" s="203">
        <v>101</v>
      </c>
      <c r="X411" s="203">
        <v>101</v>
      </c>
      <c r="Y411" s="203">
        <v>103</v>
      </c>
      <c r="Z411" s="203">
        <v>96</v>
      </c>
      <c r="AA411" s="203">
        <v>89</v>
      </c>
      <c r="AB411" s="203">
        <v>441</v>
      </c>
      <c r="AC411" s="203">
        <v>563</v>
      </c>
      <c r="AD411" s="203">
        <v>478</v>
      </c>
      <c r="AE411" s="203">
        <v>445</v>
      </c>
      <c r="AF411" s="203">
        <v>331</v>
      </c>
      <c r="AG411" s="203">
        <v>244</v>
      </c>
      <c r="AH411" s="203">
        <v>197</v>
      </c>
      <c r="AI411" s="203">
        <v>152</v>
      </c>
      <c r="AJ411" s="203">
        <v>114</v>
      </c>
      <c r="AK411" s="203">
        <v>79</v>
      </c>
      <c r="AL411" s="203">
        <v>51</v>
      </c>
      <c r="AM411" s="203">
        <v>37</v>
      </c>
      <c r="AN411" s="203">
        <v>23</v>
      </c>
      <c r="AO411" s="203">
        <v>15</v>
      </c>
      <c r="AP411" s="203">
        <v>8</v>
      </c>
      <c r="AQ411" s="203">
        <v>180</v>
      </c>
      <c r="AR411" s="203">
        <v>2793</v>
      </c>
      <c r="AS411" s="203">
        <v>288</v>
      </c>
      <c r="AT411" s="203">
        <v>250</v>
      </c>
      <c r="AU411" s="203">
        <v>1264</v>
      </c>
      <c r="AV411" s="203">
        <v>427</v>
      </c>
    </row>
    <row r="412" spans="1:48" ht="13.5" customHeight="1" x14ac:dyDescent="0.3">
      <c r="A412" s="216">
        <f>1+A411</f>
        <v>3</v>
      </c>
      <c r="B412" s="178">
        <v>131202</v>
      </c>
      <c r="C412" s="181" t="s">
        <v>2779</v>
      </c>
      <c r="D412" s="195" t="s">
        <v>2478</v>
      </c>
      <c r="E412" s="196" t="s">
        <v>1867</v>
      </c>
      <c r="F412" s="196" t="s">
        <v>2479</v>
      </c>
      <c r="G412" s="250">
        <f t="shared" si="108"/>
        <v>109</v>
      </c>
      <c r="H412" s="230">
        <v>3</v>
      </c>
      <c r="I412" s="230">
        <v>3</v>
      </c>
      <c r="J412" s="203">
        <v>3</v>
      </c>
      <c r="K412" s="203">
        <v>3</v>
      </c>
      <c r="L412" s="203">
        <v>3</v>
      </c>
      <c r="M412" s="203">
        <v>3</v>
      </c>
      <c r="N412" s="203">
        <v>2</v>
      </c>
      <c r="O412" s="203">
        <v>2</v>
      </c>
      <c r="P412" s="203">
        <v>2</v>
      </c>
      <c r="Q412" s="203">
        <v>2</v>
      </c>
      <c r="R412" s="203">
        <v>2</v>
      </c>
      <c r="S412" s="203">
        <v>2</v>
      </c>
      <c r="T412" s="203">
        <v>2</v>
      </c>
      <c r="U412" s="203">
        <v>2</v>
      </c>
      <c r="V412" s="203">
        <v>2</v>
      </c>
      <c r="W412" s="203">
        <v>2</v>
      </c>
      <c r="X412" s="203">
        <v>2</v>
      </c>
      <c r="Y412" s="203">
        <v>2</v>
      </c>
      <c r="Z412" s="203">
        <v>2</v>
      </c>
      <c r="AA412" s="203">
        <v>2</v>
      </c>
      <c r="AB412" s="203">
        <v>9</v>
      </c>
      <c r="AC412" s="203">
        <v>11</v>
      </c>
      <c r="AD412" s="203">
        <v>9</v>
      </c>
      <c r="AE412" s="203">
        <v>9</v>
      </c>
      <c r="AF412" s="203">
        <v>7</v>
      </c>
      <c r="AG412" s="203">
        <v>5</v>
      </c>
      <c r="AH412" s="203">
        <v>4</v>
      </c>
      <c r="AI412" s="203">
        <v>3</v>
      </c>
      <c r="AJ412" s="203">
        <v>2</v>
      </c>
      <c r="AK412" s="203">
        <v>2</v>
      </c>
      <c r="AL412" s="203">
        <v>1</v>
      </c>
      <c r="AM412" s="203">
        <v>1</v>
      </c>
      <c r="AN412" s="203">
        <v>0</v>
      </c>
      <c r="AO412" s="203">
        <v>0</v>
      </c>
      <c r="AP412" s="203">
        <v>0</v>
      </c>
      <c r="AQ412" s="203">
        <v>4</v>
      </c>
      <c r="AR412" s="203">
        <v>55</v>
      </c>
      <c r="AS412" s="203">
        <v>6</v>
      </c>
      <c r="AT412" s="203">
        <v>5</v>
      </c>
      <c r="AU412" s="203">
        <v>25</v>
      </c>
      <c r="AV412" s="203">
        <v>8</v>
      </c>
    </row>
    <row r="413" spans="1:48" ht="13.5" customHeight="1" x14ac:dyDescent="0.3">
      <c r="A413" s="216">
        <f>1+A412</f>
        <v>4</v>
      </c>
      <c r="B413" s="178">
        <v>131202</v>
      </c>
      <c r="C413" s="181" t="s">
        <v>2779</v>
      </c>
      <c r="D413" s="195" t="s">
        <v>2480</v>
      </c>
      <c r="E413" s="196" t="s">
        <v>1867</v>
      </c>
      <c r="F413" s="196" t="s">
        <v>2481</v>
      </c>
      <c r="G413" s="250">
        <f t="shared" si="108"/>
        <v>19199</v>
      </c>
      <c r="H413" s="230">
        <v>458</v>
      </c>
      <c r="I413" s="230">
        <v>482</v>
      </c>
      <c r="J413" s="203">
        <v>490</v>
      </c>
      <c r="K413" s="203">
        <v>505</v>
      </c>
      <c r="L413" s="203">
        <v>478</v>
      </c>
      <c r="M413" s="203">
        <v>462</v>
      </c>
      <c r="N413" s="203">
        <v>437</v>
      </c>
      <c r="O413" s="203">
        <v>431</v>
      </c>
      <c r="P413" s="203">
        <v>435</v>
      </c>
      <c r="Q413" s="203">
        <v>394</v>
      </c>
      <c r="R413" s="203">
        <v>423</v>
      </c>
      <c r="S413" s="203">
        <v>413</v>
      </c>
      <c r="T413" s="203">
        <v>423</v>
      </c>
      <c r="U413" s="203">
        <v>384</v>
      </c>
      <c r="V413" s="203">
        <v>351</v>
      </c>
      <c r="W413" s="203">
        <v>348</v>
      </c>
      <c r="X413" s="203">
        <v>349</v>
      </c>
      <c r="Y413" s="203">
        <v>356</v>
      </c>
      <c r="Z413" s="203">
        <v>333</v>
      </c>
      <c r="AA413" s="203">
        <v>306</v>
      </c>
      <c r="AB413" s="203">
        <v>1523</v>
      </c>
      <c r="AC413" s="203">
        <v>1943</v>
      </c>
      <c r="AD413" s="203">
        <v>1651</v>
      </c>
      <c r="AE413" s="203">
        <v>1536</v>
      </c>
      <c r="AF413" s="203">
        <v>1142</v>
      </c>
      <c r="AG413" s="203">
        <v>843</v>
      </c>
      <c r="AH413" s="203">
        <v>681</v>
      </c>
      <c r="AI413" s="203">
        <v>524</v>
      </c>
      <c r="AJ413" s="203">
        <v>394</v>
      </c>
      <c r="AK413" s="203">
        <v>272</v>
      </c>
      <c r="AL413" s="203">
        <v>175</v>
      </c>
      <c r="AM413" s="203">
        <v>126</v>
      </c>
      <c r="AN413" s="203">
        <v>81</v>
      </c>
      <c r="AO413" s="203">
        <v>50</v>
      </c>
      <c r="AP413" s="203">
        <v>26</v>
      </c>
      <c r="AQ413" s="203">
        <v>622</v>
      </c>
      <c r="AR413" s="203">
        <v>9641</v>
      </c>
      <c r="AS413" s="203">
        <v>994</v>
      </c>
      <c r="AT413" s="203">
        <v>864</v>
      </c>
      <c r="AU413" s="203">
        <v>4364</v>
      </c>
      <c r="AV413" s="203">
        <v>1475</v>
      </c>
    </row>
    <row r="414" spans="1:48" ht="13.5" customHeight="1" x14ac:dyDescent="0.3">
      <c r="A414" s="216">
        <f>1+A413</f>
        <v>5</v>
      </c>
      <c r="B414" s="178">
        <v>131202</v>
      </c>
      <c r="C414" s="181" t="s">
        <v>2779</v>
      </c>
      <c r="D414" s="195" t="s">
        <v>2482</v>
      </c>
      <c r="E414" s="196" t="s">
        <v>1867</v>
      </c>
      <c r="F414" s="196" t="s">
        <v>2483</v>
      </c>
      <c r="G414" s="250">
        <f t="shared" si="108"/>
        <v>1648</v>
      </c>
      <c r="H414" s="230">
        <v>39</v>
      </c>
      <c r="I414" s="230">
        <v>41</v>
      </c>
      <c r="J414" s="203">
        <v>42</v>
      </c>
      <c r="K414" s="203">
        <v>43</v>
      </c>
      <c r="L414" s="203">
        <v>41</v>
      </c>
      <c r="M414" s="203">
        <v>40</v>
      </c>
      <c r="N414" s="203">
        <v>38</v>
      </c>
      <c r="O414" s="203">
        <v>37</v>
      </c>
      <c r="P414" s="203">
        <v>37</v>
      </c>
      <c r="Q414" s="203">
        <v>34</v>
      </c>
      <c r="R414" s="203">
        <v>36</v>
      </c>
      <c r="S414" s="203">
        <v>35</v>
      </c>
      <c r="T414" s="203">
        <v>36</v>
      </c>
      <c r="U414" s="203">
        <v>33</v>
      </c>
      <c r="V414" s="203">
        <v>30</v>
      </c>
      <c r="W414" s="203">
        <v>30</v>
      </c>
      <c r="X414" s="203">
        <v>30</v>
      </c>
      <c r="Y414" s="203">
        <v>31</v>
      </c>
      <c r="Z414" s="203">
        <v>29</v>
      </c>
      <c r="AA414" s="203">
        <v>26</v>
      </c>
      <c r="AB414" s="203">
        <v>131</v>
      </c>
      <c r="AC414" s="203">
        <v>167</v>
      </c>
      <c r="AD414" s="203">
        <v>142</v>
      </c>
      <c r="AE414" s="203">
        <v>132</v>
      </c>
      <c r="AF414" s="203">
        <v>98</v>
      </c>
      <c r="AG414" s="203">
        <v>72</v>
      </c>
      <c r="AH414" s="203">
        <v>59</v>
      </c>
      <c r="AI414" s="203">
        <v>45</v>
      </c>
      <c r="AJ414" s="203">
        <v>34</v>
      </c>
      <c r="AK414" s="203">
        <v>23</v>
      </c>
      <c r="AL414" s="203">
        <v>15</v>
      </c>
      <c r="AM414" s="203">
        <v>11</v>
      </c>
      <c r="AN414" s="203">
        <v>7</v>
      </c>
      <c r="AO414" s="203">
        <v>4</v>
      </c>
      <c r="AP414" s="203">
        <v>2</v>
      </c>
      <c r="AQ414" s="203">
        <v>53</v>
      </c>
      <c r="AR414" s="203">
        <v>829</v>
      </c>
      <c r="AS414" s="203">
        <v>85</v>
      </c>
      <c r="AT414" s="203">
        <v>74</v>
      </c>
      <c r="AU414" s="203">
        <v>375</v>
      </c>
      <c r="AV414" s="203">
        <v>127</v>
      </c>
    </row>
    <row r="415" spans="1:48" ht="13.5" customHeight="1" x14ac:dyDescent="0.3">
      <c r="A415" s="216">
        <f>1+A414</f>
        <v>6</v>
      </c>
      <c r="B415" s="178">
        <v>131202</v>
      </c>
      <c r="C415" s="181" t="s">
        <v>2779</v>
      </c>
      <c r="D415" s="195" t="s">
        <v>2484</v>
      </c>
      <c r="E415" s="196" t="s">
        <v>1867</v>
      </c>
      <c r="F415" s="196" t="s">
        <v>2485</v>
      </c>
      <c r="G415" s="250">
        <f t="shared" si="108"/>
        <v>1472</v>
      </c>
      <c r="H415" s="230">
        <v>35</v>
      </c>
      <c r="I415" s="230">
        <v>37</v>
      </c>
      <c r="J415" s="203">
        <v>38</v>
      </c>
      <c r="K415" s="203">
        <v>39</v>
      </c>
      <c r="L415" s="203">
        <v>37</v>
      </c>
      <c r="M415" s="203">
        <v>35</v>
      </c>
      <c r="N415" s="203">
        <v>33</v>
      </c>
      <c r="O415" s="203">
        <v>33</v>
      </c>
      <c r="P415" s="203">
        <v>33</v>
      </c>
      <c r="Q415" s="203">
        <v>30</v>
      </c>
      <c r="R415" s="203">
        <v>32</v>
      </c>
      <c r="S415" s="203">
        <v>32</v>
      </c>
      <c r="T415" s="203">
        <v>32</v>
      </c>
      <c r="U415" s="203">
        <v>29</v>
      </c>
      <c r="V415" s="203">
        <v>27</v>
      </c>
      <c r="W415" s="203">
        <v>27</v>
      </c>
      <c r="X415" s="203">
        <v>27</v>
      </c>
      <c r="Y415" s="203">
        <v>27</v>
      </c>
      <c r="Z415" s="203">
        <v>26</v>
      </c>
      <c r="AA415" s="203">
        <v>23</v>
      </c>
      <c r="AB415" s="203">
        <v>117</v>
      </c>
      <c r="AC415" s="203">
        <v>149</v>
      </c>
      <c r="AD415" s="203">
        <v>127</v>
      </c>
      <c r="AE415" s="203">
        <v>118</v>
      </c>
      <c r="AF415" s="203">
        <v>88</v>
      </c>
      <c r="AG415" s="203">
        <v>65</v>
      </c>
      <c r="AH415" s="203">
        <v>52</v>
      </c>
      <c r="AI415" s="203">
        <v>40</v>
      </c>
      <c r="AJ415" s="203">
        <v>30</v>
      </c>
      <c r="AK415" s="203">
        <v>21</v>
      </c>
      <c r="AL415" s="203">
        <v>13</v>
      </c>
      <c r="AM415" s="203">
        <v>10</v>
      </c>
      <c r="AN415" s="203">
        <v>6</v>
      </c>
      <c r="AO415" s="203">
        <v>4</v>
      </c>
      <c r="AP415" s="203">
        <v>2</v>
      </c>
      <c r="AQ415" s="203">
        <v>48</v>
      </c>
      <c r="AR415" s="203">
        <v>739</v>
      </c>
      <c r="AS415" s="203">
        <v>76</v>
      </c>
      <c r="AT415" s="203">
        <v>66</v>
      </c>
      <c r="AU415" s="203">
        <v>335</v>
      </c>
      <c r="AV415" s="203">
        <v>113</v>
      </c>
    </row>
    <row r="416" spans="1:48" ht="13.5" customHeight="1" x14ac:dyDescent="0.25">
      <c r="A416" s="210"/>
      <c r="B416" s="178">
        <v>131203</v>
      </c>
      <c r="C416" s="182" t="s">
        <v>2783</v>
      </c>
      <c r="D416" s="194"/>
      <c r="E416" s="206"/>
      <c r="F416" s="198"/>
      <c r="G416" s="187">
        <f>+SUM(H416:AO416)</f>
        <v>9485</v>
      </c>
      <c r="H416" s="231">
        <f>+H417</f>
        <v>134</v>
      </c>
      <c r="I416" s="231">
        <f t="shared" ref="I416:AV416" si="109">+I417</f>
        <v>152</v>
      </c>
      <c r="J416" s="231">
        <f t="shared" si="109"/>
        <v>148</v>
      </c>
      <c r="K416" s="231">
        <f t="shared" si="109"/>
        <v>131</v>
      </c>
      <c r="L416" s="231">
        <f t="shared" si="109"/>
        <v>105</v>
      </c>
      <c r="M416" s="231">
        <f t="shared" si="109"/>
        <v>114</v>
      </c>
      <c r="N416" s="231">
        <f t="shared" si="109"/>
        <v>185</v>
      </c>
      <c r="O416" s="231">
        <f t="shared" si="109"/>
        <v>188</v>
      </c>
      <c r="P416" s="231">
        <f t="shared" si="109"/>
        <v>203</v>
      </c>
      <c r="Q416" s="231">
        <f t="shared" si="109"/>
        <v>149</v>
      </c>
      <c r="R416" s="231">
        <f t="shared" si="109"/>
        <v>188</v>
      </c>
      <c r="S416" s="231">
        <f t="shared" si="109"/>
        <v>178</v>
      </c>
      <c r="T416" s="231">
        <f t="shared" si="109"/>
        <v>183</v>
      </c>
      <c r="U416" s="231">
        <f t="shared" si="109"/>
        <v>192</v>
      </c>
      <c r="V416" s="231">
        <f t="shared" si="109"/>
        <v>206</v>
      </c>
      <c r="W416" s="231">
        <f t="shared" si="109"/>
        <v>155</v>
      </c>
      <c r="X416" s="231">
        <f t="shared" si="109"/>
        <v>187</v>
      </c>
      <c r="Y416" s="231">
        <f t="shared" si="109"/>
        <v>168</v>
      </c>
      <c r="Z416" s="231">
        <f t="shared" si="109"/>
        <v>121</v>
      </c>
      <c r="AA416" s="231">
        <f t="shared" si="109"/>
        <v>164</v>
      </c>
      <c r="AB416" s="231">
        <f t="shared" si="109"/>
        <v>818</v>
      </c>
      <c r="AC416" s="231">
        <f t="shared" si="109"/>
        <v>870</v>
      </c>
      <c r="AD416" s="231">
        <f t="shared" si="109"/>
        <v>771</v>
      </c>
      <c r="AE416" s="231">
        <f t="shared" si="109"/>
        <v>680</v>
      </c>
      <c r="AF416" s="231">
        <f t="shared" si="109"/>
        <v>627</v>
      </c>
      <c r="AG416" s="231">
        <f t="shared" si="109"/>
        <v>601</v>
      </c>
      <c r="AH416" s="231">
        <f t="shared" si="109"/>
        <v>463</v>
      </c>
      <c r="AI416" s="231">
        <f t="shared" si="109"/>
        <v>408</v>
      </c>
      <c r="AJ416" s="231">
        <f t="shared" si="109"/>
        <v>309</v>
      </c>
      <c r="AK416" s="231">
        <f t="shared" si="109"/>
        <v>228</v>
      </c>
      <c r="AL416" s="231">
        <f t="shared" si="109"/>
        <v>192</v>
      </c>
      <c r="AM416" s="231">
        <f t="shared" si="109"/>
        <v>119</v>
      </c>
      <c r="AN416" s="231">
        <f t="shared" si="109"/>
        <v>90</v>
      </c>
      <c r="AO416" s="231">
        <f t="shared" si="109"/>
        <v>58</v>
      </c>
      <c r="AP416" s="231">
        <f t="shared" si="109"/>
        <v>5</v>
      </c>
      <c r="AQ416" s="231">
        <f t="shared" si="109"/>
        <v>176</v>
      </c>
      <c r="AR416" s="231">
        <f t="shared" si="109"/>
        <v>4783</v>
      </c>
      <c r="AS416" s="231">
        <f t="shared" si="109"/>
        <v>464</v>
      </c>
      <c r="AT416" s="231">
        <f t="shared" si="109"/>
        <v>427</v>
      </c>
      <c r="AU416" s="231">
        <f t="shared" si="109"/>
        <v>2201</v>
      </c>
      <c r="AV416" s="231">
        <f t="shared" si="109"/>
        <v>382</v>
      </c>
    </row>
    <row r="417" spans="1:48" ht="13.5" customHeight="1" thickBot="1" x14ac:dyDescent="0.35">
      <c r="A417" s="243">
        <v>1</v>
      </c>
      <c r="B417" s="244">
        <v>131203</v>
      </c>
      <c r="C417" s="245" t="s">
        <v>1190</v>
      </c>
      <c r="D417" s="246" t="s">
        <v>2487</v>
      </c>
      <c r="E417" s="247" t="s">
        <v>1840</v>
      </c>
      <c r="F417" s="247" t="s">
        <v>1190</v>
      </c>
      <c r="G417" s="250">
        <f>+SUM(H417:AO417)</f>
        <v>9485</v>
      </c>
      <c r="H417" s="248">
        <v>134</v>
      </c>
      <c r="I417" s="248">
        <v>152</v>
      </c>
      <c r="J417" s="249">
        <v>148</v>
      </c>
      <c r="K417" s="249">
        <v>131</v>
      </c>
      <c r="L417" s="249">
        <v>105</v>
      </c>
      <c r="M417" s="249">
        <v>114</v>
      </c>
      <c r="N417" s="249">
        <v>185</v>
      </c>
      <c r="O417" s="249">
        <v>188</v>
      </c>
      <c r="P417" s="249">
        <v>203</v>
      </c>
      <c r="Q417" s="249">
        <v>149</v>
      </c>
      <c r="R417" s="249">
        <v>188</v>
      </c>
      <c r="S417" s="249">
        <v>178</v>
      </c>
      <c r="T417" s="249">
        <v>183</v>
      </c>
      <c r="U417" s="249">
        <v>192</v>
      </c>
      <c r="V417" s="249">
        <v>206</v>
      </c>
      <c r="W417" s="249">
        <v>155</v>
      </c>
      <c r="X417" s="249">
        <v>187</v>
      </c>
      <c r="Y417" s="249">
        <v>168</v>
      </c>
      <c r="Z417" s="249">
        <v>121</v>
      </c>
      <c r="AA417" s="249">
        <v>164</v>
      </c>
      <c r="AB417" s="249">
        <v>818</v>
      </c>
      <c r="AC417" s="249">
        <v>870</v>
      </c>
      <c r="AD417" s="249">
        <v>771</v>
      </c>
      <c r="AE417" s="249">
        <v>680</v>
      </c>
      <c r="AF417" s="249">
        <v>627</v>
      </c>
      <c r="AG417" s="249">
        <v>601</v>
      </c>
      <c r="AH417" s="249">
        <v>463</v>
      </c>
      <c r="AI417" s="249">
        <v>408</v>
      </c>
      <c r="AJ417" s="249">
        <v>309</v>
      </c>
      <c r="AK417" s="249">
        <v>228</v>
      </c>
      <c r="AL417" s="249">
        <v>192</v>
      </c>
      <c r="AM417" s="249">
        <v>119</v>
      </c>
      <c r="AN417" s="249">
        <v>90</v>
      </c>
      <c r="AO417" s="249">
        <v>58</v>
      </c>
      <c r="AP417" s="249">
        <v>5</v>
      </c>
      <c r="AQ417" s="249">
        <v>176</v>
      </c>
      <c r="AR417" s="249">
        <v>4783</v>
      </c>
      <c r="AS417" s="249">
        <v>464</v>
      </c>
      <c r="AT417" s="249">
        <v>427</v>
      </c>
      <c r="AU417" s="249">
        <v>2201</v>
      </c>
      <c r="AV417" s="249">
        <v>382</v>
      </c>
    </row>
    <row r="418" spans="1:48" ht="13.5" customHeight="1" x14ac:dyDescent="0.3">
      <c r="D418" s="9"/>
      <c r="E418" s="8"/>
      <c r="F418" s="114"/>
      <c r="G418" s="114"/>
      <c r="H418" s="115"/>
      <c r="I418" s="115"/>
      <c r="J418" s="116"/>
      <c r="K418" s="116"/>
      <c r="L418" s="9"/>
      <c r="M418" s="116"/>
      <c r="N418" s="116"/>
      <c r="O418" s="5"/>
      <c r="P418" s="5"/>
      <c r="Q418" s="5"/>
      <c r="R418" s="5"/>
      <c r="S418" s="5"/>
      <c r="T418" s="5"/>
      <c r="U418" s="5"/>
      <c r="V418" s="5"/>
      <c r="W418" s="5"/>
      <c r="X418" s="5"/>
    </row>
    <row r="419" spans="1:48" s="257" customFormat="1" ht="13.5" customHeight="1" x14ac:dyDescent="0.3">
      <c r="A419" s="252" t="s">
        <v>2785</v>
      </c>
      <c r="B419" s="180"/>
      <c r="C419" s="192"/>
      <c r="D419" s="253"/>
      <c r="E419" s="254"/>
      <c r="F419" s="253"/>
      <c r="G419" s="253"/>
      <c r="H419" s="255"/>
      <c r="I419" s="255"/>
      <c r="J419" s="255"/>
      <c r="K419" s="255"/>
      <c r="L419" s="253"/>
      <c r="M419" s="253"/>
      <c r="N419" s="253"/>
      <c r="O419" s="256"/>
      <c r="P419" s="256"/>
      <c r="Q419" s="256"/>
      <c r="R419" s="256"/>
      <c r="S419" s="256"/>
      <c r="T419" s="256"/>
      <c r="U419" s="256"/>
      <c r="V419" s="256"/>
      <c r="W419" s="256"/>
      <c r="X419" s="256"/>
    </row>
    <row r="420" spans="1:48" ht="13.5" customHeight="1" x14ac:dyDescent="0.3">
      <c r="A420" s="251" t="s">
        <v>2786</v>
      </c>
      <c r="B420" s="180"/>
      <c r="C420" s="193"/>
      <c r="D420" s="9"/>
      <c r="E420" s="14"/>
      <c r="F420" s="9"/>
      <c r="G420" s="9"/>
      <c r="H420" s="121"/>
      <c r="I420" s="121"/>
      <c r="J420" s="9"/>
      <c r="K420" s="9"/>
      <c r="L420" s="9"/>
      <c r="M420" s="9"/>
      <c r="N420" s="9"/>
      <c r="O420" s="5"/>
      <c r="P420" s="5"/>
      <c r="Q420" s="5"/>
      <c r="R420" s="5"/>
      <c r="S420" s="5"/>
      <c r="T420" s="5"/>
      <c r="U420" s="5"/>
      <c r="V420" s="5"/>
      <c r="W420" s="5"/>
      <c r="X420" s="5"/>
    </row>
    <row r="421" spans="1:48" ht="13.5" customHeight="1" x14ac:dyDescent="0.3">
      <c r="A421" s="6"/>
      <c r="B421" s="6"/>
      <c r="C421" s="6"/>
      <c r="D421" s="9"/>
      <c r="E421" s="14"/>
      <c r="F421" s="9"/>
      <c r="G421" s="9"/>
      <c r="H421" s="121"/>
      <c r="I421" s="121"/>
      <c r="J421" s="9"/>
      <c r="K421" s="9"/>
      <c r="L421" s="9"/>
      <c r="M421" s="9"/>
      <c r="N421" s="9"/>
      <c r="O421" s="5"/>
      <c r="P421" s="5"/>
      <c r="Q421" s="5"/>
      <c r="R421" s="5"/>
      <c r="S421" s="5"/>
      <c r="T421" s="5"/>
      <c r="U421" s="5"/>
      <c r="V421" s="5"/>
      <c r="W421" s="5"/>
      <c r="X421" s="5"/>
    </row>
    <row r="422" spans="1:48" ht="13.5" customHeight="1" x14ac:dyDescent="0.3">
      <c r="A422" s="6"/>
      <c r="B422" s="6"/>
      <c r="C422" s="6"/>
      <c r="D422" s="9"/>
      <c r="E422" s="14"/>
      <c r="F422" s="9"/>
      <c r="G422" s="9"/>
      <c r="H422" s="121"/>
      <c r="I422" s="121"/>
      <c r="J422" s="9"/>
      <c r="K422" s="9"/>
      <c r="L422" s="9"/>
      <c r="M422" s="9"/>
      <c r="N422" s="9"/>
      <c r="O422" s="5"/>
      <c r="P422" s="5"/>
      <c r="Q422" s="5"/>
      <c r="R422" s="5"/>
      <c r="S422" s="5"/>
      <c r="T422" s="5"/>
      <c r="U422" s="5"/>
      <c r="V422" s="5"/>
      <c r="W422" s="5"/>
      <c r="X422" s="5"/>
    </row>
    <row r="423" spans="1:48" ht="13.5" customHeight="1" x14ac:dyDescent="0.3">
      <c r="A423" s="6"/>
      <c r="B423" s="6"/>
      <c r="C423" s="6"/>
      <c r="D423" s="9"/>
      <c r="E423" s="14"/>
      <c r="F423" s="9"/>
      <c r="G423" s="9"/>
      <c r="H423" s="121"/>
      <c r="I423" s="121"/>
      <c r="J423" s="9"/>
      <c r="K423" s="9"/>
      <c r="L423" s="9"/>
      <c r="M423" s="9"/>
      <c r="N423" s="9"/>
      <c r="O423" s="5"/>
      <c r="P423" s="5"/>
      <c r="Q423" s="5"/>
      <c r="R423" s="5"/>
      <c r="S423" s="5"/>
      <c r="T423" s="5"/>
      <c r="U423" s="5"/>
      <c r="V423" s="5"/>
      <c r="W423" s="5"/>
      <c r="X423" s="5"/>
    </row>
    <row r="424" spans="1:48" ht="13.5" customHeight="1" x14ac:dyDescent="0.3">
      <c r="A424" s="6"/>
      <c r="B424" s="6"/>
      <c r="C424" s="6"/>
      <c r="D424" s="9"/>
      <c r="E424" s="14"/>
      <c r="F424" s="9"/>
      <c r="G424" s="9"/>
      <c r="H424" s="121"/>
      <c r="I424" s="121"/>
      <c r="J424" s="9"/>
      <c r="K424" s="9"/>
      <c r="L424" s="9"/>
      <c r="M424" s="9"/>
      <c r="N424" s="9"/>
      <c r="O424" s="5"/>
      <c r="P424" s="5"/>
      <c r="Q424" s="5"/>
      <c r="R424" s="5"/>
      <c r="S424" s="5"/>
      <c r="T424" s="5"/>
      <c r="U424" s="5"/>
      <c r="V424" s="5"/>
      <c r="W424" s="5"/>
      <c r="X424" s="5"/>
    </row>
    <row r="425" spans="1:48" ht="13.5" customHeight="1" x14ac:dyDescent="0.3">
      <c r="A425" s="6"/>
      <c r="B425" s="6"/>
      <c r="C425" s="6"/>
      <c r="D425" s="9"/>
      <c r="E425" s="14"/>
      <c r="F425" s="9"/>
      <c r="G425" s="9"/>
      <c r="H425" s="121"/>
      <c r="I425" s="121"/>
      <c r="J425" s="9"/>
      <c r="K425" s="9"/>
      <c r="L425" s="9"/>
      <c r="M425" s="9"/>
      <c r="N425" s="9"/>
      <c r="O425" s="5"/>
      <c r="P425" s="5"/>
      <c r="Q425" s="5"/>
      <c r="R425" s="5"/>
      <c r="S425" s="5"/>
      <c r="T425" s="5"/>
      <c r="U425" s="5"/>
      <c r="V425" s="5"/>
      <c r="W425" s="5"/>
      <c r="X425" s="5"/>
    </row>
    <row r="426" spans="1:48" ht="13.5" customHeight="1" x14ac:dyDescent="0.3">
      <c r="A426" s="6"/>
      <c r="B426" s="6"/>
      <c r="C426" s="6"/>
      <c r="D426" s="9"/>
      <c r="E426" s="14"/>
      <c r="F426" s="9"/>
      <c r="G426" s="9"/>
      <c r="H426" s="121"/>
      <c r="I426" s="121"/>
      <c r="J426" s="9"/>
      <c r="K426" s="9"/>
      <c r="L426" s="9"/>
      <c r="M426" s="9"/>
      <c r="N426" s="9"/>
      <c r="O426" s="5"/>
      <c r="P426" s="5"/>
      <c r="Q426" s="5"/>
      <c r="R426" s="5"/>
      <c r="S426" s="5"/>
      <c r="T426" s="5"/>
      <c r="U426" s="5"/>
      <c r="V426" s="5"/>
      <c r="W426" s="5"/>
      <c r="X426" s="5"/>
    </row>
    <row r="427" spans="1:48" ht="13.5" customHeight="1" x14ac:dyDescent="0.3">
      <c r="A427" s="6"/>
      <c r="B427" s="6"/>
      <c r="C427" s="6"/>
      <c r="D427" s="9"/>
      <c r="E427" s="14"/>
      <c r="F427" s="9"/>
      <c r="G427" s="9"/>
      <c r="H427" s="121"/>
      <c r="I427" s="121"/>
      <c r="J427" s="9"/>
      <c r="K427" s="9"/>
      <c r="L427" s="9"/>
      <c r="M427" s="9"/>
      <c r="N427" s="9"/>
      <c r="O427" s="5"/>
      <c r="P427" s="5"/>
      <c r="Q427" s="5"/>
      <c r="R427" s="5"/>
      <c r="S427" s="5"/>
      <c r="T427" s="5"/>
      <c r="U427" s="5"/>
      <c r="V427" s="5"/>
      <c r="W427" s="5"/>
      <c r="X427" s="5"/>
    </row>
    <row r="428" spans="1:48" ht="13.5" customHeight="1" x14ac:dyDescent="0.3">
      <c r="A428" s="6"/>
      <c r="B428" s="6"/>
      <c r="C428" s="6"/>
      <c r="D428" s="9"/>
      <c r="E428" s="14"/>
      <c r="F428" s="9"/>
      <c r="G428" s="9"/>
      <c r="H428" s="121"/>
      <c r="I428" s="121"/>
      <c r="J428" s="9"/>
      <c r="K428" s="9"/>
      <c r="L428" s="9"/>
      <c r="M428" s="9"/>
      <c r="N428" s="9"/>
      <c r="O428" s="5"/>
      <c r="P428" s="5"/>
      <c r="Q428" s="5"/>
      <c r="R428" s="5"/>
      <c r="S428" s="5"/>
      <c r="T428" s="5"/>
      <c r="U428" s="5"/>
      <c r="V428" s="5"/>
      <c r="W428" s="5"/>
      <c r="X428" s="5"/>
    </row>
    <row r="429" spans="1:48" ht="13.5" customHeight="1" x14ac:dyDescent="0.3">
      <c r="A429" s="6"/>
      <c r="B429" s="6"/>
      <c r="C429" s="6"/>
      <c r="D429" s="9"/>
      <c r="E429" s="14"/>
      <c r="F429" s="9"/>
      <c r="G429" s="9"/>
      <c r="H429" s="121"/>
      <c r="I429" s="121"/>
      <c r="J429" s="9"/>
      <c r="K429" s="9"/>
      <c r="L429" s="9"/>
      <c r="M429" s="9"/>
      <c r="N429" s="9"/>
      <c r="O429" s="5"/>
      <c r="P429" s="5"/>
      <c r="Q429" s="5"/>
      <c r="R429" s="5"/>
      <c r="S429" s="5"/>
      <c r="T429" s="5"/>
      <c r="U429" s="5"/>
      <c r="V429" s="5"/>
      <c r="W429" s="5"/>
      <c r="X429" s="5"/>
    </row>
    <row r="430" spans="1:48" ht="13.5" customHeight="1" x14ac:dyDescent="0.3">
      <c r="A430" s="6"/>
      <c r="B430" s="6"/>
      <c r="C430" s="6"/>
      <c r="D430" s="9"/>
      <c r="E430" s="14"/>
      <c r="F430" s="9"/>
      <c r="G430" s="9"/>
      <c r="H430" s="121"/>
      <c r="I430" s="121"/>
      <c r="J430" s="9"/>
      <c r="K430" s="9"/>
      <c r="L430" s="9"/>
      <c r="M430" s="9"/>
      <c r="N430" s="9"/>
      <c r="O430" s="5"/>
      <c r="P430" s="5"/>
      <c r="Q430" s="5"/>
      <c r="R430" s="5"/>
      <c r="S430" s="5"/>
      <c r="T430" s="5"/>
      <c r="U430" s="5"/>
      <c r="V430" s="5"/>
      <c r="W430" s="5"/>
      <c r="X430" s="5"/>
    </row>
    <row r="431" spans="1:48" ht="13.5" customHeight="1" x14ac:dyDescent="0.3">
      <c r="A431" s="6"/>
      <c r="B431" s="6"/>
      <c r="C431" s="6"/>
      <c r="D431" s="9"/>
      <c r="E431" s="14"/>
      <c r="F431" s="9"/>
      <c r="G431" s="9"/>
      <c r="H431" s="121"/>
      <c r="I431" s="121"/>
      <c r="J431" s="9"/>
      <c r="K431" s="9"/>
      <c r="L431" s="9"/>
      <c r="M431" s="9"/>
      <c r="N431" s="9"/>
      <c r="O431" s="5"/>
      <c r="P431" s="5"/>
      <c r="Q431" s="5"/>
      <c r="R431" s="5"/>
      <c r="S431" s="5"/>
      <c r="T431" s="5"/>
      <c r="U431" s="5"/>
      <c r="V431" s="5"/>
      <c r="W431" s="5"/>
      <c r="X431" s="5"/>
    </row>
    <row r="432" spans="1:48" ht="13.5" customHeight="1" x14ac:dyDescent="0.25">
      <c r="A432" s="6"/>
      <c r="B432" s="6"/>
      <c r="C432" s="6"/>
      <c r="D432" s="9"/>
      <c r="E432" s="14"/>
      <c r="F432" s="9"/>
      <c r="G432" s="9"/>
      <c r="H432" s="121"/>
      <c r="I432" s="121"/>
      <c r="J432" s="9"/>
      <c r="K432" s="9"/>
      <c r="L432" s="9"/>
      <c r="M432" s="9"/>
      <c r="N432" s="9"/>
      <c r="O432" s="9"/>
      <c r="P432" s="9"/>
      <c r="Q432" s="9"/>
      <c r="R432" s="9"/>
      <c r="S432" s="9"/>
      <c r="T432" s="9"/>
      <c r="U432" s="9"/>
      <c r="V432" s="9"/>
      <c r="W432" s="9"/>
      <c r="X432" s="9"/>
    </row>
    <row r="433" spans="1:24" ht="13.5" customHeight="1" x14ac:dyDescent="0.25">
      <c r="A433" s="6"/>
      <c r="B433" s="6"/>
      <c r="C433" s="6"/>
      <c r="D433" s="9"/>
      <c r="E433" s="14"/>
      <c r="F433" s="9"/>
      <c r="G433" s="9"/>
      <c r="H433" s="121"/>
      <c r="I433" s="121"/>
      <c r="J433" s="9"/>
      <c r="K433" s="9"/>
      <c r="L433" s="9"/>
      <c r="M433" s="9"/>
      <c r="N433" s="9"/>
      <c r="O433" s="9"/>
      <c r="P433" s="9"/>
      <c r="Q433" s="9"/>
      <c r="R433" s="9"/>
      <c r="S433" s="9"/>
      <c r="T433" s="9"/>
      <c r="U433" s="9"/>
      <c r="V433" s="9"/>
      <c r="W433" s="9"/>
      <c r="X433" s="9"/>
    </row>
    <row r="434" spans="1:24" ht="13.5" customHeight="1" x14ac:dyDescent="0.25">
      <c r="A434" s="6"/>
      <c r="B434" s="6"/>
      <c r="C434" s="6"/>
      <c r="D434" s="9"/>
      <c r="E434" s="14"/>
      <c r="F434" s="9"/>
      <c r="G434" s="9"/>
      <c r="H434" s="121"/>
      <c r="I434" s="121"/>
      <c r="J434" s="9"/>
      <c r="K434" s="9"/>
      <c r="L434" s="9"/>
      <c r="M434" s="9"/>
      <c r="N434" s="9"/>
      <c r="O434" s="9"/>
      <c r="P434" s="9"/>
      <c r="Q434" s="9"/>
      <c r="R434" s="9"/>
      <c r="S434" s="9"/>
      <c r="T434" s="9"/>
      <c r="U434" s="9"/>
      <c r="V434" s="9"/>
      <c r="W434" s="9"/>
      <c r="X434" s="9"/>
    </row>
    <row r="435" spans="1:24" ht="13.5" customHeight="1" x14ac:dyDescent="0.25">
      <c r="A435" s="6"/>
      <c r="B435" s="6"/>
      <c r="C435" s="6"/>
      <c r="D435" s="9"/>
      <c r="E435" s="14"/>
      <c r="F435" s="9"/>
      <c r="G435" s="9"/>
      <c r="H435" s="121"/>
      <c r="I435" s="121"/>
      <c r="J435" s="9"/>
      <c r="K435" s="9"/>
      <c r="L435" s="9"/>
      <c r="M435" s="9"/>
      <c r="N435" s="9"/>
      <c r="O435" s="9"/>
      <c r="P435" s="9"/>
      <c r="Q435" s="9"/>
      <c r="R435" s="9"/>
      <c r="S435" s="9"/>
      <c r="T435" s="9"/>
      <c r="U435" s="9"/>
      <c r="V435" s="9"/>
      <c r="W435" s="9"/>
      <c r="X435" s="9"/>
    </row>
    <row r="436" spans="1:24" ht="13.5" customHeight="1" x14ac:dyDescent="0.25">
      <c r="A436" s="6"/>
      <c r="B436" s="6"/>
      <c r="C436" s="6"/>
      <c r="D436" s="9"/>
      <c r="E436" s="14"/>
      <c r="F436" s="9"/>
      <c r="G436" s="9"/>
      <c r="H436" s="121"/>
      <c r="I436" s="121"/>
      <c r="J436" s="9"/>
      <c r="K436" s="9"/>
      <c r="L436" s="9"/>
      <c r="M436" s="9"/>
      <c r="N436" s="9"/>
      <c r="O436" s="9"/>
      <c r="P436" s="9"/>
      <c r="Q436" s="9"/>
      <c r="R436" s="9"/>
      <c r="S436" s="9"/>
      <c r="T436" s="9"/>
      <c r="U436" s="9"/>
      <c r="V436" s="9"/>
      <c r="W436" s="9"/>
      <c r="X436" s="9"/>
    </row>
    <row r="437" spans="1:24" ht="13.5" customHeight="1" x14ac:dyDescent="0.3">
      <c r="A437" s="6"/>
      <c r="B437" s="6"/>
      <c r="C437" s="6"/>
      <c r="D437" s="9"/>
      <c r="E437" s="14"/>
      <c r="F437" s="9"/>
      <c r="G437" s="9"/>
      <c r="H437" s="121"/>
      <c r="I437" s="121"/>
      <c r="J437" s="9"/>
      <c r="K437" s="9"/>
      <c r="L437" s="9"/>
      <c r="M437" s="9"/>
      <c r="N437" s="9"/>
      <c r="O437" s="5"/>
      <c r="P437" s="5"/>
      <c r="Q437" s="5"/>
      <c r="R437" s="5"/>
      <c r="S437" s="5"/>
      <c r="T437" s="5"/>
      <c r="U437" s="5"/>
      <c r="V437" s="5"/>
      <c r="W437" s="5"/>
      <c r="X437" s="5"/>
    </row>
    <row r="438" spans="1:24" ht="13.5" customHeight="1" x14ac:dyDescent="0.3">
      <c r="A438" s="6"/>
      <c r="B438" s="6"/>
      <c r="C438" s="6"/>
      <c r="D438" s="9"/>
      <c r="E438" s="14"/>
      <c r="F438" s="9"/>
      <c r="G438" s="9"/>
      <c r="H438" s="121"/>
      <c r="I438" s="121"/>
      <c r="J438" s="9"/>
      <c r="K438" s="9"/>
      <c r="L438" s="9"/>
      <c r="M438" s="9"/>
      <c r="N438" s="9"/>
      <c r="O438" s="5"/>
      <c r="P438" s="5"/>
      <c r="Q438" s="5"/>
      <c r="R438" s="5"/>
      <c r="S438" s="5"/>
      <c r="T438" s="5"/>
      <c r="U438" s="5"/>
      <c r="V438" s="5"/>
      <c r="W438" s="5"/>
      <c r="X438" s="5"/>
    </row>
    <row r="439" spans="1:24" ht="13.5" customHeight="1" x14ac:dyDescent="0.3">
      <c r="A439" s="6"/>
      <c r="B439" s="6"/>
      <c r="C439" s="6"/>
      <c r="D439" s="9"/>
      <c r="E439" s="14"/>
      <c r="F439" s="9"/>
      <c r="G439" s="9"/>
      <c r="H439" s="121"/>
      <c r="I439" s="121"/>
      <c r="J439" s="9"/>
      <c r="K439" s="9"/>
      <c r="L439" s="9"/>
      <c r="M439" s="9"/>
      <c r="N439" s="9"/>
      <c r="O439" s="5"/>
      <c r="P439" s="5"/>
      <c r="Q439" s="5"/>
      <c r="R439" s="5"/>
      <c r="S439" s="5"/>
      <c r="T439" s="5"/>
      <c r="U439" s="5"/>
      <c r="V439" s="5"/>
      <c r="W439" s="5"/>
      <c r="X439" s="5"/>
    </row>
    <row r="440" spans="1:24" ht="13.5" customHeight="1" x14ac:dyDescent="0.3">
      <c r="A440" s="6"/>
      <c r="B440" s="6"/>
      <c r="C440" s="6"/>
      <c r="D440" s="9"/>
      <c r="E440" s="14"/>
      <c r="F440" s="9"/>
      <c r="G440" s="9"/>
      <c r="H440" s="121"/>
      <c r="I440" s="121"/>
      <c r="J440" s="9"/>
      <c r="K440" s="9"/>
      <c r="L440" s="9"/>
      <c r="M440" s="9"/>
      <c r="N440" s="9"/>
      <c r="O440" s="5"/>
      <c r="P440" s="5"/>
      <c r="Q440" s="5"/>
      <c r="R440" s="5"/>
      <c r="S440" s="5"/>
      <c r="T440" s="5"/>
      <c r="U440" s="5"/>
      <c r="V440" s="5"/>
      <c r="W440" s="5"/>
      <c r="X440" s="5"/>
    </row>
    <row r="441" spans="1:24" ht="13.5" customHeight="1" x14ac:dyDescent="0.3">
      <c r="A441" s="6"/>
      <c r="B441" s="6"/>
      <c r="C441" s="6"/>
      <c r="D441" s="9"/>
      <c r="E441" s="14"/>
      <c r="F441" s="9"/>
      <c r="G441" s="9"/>
      <c r="H441" s="121"/>
      <c r="I441" s="121"/>
      <c r="J441" s="9"/>
      <c r="K441" s="9"/>
      <c r="L441" s="9"/>
      <c r="M441" s="9"/>
      <c r="N441" s="9"/>
      <c r="O441" s="5"/>
      <c r="P441" s="5"/>
      <c r="Q441" s="5"/>
      <c r="R441" s="5"/>
      <c r="S441" s="5"/>
      <c r="T441" s="5"/>
      <c r="U441" s="5"/>
      <c r="V441" s="5"/>
      <c r="W441" s="5"/>
      <c r="X441" s="5"/>
    </row>
    <row r="442" spans="1:24" ht="13.5" customHeight="1" x14ac:dyDescent="0.3">
      <c r="A442" s="6"/>
      <c r="B442" s="6"/>
      <c r="C442" s="6"/>
      <c r="D442" s="9"/>
      <c r="E442" s="14"/>
      <c r="F442" s="9"/>
      <c r="G442" s="9"/>
      <c r="H442" s="121"/>
      <c r="I442" s="121"/>
      <c r="J442" s="9"/>
      <c r="K442" s="9"/>
      <c r="L442" s="9"/>
      <c r="M442" s="9"/>
      <c r="N442" s="9"/>
      <c r="O442" s="5"/>
      <c r="P442" s="5"/>
      <c r="Q442" s="5"/>
      <c r="R442" s="5"/>
      <c r="S442" s="5"/>
      <c r="T442" s="5"/>
      <c r="U442" s="5"/>
      <c r="V442" s="5"/>
      <c r="W442" s="5"/>
      <c r="X442" s="5"/>
    </row>
    <row r="443" spans="1:24" ht="13.5" customHeight="1" x14ac:dyDescent="0.3">
      <c r="A443" s="6"/>
      <c r="B443" s="6"/>
      <c r="C443" s="6"/>
      <c r="D443" s="9"/>
      <c r="E443" s="14"/>
      <c r="F443" s="9"/>
      <c r="G443" s="9"/>
      <c r="H443" s="121"/>
      <c r="I443" s="121"/>
      <c r="J443" s="9"/>
      <c r="K443" s="9"/>
      <c r="L443" s="9"/>
      <c r="M443" s="9"/>
      <c r="N443" s="9"/>
      <c r="O443" s="5"/>
      <c r="P443" s="5"/>
      <c r="Q443" s="5"/>
      <c r="R443" s="5"/>
      <c r="S443" s="5"/>
      <c r="T443" s="5"/>
      <c r="U443" s="5"/>
      <c r="V443" s="5"/>
      <c r="W443" s="5"/>
      <c r="X443" s="5"/>
    </row>
    <row r="444" spans="1:24" ht="13.5" customHeight="1" x14ac:dyDescent="0.3">
      <c r="A444" s="6"/>
      <c r="B444" s="6"/>
      <c r="C444" s="6"/>
      <c r="D444" s="9"/>
      <c r="E444" s="14"/>
      <c r="F444" s="9"/>
      <c r="G444" s="9"/>
      <c r="H444" s="121"/>
      <c r="I444" s="121"/>
      <c r="J444" s="9"/>
      <c r="K444" s="9"/>
      <c r="L444" s="9"/>
      <c r="M444" s="9"/>
      <c r="N444" s="9"/>
      <c r="O444" s="5"/>
      <c r="P444" s="5"/>
      <c r="Q444" s="5"/>
      <c r="R444" s="5"/>
      <c r="S444" s="5"/>
      <c r="T444" s="5"/>
      <c r="U444" s="5"/>
      <c r="V444" s="5"/>
      <c r="W444" s="5"/>
      <c r="X444" s="5"/>
    </row>
    <row r="445" spans="1:24" ht="13.5" customHeight="1" x14ac:dyDescent="0.3">
      <c r="A445" s="6"/>
      <c r="B445" s="6"/>
      <c r="C445" s="6"/>
      <c r="D445" s="9"/>
      <c r="E445" s="14"/>
      <c r="F445" s="9"/>
      <c r="G445" s="9"/>
      <c r="H445" s="121"/>
      <c r="I445" s="121"/>
      <c r="J445" s="9"/>
      <c r="K445" s="9"/>
      <c r="L445" s="9"/>
      <c r="M445" s="9"/>
      <c r="N445" s="9"/>
      <c r="O445" s="5"/>
      <c r="P445" s="5"/>
      <c r="Q445" s="5"/>
      <c r="R445" s="5"/>
      <c r="S445" s="5"/>
      <c r="T445" s="5"/>
      <c r="U445" s="5"/>
      <c r="V445" s="5"/>
      <c r="W445" s="5"/>
      <c r="X445" s="5"/>
    </row>
    <row r="446" spans="1:24" ht="13.5" customHeight="1" x14ac:dyDescent="0.3">
      <c r="A446" s="6"/>
      <c r="B446" s="6"/>
      <c r="C446" s="6"/>
      <c r="D446" s="9"/>
      <c r="E446" s="14"/>
      <c r="F446" s="9"/>
      <c r="G446" s="9"/>
      <c r="H446" s="121"/>
      <c r="I446" s="121"/>
      <c r="J446" s="9"/>
      <c r="K446" s="9"/>
      <c r="L446" s="9"/>
      <c r="M446" s="9"/>
      <c r="N446" s="9"/>
      <c r="O446" s="5"/>
      <c r="P446" s="5"/>
      <c r="Q446" s="5"/>
      <c r="R446" s="5"/>
      <c r="S446" s="5"/>
      <c r="T446" s="5"/>
      <c r="U446" s="5"/>
      <c r="V446" s="5"/>
      <c r="W446" s="5"/>
      <c r="X446" s="5"/>
    </row>
    <row r="447" spans="1:24" ht="13.5" customHeight="1" x14ac:dyDescent="0.3">
      <c r="A447" s="6"/>
      <c r="B447" s="6"/>
      <c r="C447" s="6"/>
      <c r="D447" s="9"/>
      <c r="E447" s="14"/>
      <c r="F447" s="9"/>
      <c r="G447" s="9"/>
      <c r="H447" s="121"/>
      <c r="I447" s="121"/>
      <c r="J447" s="9"/>
      <c r="K447" s="9"/>
      <c r="L447" s="9"/>
      <c r="M447" s="9"/>
      <c r="N447" s="9"/>
      <c r="O447" s="5"/>
      <c r="P447" s="5"/>
      <c r="Q447" s="5"/>
      <c r="R447" s="5"/>
      <c r="S447" s="5"/>
      <c r="T447" s="5"/>
      <c r="U447" s="5"/>
      <c r="V447" s="5"/>
      <c r="W447" s="5"/>
      <c r="X447" s="5"/>
    </row>
    <row r="448" spans="1:24" ht="13.5" customHeight="1" x14ac:dyDescent="0.3">
      <c r="A448" s="6"/>
      <c r="B448" s="6"/>
      <c r="C448" s="6"/>
      <c r="D448" s="9"/>
      <c r="E448" s="14"/>
      <c r="F448" s="9"/>
      <c r="G448" s="9"/>
      <c r="H448" s="121"/>
      <c r="I448" s="121"/>
      <c r="J448" s="9"/>
      <c r="K448" s="9"/>
      <c r="L448" s="9"/>
      <c r="M448" s="9"/>
      <c r="N448" s="9"/>
      <c r="O448" s="5"/>
      <c r="P448" s="5"/>
      <c r="Q448" s="5"/>
      <c r="R448" s="5"/>
      <c r="S448" s="5"/>
      <c r="T448" s="5"/>
      <c r="U448" s="5"/>
      <c r="V448" s="5"/>
      <c r="W448" s="5"/>
      <c r="X448" s="5"/>
    </row>
    <row r="449" spans="1:24" ht="13.5" customHeight="1" x14ac:dyDescent="0.3">
      <c r="A449" s="6"/>
      <c r="B449" s="6"/>
      <c r="C449" s="6"/>
      <c r="D449" s="9"/>
      <c r="E449" s="14"/>
      <c r="F449" s="9"/>
      <c r="G449" s="9"/>
      <c r="H449" s="121"/>
      <c r="I449" s="121"/>
      <c r="J449" s="9"/>
      <c r="K449" s="9"/>
      <c r="L449" s="9"/>
      <c r="M449" s="9"/>
      <c r="N449" s="9"/>
      <c r="O449" s="5"/>
      <c r="P449" s="5"/>
      <c r="Q449" s="5"/>
      <c r="R449" s="5"/>
      <c r="S449" s="5"/>
      <c r="T449" s="5"/>
      <c r="U449" s="5"/>
      <c r="V449" s="5"/>
      <c r="W449" s="5"/>
      <c r="X449" s="5"/>
    </row>
    <row r="450" spans="1:24" ht="13.5" customHeight="1" x14ac:dyDescent="0.3">
      <c r="A450" s="6"/>
      <c r="B450" s="6"/>
      <c r="C450" s="6"/>
      <c r="D450" s="9"/>
      <c r="E450" s="14"/>
      <c r="F450" s="9"/>
      <c r="G450" s="9"/>
      <c r="H450" s="121"/>
      <c r="I450" s="121"/>
      <c r="J450" s="9"/>
      <c r="K450" s="9"/>
      <c r="L450" s="9"/>
      <c r="M450" s="9"/>
      <c r="N450" s="9"/>
      <c r="O450" s="5"/>
      <c r="P450" s="5"/>
      <c r="Q450" s="5"/>
      <c r="R450" s="5"/>
      <c r="S450" s="5"/>
      <c r="T450" s="5"/>
      <c r="U450" s="5"/>
      <c r="V450" s="5"/>
      <c r="W450" s="5"/>
      <c r="X450" s="5"/>
    </row>
    <row r="451" spans="1:24" ht="13.5" customHeight="1" x14ac:dyDescent="0.3">
      <c r="A451" s="6"/>
      <c r="B451" s="6"/>
      <c r="C451" s="6"/>
      <c r="D451" s="9"/>
      <c r="E451" s="14"/>
      <c r="F451" s="9"/>
      <c r="G451" s="9"/>
      <c r="H451" s="121"/>
      <c r="I451" s="121"/>
      <c r="J451" s="9"/>
      <c r="K451" s="9"/>
      <c r="L451" s="9"/>
      <c r="M451" s="9"/>
      <c r="N451" s="9"/>
      <c r="O451" s="5"/>
      <c r="P451" s="5"/>
      <c r="Q451" s="5"/>
      <c r="R451" s="5"/>
      <c r="S451" s="5"/>
      <c r="T451" s="5"/>
      <c r="U451" s="5"/>
      <c r="V451" s="5"/>
      <c r="W451" s="5"/>
      <c r="X451" s="5"/>
    </row>
    <row r="452" spans="1:24" ht="13.5" customHeight="1" x14ac:dyDescent="0.3">
      <c r="A452" s="6"/>
      <c r="B452" s="6"/>
      <c r="C452" s="6"/>
      <c r="D452" s="9"/>
      <c r="E452" s="14"/>
      <c r="F452" s="9"/>
      <c r="G452" s="9"/>
      <c r="H452" s="121"/>
      <c r="I452" s="121"/>
      <c r="J452" s="9"/>
      <c r="K452" s="9"/>
      <c r="L452" s="9"/>
      <c r="M452" s="9"/>
      <c r="N452" s="9"/>
      <c r="O452" s="5"/>
      <c r="P452" s="5"/>
      <c r="Q452" s="5"/>
      <c r="R452" s="5"/>
      <c r="S452" s="5"/>
      <c r="T452" s="5"/>
      <c r="U452" s="5"/>
      <c r="V452" s="5"/>
      <c r="W452" s="5"/>
      <c r="X452" s="5"/>
    </row>
    <row r="453" spans="1:24" ht="13.5" customHeight="1" x14ac:dyDescent="0.3">
      <c r="A453" s="6"/>
      <c r="B453" s="6"/>
      <c r="C453" s="6"/>
      <c r="D453" s="9"/>
      <c r="E453" s="14"/>
      <c r="F453" s="9"/>
      <c r="G453" s="9"/>
      <c r="H453" s="121"/>
      <c r="I453" s="121"/>
      <c r="J453" s="9"/>
      <c r="K453" s="9"/>
      <c r="L453" s="9"/>
      <c r="M453" s="9"/>
      <c r="N453" s="9"/>
      <c r="O453" s="5"/>
      <c r="P453" s="5"/>
      <c r="Q453" s="5"/>
      <c r="R453" s="5"/>
      <c r="S453" s="5"/>
      <c r="T453" s="5"/>
      <c r="U453" s="5"/>
      <c r="V453" s="5"/>
      <c r="W453" s="5"/>
      <c r="X453" s="5"/>
    </row>
    <row r="454" spans="1:24" ht="13.5" customHeight="1" x14ac:dyDescent="0.3">
      <c r="A454" s="6"/>
      <c r="B454" s="6"/>
      <c r="C454" s="6"/>
      <c r="D454" s="9"/>
      <c r="E454" s="14"/>
      <c r="F454" s="9"/>
      <c r="G454" s="9"/>
      <c r="H454" s="121"/>
      <c r="I454" s="121"/>
      <c r="J454" s="9"/>
      <c r="K454" s="9"/>
      <c r="L454" s="9"/>
      <c r="M454" s="9"/>
      <c r="N454" s="9"/>
      <c r="O454" s="5"/>
      <c r="P454" s="5"/>
      <c r="Q454" s="5"/>
      <c r="R454" s="5"/>
      <c r="S454" s="5"/>
      <c r="T454" s="5"/>
      <c r="U454" s="5"/>
      <c r="V454" s="5"/>
      <c r="W454" s="5"/>
      <c r="X454" s="5"/>
    </row>
    <row r="455" spans="1:24" ht="13.5" customHeight="1" x14ac:dyDescent="0.3">
      <c r="A455" s="6"/>
      <c r="B455" s="6"/>
      <c r="C455" s="6"/>
      <c r="D455" s="9"/>
      <c r="E455" s="14"/>
      <c r="F455" s="9"/>
      <c r="G455" s="9"/>
      <c r="H455" s="121"/>
      <c r="I455" s="121"/>
      <c r="J455" s="9"/>
      <c r="K455" s="9"/>
      <c r="L455" s="9"/>
      <c r="M455" s="9"/>
      <c r="N455" s="9"/>
      <c r="O455" s="5"/>
      <c r="P455" s="5"/>
      <c r="Q455" s="5"/>
      <c r="R455" s="5"/>
      <c r="S455" s="5"/>
      <c r="T455" s="5"/>
      <c r="U455" s="5"/>
      <c r="V455" s="5"/>
      <c r="W455" s="5"/>
      <c r="X455" s="5"/>
    </row>
    <row r="456" spans="1:24" ht="13.5" customHeight="1" x14ac:dyDescent="0.3">
      <c r="A456" s="6"/>
      <c r="B456" s="6"/>
      <c r="C456" s="6"/>
      <c r="D456" s="9"/>
      <c r="E456" s="14"/>
      <c r="F456" s="9"/>
      <c r="G456" s="9"/>
      <c r="H456" s="121"/>
      <c r="I456" s="121"/>
      <c r="J456" s="9"/>
      <c r="K456" s="9"/>
      <c r="L456" s="9"/>
      <c r="M456" s="9"/>
      <c r="N456" s="9"/>
      <c r="O456" s="5"/>
      <c r="P456" s="5"/>
      <c r="Q456" s="5"/>
      <c r="R456" s="5"/>
      <c r="S456" s="5"/>
      <c r="T456" s="5"/>
      <c r="U456" s="5"/>
      <c r="V456" s="5"/>
      <c r="W456" s="5"/>
      <c r="X456" s="5"/>
    </row>
    <row r="457" spans="1:24" ht="13.5" customHeight="1" x14ac:dyDescent="0.3">
      <c r="A457" s="6"/>
      <c r="B457" s="6"/>
      <c r="C457" s="6"/>
      <c r="D457" s="9"/>
      <c r="E457" s="14"/>
      <c r="F457" s="9"/>
      <c r="G457" s="9"/>
      <c r="H457" s="121"/>
      <c r="I457" s="121"/>
      <c r="J457" s="9"/>
      <c r="K457" s="9"/>
      <c r="L457" s="9"/>
      <c r="M457" s="9"/>
      <c r="N457" s="9"/>
      <c r="O457" s="5"/>
      <c r="P457" s="5"/>
      <c r="Q457" s="5"/>
      <c r="R457" s="5"/>
      <c r="S457" s="5"/>
      <c r="T457" s="5"/>
      <c r="U457" s="5"/>
      <c r="V457" s="5"/>
      <c r="W457" s="5"/>
      <c r="X457" s="5"/>
    </row>
    <row r="458" spans="1:24" ht="13.5" customHeight="1" x14ac:dyDescent="0.3">
      <c r="A458" s="6"/>
      <c r="B458" s="6"/>
      <c r="C458" s="6"/>
      <c r="D458" s="9"/>
      <c r="E458" s="14"/>
      <c r="F458" s="9"/>
      <c r="G458" s="9"/>
      <c r="H458" s="121"/>
      <c r="I458" s="121"/>
      <c r="J458" s="9"/>
      <c r="K458" s="9"/>
      <c r="L458" s="9"/>
      <c r="M458" s="9"/>
      <c r="N458" s="9"/>
      <c r="O458" s="5"/>
      <c r="P458" s="5"/>
      <c r="Q458" s="5"/>
      <c r="R458" s="5"/>
      <c r="S458" s="5"/>
      <c r="T458" s="5"/>
      <c r="U458" s="5"/>
      <c r="V458" s="5"/>
      <c r="W458" s="5"/>
      <c r="X458" s="5"/>
    </row>
    <row r="459" spans="1:24" ht="13.5" customHeight="1" x14ac:dyDescent="0.3">
      <c r="A459" s="6"/>
      <c r="B459" s="6"/>
      <c r="C459" s="6"/>
      <c r="D459" s="9"/>
      <c r="E459" s="14"/>
      <c r="F459" s="9"/>
      <c r="G459" s="9"/>
      <c r="H459" s="121"/>
      <c r="I459" s="121"/>
      <c r="J459" s="9"/>
      <c r="K459" s="9"/>
      <c r="L459" s="9"/>
      <c r="M459" s="9"/>
      <c r="N459" s="9"/>
      <c r="O459" s="5"/>
      <c r="P459" s="5"/>
      <c r="Q459" s="5"/>
      <c r="R459" s="5"/>
      <c r="S459" s="5"/>
      <c r="T459" s="5"/>
      <c r="U459" s="5"/>
      <c r="V459" s="5"/>
      <c r="W459" s="5"/>
      <c r="X459" s="5"/>
    </row>
    <row r="460" spans="1:24" ht="13.5" customHeight="1" x14ac:dyDescent="0.3">
      <c r="A460" s="6"/>
      <c r="B460" s="6"/>
      <c r="C460" s="6"/>
      <c r="D460" s="9"/>
      <c r="E460" s="14"/>
      <c r="F460" s="9"/>
      <c r="G460" s="9"/>
      <c r="H460" s="121"/>
      <c r="I460" s="121"/>
      <c r="J460" s="9"/>
      <c r="K460" s="9"/>
      <c r="L460" s="9"/>
      <c r="M460" s="9"/>
      <c r="N460" s="9"/>
      <c r="O460" s="5"/>
      <c r="P460" s="5"/>
      <c r="Q460" s="5"/>
      <c r="R460" s="5"/>
      <c r="S460" s="5"/>
      <c r="T460" s="5"/>
      <c r="U460" s="5"/>
      <c r="V460" s="5"/>
      <c r="W460" s="5"/>
      <c r="X460" s="5"/>
    </row>
    <row r="461" spans="1:24" ht="13.5" customHeight="1" x14ac:dyDescent="0.3">
      <c r="A461" s="6"/>
      <c r="B461" s="6"/>
      <c r="C461" s="6"/>
      <c r="D461" s="9"/>
      <c r="E461" s="14"/>
      <c r="F461" s="9"/>
      <c r="G461" s="9"/>
      <c r="H461" s="121"/>
      <c r="I461" s="121"/>
      <c r="J461" s="9"/>
      <c r="K461" s="9"/>
      <c r="L461" s="9"/>
      <c r="M461" s="9"/>
      <c r="N461" s="9"/>
      <c r="O461" s="5"/>
      <c r="P461" s="5"/>
      <c r="Q461" s="5"/>
      <c r="R461" s="5"/>
      <c r="S461" s="5"/>
      <c r="T461" s="5"/>
      <c r="U461" s="5"/>
      <c r="V461" s="5"/>
      <c r="W461" s="5"/>
      <c r="X461" s="5"/>
    </row>
    <row r="462" spans="1:24" ht="13.5" customHeight="1" x14ac:dyDescent="0.3">
      <c r="A462" s="6"/>
      <c r="B462" s="6"/>
      <c r="C462" s="6"/>
      <c r="D462" s="9"/>
      <c r="E462" s="14"/>
      <c r="F462" s="9"/>
      <c r="G462" s="9"/>
      <c r="H462" s="121"/>
      <c r="I462" s="121"/>
      <c r="J462" s="9"/>
      <c r="K462" s="9"/>
      <c r="L462" s="9"/>
      <c r="M462" s="9"/>
      <c r="N462" s="9"/>
      <c r="O462" s="5"/>
      <c r="P462" s="5"/>
      <c r="Q462" s="5"/>
      <c r="R462" s="5"/>
      <c r="S462" s="5"/>
      <c r="T462" s="5"/>
      <c r="U462" s="5"/>
      <c r="V462" s="5"/>
      <c r="W462" s="5"/>
      <c r="X462" s="5"/>
    </row>
    <row r="463" spans="1:24" ht="13.5" customHeight="1" x14ac:dyDescent="0.3">
      <c r="A463" s="6"/>
      <c r="B463" s="6"/>
      <c r="C463" s="6"/>
      <c r="D463" s="9"/>
      <c r="E463" s="14"/>
      <c r="F463" s="9"/>
      <c r="G463" s="9"/>
      <c r="H463" s="121"/>
      <c r="I463" s="121"/>
      <c r="J463" s="9"/>
      <c r="K463" s="9"/>
      <c r="L463" s="9"/>
      <c r="M463" s="9"/>
      <c r="N463" s="9"/>
      <c r="O463" s="5"/>
      <c r="P463" s="5"/>
      <c r="Q463" s="5"/>
      <c r="R463" s="5"/>
      <c r="S463" s="5"/>
      <c r="T463" s="5"/>
      <c r="U463" s="5"/>
      <c r="V463" s="5"/>
      <c r="W463" s="5"/>
      <c r="X463" s="5"/>
    </row>
    <row r="464" spans="1:24" ht="13.5" customHeight="1" x14ac:dyDescent="0.3">
      <c r="A464" s="6"/>
      <c r="B464" s="6"/>
      <c r="C464" s="6"/>
      <c r="D464" s="9"/>
      <c r="E464" s="14"/>
      <c r="F464" s="9"/>
      <c r="G464" s="9"/>
      <c r="H464" s="121"/>
      <c r="I464" s="121"/>
      <c r="J464" s="9"/>
      <c r="K464" s="9"/>
      <c r="L464" s="9"/>
      <c r="M464" s="9"/>
      <c r="N464" s="9"/>
      <c r="O464" s="5"/>
      <c r="P464" s="5"/>
      <c r="Q464" s="5"/>
      <c r="R464" s="5"/>
      <c r="S464" s="5"/>
      <c r="T464" s="5"/>
      <c r="U464" s="5"/>
      <c r="V464" s="5"/>
      <c r="W464" s="5"/>
      <c r="X464" s="5"/>
    </row>
    <row r="465" spans="1:24" ht="13.5" customHeight="1" x14ac:dyDescent="0.3">
      <c r="A465" s="6"/>
      <c r="B465" s="6"/>
      <c r="C465" s="6"/>
      <c r="D465" s="9"/>
      <c r="E465" s="14"/>
      <c r="F465" s="9"/>
      <c r="G465" s="9"/>
      <c r="H465" s="121"/>
      <c r="I465" s="121"/>
      <c r="J465" s="9"/>
      <c r="K465" s="9"/>
      <c r="L465" s="9"/>
      <c r="M465" s="9"/>
      <c r="N465" s="9"/>
      <c r="O465" s="5"/>
      <c r="P465" s="5"/>
      <c r="Q465" s="5"/>
      <c r="R465" s="5"/>
      <c r="S465" s="5"/>
      <c r="T465" s="5"/>
      <c r="U465" s="5"/>
      <c r="V465" s="5"/>
      <c r="W465" s="5"/>
      <c r="X465" s="5"/>
    </row>
    <row r="466" spans="1:24" ht="13.5" customHeight="1" x14ac:dyDescent="0.3">
      <c r="A466" s="6"/>
      <c r="B466" s="6"/>
      <c r="C466" s="6"/>
      <c r="D466" s="9"/>
      <c r="E466" s="14"/>
      <c r="F466" s="9"/>
      <c r="G466" s="9"/>
      <c r="H466" s="121"/>
      <c r="I466" s="121"/>
      <c r="J466" s="9"/>
      <c r="K466" s="9"/>
      <c r="L466" s="9"/>
      <c r="M466" s="9"/>
      <c r="N466" s="9"/>
      <c r="O466" s="5"/>
      <c r="P466" s="5"/>
      <c r="Q466" s="5"/>
      <c r="R466" s="5"/>
      <c r="S466" s="5"/>
      <c r="T466" s="5"/>
      <c r="U466" s="5"/>
      <c r="V466" s="5"/>
      <c r="W466" s="5"/>
      <c r="X466" s="5"/>
    </row>
    <row r="467" spans="1:24" ht="13.5" customHeight="1" x14ac:dyDescent="0.3">
      <c r="A467" s="6"/>
      <c r="B467" s="6"/>
      <c r="C467" s="6"/>
      <c r="D467" s="9"/>
      <c r="E467" s="14"/>
      <c r="F467" s="9"/>
      <c r="G467" s="9"/>
      <c r="H467" s="121"/>
      <c r="I467" s="121"/>
      <c r="J467" s="9"/>
      <c r="K467" s="9"/>
      <c r="L467" s="9"/>
      <c r="M467" s="9"/>
      <c r="N467" s="9"/>
      <c r="O467" s="5"/>
      <c r="P467" s="5"/>
      <c r="Q467" s="5"/>
      <c r="R467" s="5"/>
      <c r="S467" s="5"/>
      <c r="T467" s="5"/>
      <c r="U467" s="5"/>
      <c r="V467" s="5"/>
      <c r="W467" s="5"/>
      <c r="X467" s="5"/>
    </row>
    <row r="468" spans="1:24" ht="13.5" customHeight="1" x14ac:dyDescent="0.3">
      <c r="A468" s="6"/>
      <c r="B468" s="6"/>
      <c r="C468" s="6"/>
      <c r="D468" s="9"/>
      <c r="E468" s="14"/>
      <c r="F468" s="9"/>
      <c r="G468" s="9"/>
      <c r="H468" s="121"/>
      <c r="I468" s="121"/>
      <c r="J468" s="9"/>
      <c r="K468" s="9"/>
      <c r="L468" s="9"/>
      <c r="M468" s="9"/>
      <c r="N468" s="9"/>
      <c r="O468" s="5"/>
      <c r="P468" s="5"/>
      <c r="Q468" s="5"/>
      <c r="R468" s="5"/>
      <c r="S468" s="5"/>
      <c r="T468" s="5"/>
      <c r="U468" s="5"/>
      <c r="V468" s="5"/>
      <c r="W468" s="5"/>
      <c r="X468" s="5"/>
    </row>
    <row r="469" spans="1:24" ht="13.5" customHeight="1" x14ac:dyDescent="0.3">
      <c r="A469" s="6"/>
      <c r="B469" s="6"/>
      <c r="C469" s="6"/>
      <c r="D469" s="9"/>
      <c r="E469" s="14"/>
      <c r="F469" s="9"/>
      <c r="G469" s="9"/>
      <c r="H469" s="121"/>
      <c r="I469" s="121"/>
      <c r="J469" s="9"/>
      <c r="K469" s="9"/>
      <c r="L469" s="9"/>
      <c r="M469" s="9"/>
      <c r="N469" s="9"/>
      <c r="O469" s="5"/>
      <c r="P469" s="5"/>
      <c r="Q469" s="5"/>
      <c r="R469" s="5"/>
      <c r="S469" s="5"/>
      <c r="T469" s="5"/>
      <c r="U469" s="5"/>
      <c r="V469" s="5"/>
      <c r="W469" s="5"/>
      <c r="X469" s="5"/>
    </row>
    <row r="470" spans="1:24" ht="13.5" customHeight="1" x14ac:dyDescent="0.3">
      <c r="A470" s="6"/>
      <c r="B470" s="6"/>
      <c r="C470" s="6"/>
      <c r="D470" s="9"/>
      <c r="E470" s="14"/>
      <c r="F470" s="9"/>
      <c r="G470" s="9"/>
      <c r="H470" s="121"/>
      <c r="I470" s="121"/>
      <c r="J470" s="9"/>
      <c r="K470" s="9"/>
      <c r="L470" s="9"/>
      <c r="M470" s="9"/>
      <c r="N470" s="9"/>
      <c r="O470" s="5"/>
      <c r="P470" s="5"/>
      <c r="Q470" s="5"/>
      <c r="R470" s="5"/>
      <c r="S470" s="5"/>
      <c r="T470" s="5"/>
      <c r="U470" s="5"/>
      <c r="V470" s="5"/>
      <c r="W470" s="5"/>
      <c r="X470" s="5"/>
    </row>
    <row r="471" spans="1:24" ht="13.5" customHeight="1" x14ac:dyDescent="0.3">
      <c r="A471" s="6"/>
      <c r="B471" s="6"/>
      <c r="C471" s="6"/>
      <c r="D471" s="9"/>
      <c r="E471" s="14"/>
      <c r="F471" s="9"/>
      <c r="G471" s="9"/>
      <c r="H471" s="121"/>
      <c r="I471" s="121"/>
      <c r="J471" s="9"/>
      <c r="K471" s="9"/>
      <c r="L471" s="9"/>
      <c r="M471" s="9"/>
      <c r="N471" s="9"/>
      <c r="O471" s="5"/>
      <c r="P471" s="5"/>
      <c r="Q471" s="5"/>
      <c r="R471" s="5"/>
      <c r="S471" s="5"/>
      <c r="T471" s="5"/>
      <c r="U471" s="5"/>
      <c r="V471" s="5"/>
      <c r="W471" s="5"/>
      <c r="X471" s="5"/>
    </row>
    <row r="472" spans="1:24" ht="13.5" customHeight="1" x14ac:dyDescent="0.3">
      <c r="A472" s="6"/>
      <c r="B472" s="6"/>
      <c r="C472" s="6"/>
      <c r="D472" s="9"/>
      <c r="E472" s="14"/>
      <c r="F472" s="9"/>
      <c r="G472" s="9"/>
      <c r="H472" s="121"/>
      <c r="I472" s="121"/>
      <c r="J472" s="9"/>
      <c r="K472" s="9"/>
      <c r="L472" s="9"/>
      <c r="M472" s="9"/>
      <c r="N472" s="9"/>
      <c r="O472" s="5"/>
      <c r="P472" s="5"/>
      <c r="Q472" s="5"/>
      <c r="R472" s="5"/>
      <c r="S472" s="5"/>
      <c r="T472" s="5"/>
      <c r="U472" s="5"/>
      <c r="V472" s="5"/>
      <c r="W472" s="5"/>
      <c r="X472" s="5"/>
    </row>
    <row r="473" spans="1:24" ht="13.5" customHeight="1" x14ac:dyDescent="0.3">
      <c r="A473" s="6"/>
      <c r="B473" s="6"/>
      <c r="C473" s="6"/>
      <c r="D473" s="9"/>
      <c r="E473" s="14"/>
      <c r="F473" s="9"/>
      <c r="G473" s="9"/>
      <c r="H473" s="121"/>
      <c r="I473" s="121"/>
      <c r="J473" s="9"/>
      <c r="K473" s="9"/>
      <c r="L473" s="9"/>
      <c r="M473" s="9"/>
      <c r="N473" s="9"/>
      <c r="O473" s="5"/>
      <c r="P473" s="5"/>
      <c r="Q473" s="5"/>
      <c r="R473" s="5"/>
      <c r="S473" s="5"/>
      <c r="T473" s="5"/>
      <c r="U473" s="5"/>
      <c r="V473" s="5"/>
      <c r="W473" s="5"/>
      <c r="X473" s="5"/>
    </row>
    <row r="474" spans="1:24" ht="13.5" customHeight="1" x14ac:dyDescent="0.3">
      <c r="A474" s="6"/>
      <c r="B474" s="6"/>
      <c r="C474" s="6"/>
      <c r="D474" s="9"/>
      <c r="E474" s="14"/>
      <c r="F474" s="9"/>
      <c r="G474" s="9"/>
      <c r="H474" s="121"/>
      <c r="I474" s="121"/>
      <c r="J474" s="9"/>
      <c r="K474" s="9"/>
      <c r="L474" s="9"/>
      <c r="M474" s="9"/>
      <c r="N474" s="9"/>
      <c r="O474" s="5"/>
      <c r="P474" s="5"/>
      <c r="Q474" s="5"/>
      <c r="R474" s="5"/>
      <c r="S474" s="5"/>
      <c r="T474" s="5"/>
      <c r="U474" s="5"/>
      <c r="V474" s="5"/>
      <c r="W474" s="5"/>
      <c r="X474" s="5"/>
    </row>
    <row r="475" spans="1:24" ht="13.5" customHeight="1" x14ac:dyDescent="0.3">
      <c r="A475" s="6"/>
      <c r="B475" s="6"/>
      <c r="C475" s="6"/>
      <c r="D475" s="9"/>
      <c r="E475" s="14"/>
      <c r="F475" s="9"/>
      <c r="G475" s="9"/>
      <c r="H475" s="121"/>
      <c r="I475" s="121"/>
      <c r="J475" s="9"/>
      <c r="K475" s="9"/>
      <c r="L475" s="9"/>
      <c r="M475" s="9"/>
      <c r="N475" s="9"/>
      <c r="O475" s="5"/>
      <c r="P475" s="5"/>
      <c r="Q475" s="5"/>
      <c r="R475" s="5"/>
      <c r="S475" s="5"/>
      <c r="T475" s="5"/>
      <c r="U475" s="5"/>
      <c r="V475" s="5"/>
      <c r="W475" s="5"/>
      <c r="X475" s="5"/>
    </row>
    <row r="476" spans="1:24" ht="13.5" customHeight="1" x14ac:dyDescent="0.3">
      <c r="A476" s="6"/>
      <c r="B476" s="6"/>
      <c r="C476" s="6"/>
      <c r="D476" s="9"/>
      <c r="E476" s="14"/>
      <c r="F476" s="9"/>
      <c r="G476" s="9"/>
      <c r="H476" s="121"/>
      <c r="I476" s="121"/>
      <c r="J476" s="9"/>
      <c r="K476" s="9"/>
      <c r="L476" s="9"/>
      <c r="M476" s="9"/>
      <c r="N476" s="9"/>
      <c r="O476" s="5"/>
      <c r="P476" s="5"/>
      <c r="Q476" s="5"/>
      <c r="R476" s="5"/>
      <c r="S476" s="5"/>
      <c r="T476" s="5"/>
      <c r="U476" s="5"/>
      <c r="V476" s="5"/>
      <c r="W476" s="5"/>
      <c r="X476" s="5"/>
    </row>
    <row r="477" spans="1:24" ht="13.5" customHeight="1" x14ac:dyDescent="0.3">
      <c r="A477" s="6"/>
      <c r="B477" s="6"/>
      <c r="C477" s="6"/>
      <c r="D477" s="9"/>
      <c r="E477" s="14"/>
      <c r="F477" s="9"/>
      <c r="G477" s="9"/>
      <c r="H477" s="121"/>
      <c r="I477" s="121"/>
      <c r="J477" s="9"/>
      <c r="K477" s="9"/>
      <c r="L477" s="9"/>
      <c r="M477" s="9"/>
      <c r="N477" s="9"/>
      <c r="O477" s="5"/>
      <c r="P477" s="5"/>
      <c r="Q477" s="5"/>
      <c r="R477" s="5"/>
      <c r="S477" s="5"/>
      <c r="T477" s="5"/>
      <c r="U477" s="5"/>
      <c r="V477" s="5"/>
      <c r="W477" s="5"/>
      <c r="X477" s="5"/>
    </row>
    <row r="478" spans="1:24" ht="13.5" customHeight="1" x14ac:dyDescent="0.3">
      <c r="A478" s="6"/>
      <c r="B478" s="6"/>
      <c r="C478" s="6"/>
      <c r="D478" s="9"/>
      <c r="E478" s="14"/>
      <c r="F478" s="9"/>
      <c r="G478" s="9"/>
      <c r="H478" s="121"/>
      <c r="I478" s="121"/>
      <c r="J478" s="9"/>
      <c r="K478" s="9"/>
      <c r="L478" s="9"/>
      <c r="M478" s="9"/>
      <c r="N478" s="9"/>
      <c r="O478" s="5"/>
      <c r="P478" s="5"/>
      <c r="Q478" s="5"/>
      <c r="R478" s="5"/>
      <c r="S478" s="5"/>
      <c r="T478" s="5"/>
      <c r="U478" s="5"/>
      <c r="V478" s="5"/>
      <c r="W478" s="5"/>
      <c r="X478" s="5"/>
    </row>
    <row r="479" spans="1:24" ht="13.5" customHeight="1" x14ac:dyDescent="0.3">
      <c r="A479" s="6"/>
      <c r="B479" s="6"/>
      <c r="C479" s="6"/>
      <c r="D479" s="9"/>
      <c r="E479" s="14"/>
      <c r="F479" s="9"/>
      <c r="G479" s="9"/>
      <c r="H479" s="121"/>
      <c r="I479" s="121"/>
      <c r="J479" s="9"/>
      <c r="K479" s="9"/>
      <c r="L479" s="9"/>
      <c r="M479" s="9"/>
      <c r="N479" s="9"/>
      <c r="O479" s="5"/>
      <c r="P479" s="5"/>
      <c r="Q479" s="5"/>
      <c r="R479" s="5"/>
      <c r="S479" s="5"/>
      <c r="T479" s="5"/>
      <c r="U479" s="5"/>
      <c r="V479" s="5"/>
      <c r="W479" s="5"/>
      <c r="X479" s="5"/>
    </row>
    <row r="480" spans="1:24" ht="13.5" customHeight="1" x14ac:dyDescent="0.3">
      <c r="A480" s="6"/>
      <c r="B480" s="6"/>
      <c r="C480" s="6"/>
      <c r="D480" s="9"/>
      <c r="E480" s="14"/>
      <c r="F480" s="9"/>
      <c r="G480" s="9"/>
      <c r="H480" s="121"/>
      <c r="I480" s="121"/>
      <c r="J480" s="9"/>
      <c r="K480" s="9"/>
      <c r="L480" s="9"/>
      <c r="M480" s="9"/>
      <c r="N480" s="9"/>
      <c r="O480" s="5"/>
      <c r="P480" s="5"/>
      <c r="Q480" s="5"/>
      <c r="R480" s="5"/>
      <c r="S480" s="5"/>
      <c r="T480" s="5"/>
      <c r="U480" s="5"/>
      <c r="V480" s="5"/>
      <c r="W480" s="5"/>
      <c r="X480" s="5"/>
    </row>
    <row r="481" spans="1:24" ht="13.5" customHeight="1" x14ac:dyDescent="0.3">
      <c r="A481" s="6"/>
      <c r="B481" s="6"/>
      <c r="C481" s="6"/>
      <c r="D481" s="9"/>
      <c r="E481" s="14"/>
      <c r="F481" s="9"/>
      <c r="G481" s="9"/>
      <c r="H481" s="121"/>
      <c r="I481" s="121"/>
      <c r="J481" s="9"/>
      <c r="K481" s="9"/>
      <c r="L481" s="9"/>
      <c r="M481" s="9"/>
      <c r="N481" s="9"/>
      <c r="O481" s="5"/>
      <c r="P481" s="5"/>
      <c r="Q481" s="5"/>
      <c r="R481" s="5"/>
      <c r="S481" s="5"/>
      <c r="T481" s="5"/>
      <c r="U481" s="5"/>
      <c r="V481" s="5"/>
      <c r="W481" s="5"/>
      <c r="X481" s="5"/>
    </row>
    <row r="482" spans="1:24" ht="13.5" customHeight="1" x14ac:dyDescent="0.3">
      <c r="A482" s="6"/>
      <c r="B482" s="6"/>
      <c r="C482" s="6"/>
      <c r="D482" s="9"/>
      <c r="E482" s="14"/>
      <c r="F482" s="9"/>
      <c r="G482" s="9"/>
      <c r="H482" s="121"/>
      <c r="I482" s="121"/>
      <c r="J482" s="9"/>
      <c r="K482" s="9"/>
      <c r="L482" s="9"/>
      <c r="M482" s="9"/>
      <c r="N482" s="9"/>
      <c r="O482" s="5"/>
      <c r="P482" s="5"/>
      <c r="Q482" s="5"/>
      <c r="R482" s="5"/>
      <c r="S482" s="5"/>
      <c r="T482" s="5"/>
      <c r="U482" s="5"/>
      <c r="V482" s="5"/>
      <c r="W482" s="5"/>
      <c r="X482" s="5"/>
    </row>
    <row r="483" spans="1:24" ht="13.5" customHeight="1" x14ac:dyDescent="0.3">
      <c r="A483" s="6"/>
      <c r="B483" s="6"/>
      <c r="C483" s="6"/>
      <c r="D483" s="9"/>
      <c r="E483" s="14"/>
      <c r="F483" s="9"/>
      <c r="G483" s="9"/>
      <c r="H483" s="121"/>
      <c r="I483" s="121"/>
      <c r="J483" s="9"/>
      <c r="K483" s="9"/>
      <c r="L483" s="9"/>
      <c r="M483" s="9"/>
      <c r="N483" s="9"/>
      <c r="O483" s="5"/>
      <c r="P483" s="5"/>
      <c r="Q483" s="5"/>
      <c r="R483" s="5"/>
      <c r="S483" s="5"/>
      <c r="T483" s="5"/>
      <c r="U483" s="5"/>
      <c r="V483" s="5"/>
      <c r="W483" s="5"/>
      <c r="X483" s="5"/>
    </row>
    <row r="484" spans="1:24" ht="13.5" customHeight="1" x14ac:dyDescent="0.3">
      <c r="A484" s="6"/>
      <c r="B484" s="6"/>
      <c r="C484" s="6"/>
      <c r="D484" s="9"/>
      <c r="E484" s="14"/>
      <c r="F484" s="9"/>
      <c r="G484" s="9"/>
      <c r="H484" s="121"/>
      <c r="I484" s="121"/>
      <c r="J484" s="9"/>
      <c r="K484" s="9"/>
      <c r="L484" s="9"/>
      <c r="M484" s="9"/>
      <c r="N484" s="9"/>
      <c r="O484" s="5"/>
      <c r="P484" s="5"/>
      <c r="Q484" s="5"/>
      <c r="R484" s="5"/>
      <c r="S484" s="5"/>
      <c r="T484" s="5"/>
      <c r="U484" s="5"/>
      <c r="V484" s="5"/>
      <c r="W484" s="5"/>
      <c r="X484" s="5"/>
    </row>
    <row r="485" spans="1:24" ht="13.5" customHeight="1" x14ac:dyDescent="0.3">
      <c r="A485" s="6"/>
      <c r="B485" s="6"/>
      <c r="C485" s="6"/>
      <c r="D485" s="9"/>
      <c r="E485" s="14"/>
      <c r="F485" s="9"/>
      <c r="G485" s="9"/>
      <c r="H485" s="121"/>
      <c r="I485" s="121"/>
      <c r="J485" s="9"/>
      <c r="K485" s="9"/>
      <c r="L485" s="9"/>
      <c r="M485" s="9"/>
      <c r="N485" s="9"/>
      <c r="O485" s="5"/>
      <c r="P485" s="5"/>
      <c r="Q485" s="5"/>
      <c r="R485" s="5"/>
      <c r="S485" s="5"/>
      <c r="T485" s="5"/>
      <c r="U485" s="5"/>
      <c r="V485" s="5"/>
      <c r="W485" s="5"/>
      <c r="X485" s="5"/>
    </row>
    <row r="486" spans="1:24" ht="13.5" customHeight="1" x14ac:dyDescent="0.3">
      <c r="A486" s="6"/>
      <c r="B486" s="6"/>
      <c r="C486" s="6"/>
      <c r="D486" s="9"/>
      <c r="E486" s="14"/>
      <c r="F486" s="9"/>
      <c r="G486" s="9"/>
      <c r="H486" s="121"/>
      <c r="I486" s="121"/>
      <c r="J486" s="9"/>
      <c r="K486" s="9"/>
      <c r="L486" s="9"/>
      <c r="M486" s="9"/>
      <c r="N486" s="9"/>
      <c r="O486" s="5"/>
      <c r="P486" s="5"/>
      <c r="Q486" s="5"/>
      <c r="R486" s="5"/>
      <c r="S486" s="5"/>
      <c r="T486" s="5"/>
      <c r="U486" s="5"/>
      <c r="V486" s="5"/>
      <c r="W486" s="5"/>
      <c r="X486" s="5"/>
    </row>
    <row r="487" spans="1:24" ht="13.5" customHeight="1" x14ac:dyDescent="0.3">
      <c r="A487" s="6"/>
      <c r="B487" s="6"/>
      <c r="C487" s="6"/>
      <c r="D487" s="9"/>
      <c r="E487" s="14"/>
      <c r="F487" s="9"/>
      <c r="G487" s="9"/>
      <c r="H487" s="121"/>
      <c r="I487" s="121"/>
      <c r="J487" s="9"/>
      <c r="K487" s="9"/>
      <c r="L487" s="9"/>
      <c r="M487" s="9"/>
      <c r="N487" s="9"/>
      <c r="O487" s="5"/>
      <c r="P487" s="5"/>
      <c r="Q487" s="5"/>
      <c r="R487" s="5"/>
      <c r="S487" s="5"/>
      <c r="T487" s="5"/>
      <c r="U487" s="5"/>
      <c r="V487" s="5"/>
      <c r="W487" s="5"/>
      <c r="X487" s="5"/>
    </row>
    <row r="488" spans="1:24" ht="13.5" customHeight="1" x14ac:dyDescent="0.3">
      <c r="A488" s="6"/>
      <c r="B488" s="6"/>
      <c r="C488" s="6"/>
      <c r="D488" s="9"/>
      <c r="E488" s="14"/>
      <c r="F488" s="9"/>
      <c r="G488" s="9"/>
      <c r="H488" s="121"/>
      <c r="I488" s="121"/>
      <c r="J488" s="9"/>
      <c r="K488" s="9"/>
      <c r="L488" s="9"/>
      <c r="M488" s="9"/>
      <c r="N488" s="9"/>
      <c r="O488" s="5"/>
      <c r="P488" s="5"/>
      <c r="Q488" s="5"/>
      <c r="R488" s="5"/>
      <c r="S488" s="5"/>
      <c r="T488" s="5"/>
      <c r="U488" s="5"/>
      <c r="V488" s="5"/>
      <c r="W488" s="5"/>
      <c r="X488" s="5"/>
    </row>
    <row r="489" spans="1:24" ht="13.5" customHeight="1" x14ac:dyDescent="0.3">
      <c r="A489" s="6"/>
      <c r="B489" s="6"/>
      <c r="C489" s="6"/>
      <c r="D489" s="9"/>
      <c r="E489" s="14"/>
      <c r="F489" s="9"/>
      <c r="G489" s="9"/>
      <c r="H489" s="121"/>
      <c r="I489" s="121"/>
      <c r="J489" s="9"/>
      <c r="K489" s="9"/>
      <c r="L489" s="9"/>
      <c r="M489" s="9"/>
      <c r="N489" s="9"/>
      <c r="O489" s="5"/>
      <c r="P489" s="5"/>
      <c r="Q489" s="5"/>
      <c r="R489" s="5"/>
      <c r="S489" s="5"/>
      <c r="T489" s="5"/>
      <c r="U489" s="5"/>
      <c r="V489" s="5"/>
      <c r="W489" s="5"/>
      <c r="X489" s="5"/>
    </row>
    <row r="490" spans="1:24" ht="13.5" customHeight="1" x14ac:dyDescent="0.3">
      <c r="A490" s="6"/>
      <c r="B490" s="6"/>
      <c r="C490" s="6"/>
      <c r="D490" s="9"/>
      <c r="E490" s="14"/>
      <c r="F490" s="9"/>
      <c r="G490" s="9"/>
      <c r="H490" s="121"/>
      <c r="I490" s="121"/>
      <c r="J490" s="9"/>
      <c r="K490" s="9"/>
      <c r="L490" s="9"/>
      <c r="M490" s="9"/>
      <c r="N490" s="9"/>
      <c r="O490" s="5"/>
      <c r="P490" s="5"/>
      <c r="Q490" s="5"/>
      <c r="R490" s="5"/>
      <c r="S490" s="5"/>
      <c r="T490" s="5"/>
      <c r="U490" s="5"/>
      <c r="V490" s="5"/>
      <c r="W490" s="5"/>
      <c r="X490" s="5"/>
    </row>
    <row r="491" spans="1:24" ht="13.5" customHeight="1" x14ac:dyDescent="0.3">
      <c r="A491" s="6"/>
      <c r="B491" s="6"/>
      <c r="C491" s="6"/>
      <c r="D491" s="9"/>
      <c r="E491" s="14"/>
      <c r="F491" s="9"/>
      <c r="G491" s="9"/>
      <c r="H491" s="121"/>
      <c r="I491" s="121"/>
      <c r="J491" s="9"/>
      <c r="K491" s="9"/>
      <c r="L491" s="9"/>
      <c r="M491" s="9"/>
      <c r="N491" s="9"/>
      <c r="O491" s="5"/>
      <c r="P491" s="5"/>
      <c r="Q491" s="5"/>
      <c r="R491" s="5"/>
      <c r="S491" s="5"/>
      <c r="T491" s="5"/>
      <c r="U491" s="5"/>
      <c r="V491" s="5"/>
      <c r="W491" s="5"/>
      <c r="X491" s="5"/>
    </row>
    <row r="492" spans="1:24" ht="13.5" customHeight="1" x14ac:dyDescent="0.3">
      <c r="A492" s="6"/>
      <c r="B492" s="6"/>
      <c r="C492" s="6"/>
      <c r="D492" s="9"/>
      <c r="E492" s="14"/>
      <c r="F492" s="9"/>
      <c r="G492" s="9"/>
      <c r="H492" s="121"/>
      <c r="I492" s="121"/>
      <c r="J492" s="9"/>
      <c r="K492" s="9"/>
      <c r="L492" s="9"/>
      <c r="M492" s="9"/>
      <c r="N492" s="9"/>
      <c r="O492" s="5"/>
      <c r="P492" s="5"/>
      <c r="Q492" s="5"/>
      <c r="R492" s="5"/>
      <c r="S492" s="5"/>
      <c r="T492" s="5"/>
      <c r="U492" s="5"/>
      <c r="V492" s="5"/>
      <c r="W492" s="5"/>
      <c r="X492" s="5"/>
    </row>
    <row r="493" spans="1:24" ht="13.5" customHeight="1" x14ac:dyDescent="0.3">
      <c r="A493" s="6"/>
      <c r="B493" s="6"/>
      <c r="C493" s="6"/>
      <c r="D493" s="9"/>
      <c r="E493" s="14"/>
      <c r="F493" s="9"/>
      <c r="G493" s="9"/>
      <c r="H493" s="121"/>
      <c r="I493" s="121"/>
      <c r="J493" s="9"/>
      <c r="K493" s="9"/>
      <c r="L493" s="9"/>
      <c r="M493" s="9"/>
      <c r="N493" s="9"/>
      <c r="O493" s="5"/>
      <c r="P493" s="5"/>
      <c r="Q493" s="5"/>
      <c r="R493" s="5"/>
      <c r="S493" s="5"/>
      <c r="T493" s="5"/>
      <c r="U493" s="5"/>
      <c r="V493" s="5"/>
      <c r="W493" s="5"/>
      <c r="X493" s="5"/>
    </row>
    <row r="494" spans="1:24" ht="13.5" customHeight="1" x14ac:dyDescent="0.3">
      <c r="A494" s="6"/>
      <c r="B494" s="6"/>
      <c r="C494" s="6"/>
      <c r="D494" s="9"/>
      <c r="E494" s="14"/>
      <c r="F494" s="9"/>
      <c r="G494" s="9"/>
      <c r="H494" s="121"/>
      <c r="I494" s="121"/>
      <c r="J494" s="9"/>
      <c r="K494" s="9"/>
      <c r="L494" s="9"/>
      <c r="M494" s="9"/>
      <c r="N494" s="9"/>
      <c r="O494" s="5"/>
      <c r="P494" s="5"/>
      <c r="Q494" s="5"/>
      <c r="R494" s="5"/>
      <c r="S494" s="5"/>
      <c r="T494" s="5"/>
      <c r="U494" s="5"/>
      <c r="V494" s="5"/>
      <c r="W494" s="5"/>
      <c r="X494" s="5"/>
    </row>
    <row r="495" spans="1:24" ht="13.5" customHeight="1" x14ac:dyDescent="0.3">
      <c r="A495" s="6"/>
      <c r="B495" s="6"/>
      <c r="C495" s="6"/>
      <c r="D495" s="9"/>
      <c r="E495" s="14"/>
      <c r="F495" s="9"/>
      <c r="G495" s="9"/>
      <c r="H495" s="121"/>
      <c r="I495" s="121"/>
      <c r="J495" s="9"/>
      <c r="K495" s="9"/>
      <c r="L495" s="9"/>
      <c r="M495" s="9"/>
      <c r="N495" s="9"/>
      <c r="O495" s="5"/>
      <c r="P495" s="5"/>
      <c r="Q495" s="5"/>
      <c r="R495" s="5"/>
      <c r="S495" s="5"/>
      <c r="T495" s="5"/>
      <c r="U495" s="5"/>
      <c r="V495" s="5"/>
      <c r="W495" s="5"/>
      <c r="X495" s="5"/>
    </row>
    <row r="496" spans="1:24" ht="13.5" customHeight="1" x14ac:dyDescent="0.3">
      <c r="A496" s="6"/>
      <c r="B496" s="6"/>
      <c r="C496" s="6"/>
      <c r="D496" s="9"/>
      <c r="E496" s="14"/>
      <c r="F496" s="9"/>
      <c r="G496" s="9"/>
      <c r="H496" s="121"/>
      <c r="I496" s="121"/>
      <c r="J496" s="9"/>
      <c r="K496" s="9"/>
      <c r="L496" s="9"/>
      <c r="M496" s="9"/>
      <c r="N496" s="9"/>
      <c r="O496" s="5"/>
      <c r="P496" s="5"/>
      <c r="Q496" s="5"/>
      <c r="R496" s="5"/>
      <c r="S496" s="5"/>
      <c r="T496" s="5"/>
      <c r="U496" s="5"/>
      <c r="V496" s="5"/>
      <c r="W496" s="5"/>
      <c r="X496" s="5"/>
    </row>
    <row r="497" spans="1:24" ht="13.5" hidden="1" customHeight="1" x14ac:dyDescent="0.3">
      <c r="A497" s="6"/>
      <c r="B497" s="6"/>
      <c r="C497" s="6"/>
      <c r="D497" s="9"/>
      <c r="E497" s="14"/>
      <c r="F497" s="9"/>
      <c r="G497" s="9"/>
      <c r="H497" s="121"/>
      <c r="I497" s="121"/>
      <c r="J497" s="9"/>
      <c r="K497" s="9"/>
      <c r="L497" s="9"/>
      <c r="M497" s="9"/>
      <c r="N497" s="9"/>
      <c r="O497" s="5"/>
      <c r="P497" s="5"/>
      <c r="Q497" s="5"/>
      <c r="R497" s="5"/>
      <c r="S497" s="5"/>
      <c r="T497" s="5"/>
      <c r="U497" s="5"/>
      <c r="V497" s="5"/>
      <c r="W497" s="5"/>
      <c r="X497" s="5"/>
    </row>
    <row r="498" spans="1:24" ht="13.5" hidden="1" customHeight="1" x14ac:dyDescent="0.3">
      <c r="A498" s="6"/>
      <c r="B498" s="6"/>
      <c r="C498" s="6"/>
      <c r="D498" s="9"/>
      <c r="E498" s="14"/>
      <c r="F498" s="9"/>
      <c r="G498" s="9"/>
      <c r="H498" s="121"/>
      <c r="I498" s="121"/>
      <c r="J498" s="9"/>
      <c r="K498" s="9"/>
      <c r="L498" s="9"/>
      <c r="M498" s="9"/>
      <c r="N498" s="9"/>
      <c r="O498" s="5"/>
      <c r="P498" s="5"/>
      <c r="Q498" s="5"/>
      <c r="R498" s="5"/>
      <c r="S498" s="5"/>
      <c r="T498" s="5"/>
      <c r="U498" s="5"/>
      <c r="V498" s="5"/>
      <c r="W498" s="5"/>
      <c r="X498" s="5"/>
    </row>
    <row r="499" spans="1:24" ht="13.5" hidden="1" customHeight="1" x14ac:dyDescent="0.3">
      <c r="A499" s="6"/>
      <c r="B499" s="6"/>
      <c r="C499" s="6"/>
      <c r="D499" s="9"/>
      <c r="E499" s="14"/>
      <c r="F499" s="9"/>
      <c r="G499" s="9"/>
      <c r="H499" s="121"/>
      <c r="I499" s="121"/>
      <c r="J499" s="9"/>
      <c r="K499" s="9"/>
      <c r="L499" s="9"/>
      <c r="M499" s="9"/>
      <c r="N499" s="9"/>
      <c r="O499" s="5"/>
      <c r="P499" s="5"/>
      <c r="Q499" s="5"/>
      <c r="R499" s="5"/>
      <c r="S499" s="5"/>
      <c r="T499" s="5"/>
      <c r="U499" s="5"/>
      <c r="V499" s="5"/>
      <c r="W499" s="5"/>
      <c r="X499" s="5"/>
    </row>
    <row r="500" spans="1:24" ht="13.5" hidden="1" customHeight="1" x14ac:dyDescent="0.3">
      <c r="A500" s="6"/>
      <c r="B500" s="6"/>
      <c r="C500" s="6"/>
      <c r="D500" s="9"/>
      <c r="E500" s="14"/>
      <c r="F500" s="9"/>
      <c r="G500" s="9"/>
      <c r="H500" s="121"/>
      <c r="I500" s="121"/>
      <c r="J500" s="9"/>
      <c r="K500" s="9"/>
      <c r="L500" s="9"/>
      <c r="M500" s="9"/>
      <c r="N500" s="9"/>
      <c r="O500" s="5"/>
      <c r="P500" s="5"/>
      <c r="Q500" s="5"/>
      <c r="R500" s="5"/>
      <c r="S500" s="5"/>
      <c r="T500" s="5"/>
      <c r="U500" s="5"/>
      <c r="V500" s="5"/>
      <c r="W500" s="5"/>
      <c r="X500" s="5"/>
    </row>
    <row r="501" spans="1:24" ht="13.5" hidden="1" customHeight="1" x14ac:dyDescent="0.3">
      <c r="A501" s="6"/>
      <c r="B501" s="6"/>
      <c r="C501" s="6"/>
      <c r="D501" s="9"/>
      <c r="E501" s="14"/>
      <c r="F501" s="9"/>
      <c r="G501" s="9"/>
      <c r="H501" s="121"/>
      <c r="I501" s="121"/>
      <c r="J501" s="9"/>
      <c r="K501" s="9"/>
      <c r="L501" s="9"/>
      <c r="M501" s="9"/>
      <c r="N501" s="9"/>
      <c r="O501" s="5"/>
      <c r="P501" s="5"/>
      <c r="Q501" s="5"/>
      <c r="R501" s="5"/>
      <c r="S501" s="5"/>
      <c r="T501" s="5"/>
      <c r="U501" s="5"/>
      <c r="V501" s="5"/>
      <c r="W501" s="5"/>
      <c r="X501" s="5"/>
    </row>
    <row r="502" spans="1:24" ht="13.5" hidden="1" customHeight="1" x14ac:dyDescent="0.3">
      <c r="A502" s="6"/>
      <c r="B502" s="6"/>
      <c r="C502" s="6"/>
      <c r="D502" s="9"/>
      <c r="E502" s="14"/>
      <c r="F502" s="9"/>
      <c r="G502" s="9"/>
      <c r="H502" s="121"/>
      <c r="I502" s="121"/>
      <c r="J502" s="9"/>
      <c r="K502" s="9"/>
      <c r="L502" s="9"/>
      <c r="M502" s="9"/>
      <c r="N502" s="9"/>
      <c r="O502" s="5"/>
      <c r="P502" s="5"/>
      <c r="Q502" s="5"/>
      <c r="R502" s="5"/>
      <c r="S502" s="5"/>
      <c r="T502" s="5"/>
      <c r="U502" s="5"/>
      <c r="V502" s="5"/>
      <c r="W502" s="5"/>
      <c r="X502" s="5"/>
    </row>
    <row r="503" spans="1:24" ht="13.5" hidden="1" customHeight="1" x14ac:dyDescent="0.3">
      <c r="A503" s="6"/>
      <c r="B503" s="6"/>
      <c r="C503" s="6"/>
      <c r="D503" s="9"/>
      <c r="E503" s="14"/>
      <c r="F503" s="9"/>
      <c r="G503" s="9"/>
      <c r="H503" s="121"/>
      <c r="I503" s="121"/>
      <c r="J503" s="9"/>
      <c r="K503" s="9"/>
      <c r="L503" s="9"/>
      <c r="M503" s="9"/>
      <c r="N503" s="9"/>
      <c r="O503" s="5"/>
      <c r="P503" s="5"/>
      <c r="Q503" s="5"/>
      <c r="R503" s="5"/>
      <c r="S503" s="5"/>
      <c r="T503" s="5"/>
      <c r="U503" s="5"/>
      <c r="V503" s="5"/>
      <c r="W503" s="5"/>
      <c r="X503" s="5"/>
    </row>
    <row r="504" spans="1:24" ht="13.5" hidden="1" customHeight="1" x14ac:dyDescent="0.3">
      <c r="A504" s="6"/>
      <c r="B504" s="6"/>
      <c r="C504" s="6"/>
      <c r="D504" s="9"/>
      <c r="E504" s="14"/>
      <c r="F504" s="9"/>
      <c r="G504" s="9"/>
      <c r="H504" s="121"/>
      <c r="I504" s="121"/>
      <c r="J504" s="9"/>
      <c r="K504" s="9"/>
      <c r="L504" s="9"/>
      <c r="M504" s="9"/>
      <c r="N504" s="9"/>
      <c r="O504" s="5"/>
      <c r="P504" s="5"/>
      <c r="Q504" s="5"/>
      <c r="R504" s="5"/>
      <c r="S504" s="5"/>
      <c r="T504" s="5"/>
      <c r="U504" s="5"/>
      <c r="V504" s="5"/>
      <c r="W504" s="5"/>
      <c r="X504" s="5"/>
    </row>
    <row r="505" spans="1:24" ht="13.5" hidden="1" customHeight="1" x14ac:dyDescent="0.3">
      <c r="A505" s="6"/>
      <c r="B505" s="6"/>
      <c r="C505" s="6"/>
      <c r="D505" s="9"/>
      <c r="E505" s="14"/>
      <c r="F505" s="9"/>
      <c r="G505" s="9"/>
      <c r="H505" s="121"/>
      <c r="I505" s="121"/>
      <c r="J505" s="9"/>
      <c r="K505" s="9"/>
      <c r="L505" s="9"/>
      <c r="M505" s="9"/>
      <c r="N505" s="9"/>
      <c r="O505" s="5"/>
      <c r="P505" s="5"/>
      <c r="Q505" s="5"/>
      <c r="R505" s="5"/>
      <c r="S505" s="5"/>
      <c r="T505" s="5"/>
      <c r="U505" s="5"/>
      <c r="V505" s="5"/>
      <c r="W505" s="5"/>
      <c r="X505" s="5"/>
    </row>
    <row r="506" spans="1:24" ht="13.5" hidden="1" customHeight="1" x14ac:dyDescent="0.3">
      <c r="A506" s="6"/>
      <c r="B506" s="6"/>
      <c r="C506" s="6"/>
      <c r="D506" s="9"/>
      <c r="E506" s="14"/>
      <c r="F506" s="9"/>
      <c r="G506" s="9"/>
      <c r="H506" s="121"/>
      <c r="I506" s="121"/>
      <c r="J506" s="9"/>
      <c r="K506" s="9"/>
      <c r="L506" s="9"/>
      <c r="M506" s="9"/>
      <c r="N506" s="9"/>
      <c r="O506" s="5"/>
      <c r="P506" s="5"/>
      <c r="Q506" s="5"/>
      <c r="R506" s="5"/>
      <c r="S506" s="5"/>
      <c r="T506" s="5"/>
      <c r="U506" s="5"/>
      <c r="V506" s="5"/>
      <c r="W506" s="5"/>
      <c r="X506" s="5"/>
    </row>
    <row r="507" spans="1:24" ht="13.5" hidden="1" customHeight="1" x14ac:dyDescent="0.3">
      <c r="A507" s="6"/>
      <c r="B507" s="6"/>
      <c r="C507" s="6"/>
      <c r="D507" s="9"/>
      <c r="E507" s="14"/>
      <c r="F507" s="9"/>
      <c r="G507" s="9"/>
      <c r="H507" s="121"/>
      <c r="I507" s="121"/>
      <c r="J507" s="9"/>
      <c r="K507" s="9"/>
      <c r="L507" s="9"/>
      <c r="M507" s="9"/>
      <c r="N507" s="9"/>
      <c r="O507" s="5"/>
      <c r="P507" s="5"/>
      <c r="Q507" s="5"/>
      <c r="R507" s="5"/>
      <c r="S507" s="5"/>
      <c r="T507" s="5"/>
      <c r="U507" s="5"/>
      <c r="V507" s="5"/>
      <c r="W507" s="5"/>
      <c r="X507" s="5"/>
    </row>
    <row r="508" spans="1:24" ht="13.5" hidden="1" customHeight="1" x14ac:dyDescent="0.3">
      <c r="A508" s="6"/>
      <c r="B508" s="6"/>
      <c r="C508" s="6"/>
      <c r="D508" s="9"/>
      <c r="E508" s="14"/>
      <c r="F508" s="9"/>
      <c r="G508" s="9"/>
      <c r="H508" s="121"/>
      <c r="I508" s="121"/>
      <c r="J508" s="9"/>
      <c r="K508" s="9"/>
      <c r="L508" s="9"/>
      <c r="M508" s="9"/>
      <c r="N508" s="9"/>
      <c r="O508" s="5"/>
      <c r="P508" s="5"/>
      <c r="Q508" s="5"/>
      <c r="R508" s="5"/>
      <c r="S508" s="5"/>
      <c r="T508" s="5"/>
      <c r="U508" s="5"/>
      <c r="V508" s="5"/>
      <c r="W508" s="5"/>
      <c r="X508" s="5"/>
    </row>
    <row r="509" spans="1:24" ht="13.5" hidden="1" customHeight="1" x14ac:dyDescent="0.3">
      <c r="A509" s="6"/>
      <c r="B509" s="6"/>
      <c r="C509" s="6"/>
      <c r="D509" s="9"/>
      <c r="E509" s="14"/>
      <c r="F509" s="9"/>
      <c r="G509" s="9"/>
      <c r="H509" s="121"/>
      <c r="I509" s="121"/>
      <c r="J509" s="9"/>
      <c r="K509" s="9"/>
      <c r="L509" s="9"/>
      <c r="M509" s="9"/>
      <c r="N509" s="9"/>
      <c r="O509" s="5"/>
      <c r="P509" s="5"/>
      <c r="Q509" s="5"/>
      <c r="R509" s="5"/>
      <c r="S509" s="5"/>
      <c r="T509" s="5"/>
      <c r="U509" s="5"/>
      <c r="V509" s="5"/>
      <c r="W509" s="5"/>
      <c r="X509" s="5"/>
    </row>
    <row r="510" spans="1:24" ht="13.5" hidden="1" customHeight="1" x14ac:dyDescent="0.3">
      <c r="A510" s="6"/>
      <c r="B510" s="6"/>
      <c r="C510" s="6"/>
      <c r="D510" s="9"/>
      <c r="E510" s="14"/>
      <c r="F510" s="9"/>
      <c r="G510" s="9"/>
      <c r="H510" s="121"/>
      <c r="I510" s="121"/>
      <c r="J510" s="9"/>
      <c r="K510" s="9"/>
      <c r="L510" s="9"/>
      <c r="M510" s="9"/>
      <c r="N510" s="9"/>
      <c r="O510" s="5"/>
      <c r="P510" s="5"/>
      <c r="Q510" s="5"/>
      <c r="R510" s="5"/>
      <c r="S510" s="5"/>
      <c r="T510" s="5"/>
      <c r="U510" s="5"/>
      <c r="V510" s="5"/>
      <c r="W510" s="5"/>
      <c r="X510" s="5"/>
    </row>
    <row r="511" spans="1:24" ht="13.5" hidden="1" customHeight="1" x14ac:dyDescent="0.3">
      <c r="A511" s="6"/>
      <c r="B511" s="6"/>
      <c r="C511" s="6"/>
      <c r="D511" s="9"/>
      <c r="E511" s="14"/>
      <c r="F511" s="9"/>
      <c r="G511" s="9"/>
      <c r="H511" s="121"/>
      <c r="I511" s="121"/>
      <c r="J511" s="9"/>
      <c r="K511" s="9"/>
      <c r="L511" s="9"/>
      <c r="M511" s="9"/>
      <c r="N511" s="9"/>
      <c r="O511" s="5"/>
      <c r="P511" s="5"/>
      <c r="Q511" s="5"/>
      <c r="R511" s="5"/>
      <c r="S511" s="5"/>
      <c r="T511" s="5"/>
      <c r="U511" s="5"/>
      <c r="V511" s="5"/>
      <c r="W511" s="5"/>
      <c r="X511" s="5"/>
    </row>
    <row r="512" spans="1:24" ht="13.5" hidden="1" customHeight="1" x14ac:dyDescent="0.3">
      <c r="A512" s="6"/>
      <c r="B512" s="6"/>
      <c r="C512" s="6"/>
      <c r="D512" s="9"/>
      <c r="E512" s="14"/>
      <c r="F512" s="9"/>
      <c r="G512" s="9"/>
      <c r="H512" s="121"/>
      <c r="I512" s="121"/>
      <c r="J512" s="9"/>
      <c r="K512" s="9"/>
      <c r="L512" s="9"/>
      <c r="M512" s="9"/>
      <c r="N512" s="9"/>
      <c r="O512" s="5"/>
      <c r="P512" s="5"/>
      <c r="Q512" s="5"/>
      <c r="R512" s="5"/>
      <c r="S512" s="5"/>
      <c r="T512" s="5"/>
      <c r="U512" s="5"/>
      <c r="V512" s="5"/>
      <c r="W512" s="5"/>
      <c r="X512" s="5"/>
    </row>
    <row r="513" spans="1:24" ht="13.5" hidden="1" customHeight="1" x14ac:dyDescent="0.3">
      <c r="A513" s="6"/>
      <c r="B513" s="6"/>
      <c r="C513" s="6"/>
      <c r="D513" s="9"/>
      <c r="E513" s="14"/>
      <c r="F513" s="9"/>
      <c r="G513" s="9"/>
      <c r="H513" s="121"/>
      <c r="I513" s="121"/>
      <c r="J513" s="9"/>
      <c r="K513" s="9"/>
      <c r="L513" s="9"/>
      <c r="M513" s="9"/>
      <c r="N513" s="9"/>
      <c r="O513" s="5"/>
      <c r="P513" s="5"/>
      <c r="Q513" s="5"/>
      <c r="R513" s="5"/>
      <c r="S513" s="5"/>
      <c r="T513" s="5"/>
      <c r="U513" s="5"/>
      <c r="V513" s="5"/>
      <c r="W513" s="5"/>
      <c r="X513" s="5"/>
    </row>
    <row r="514" spans="1:24" ht="13.5" hidden="1" customHeight="1" x14ac:dyDescent="0.3">
      <c r="A514" s="6"/>
      <c r="B514" s="6"/>
      <c r="C514" s="6"/>
      <c r="D514" s="9"/>
      <c r="E514" s="14"/>
      <c r="F514" s="9"/>
      <c r="G514" s="9"/>
      <c r="H514" s="121"/>
      <c r="I514" s="121"/>
      <c r="J514" s="9"/>
      <c r="K514" s="9"/>
      <c r="L514" s="9"/>
      <c r="M514" s="9"/>
      <c r="N514" s="9"/>
      <c r="O514" s="5"/>
      <c r="P514" s="5"/>
      <c r="Q514" s="5"/>
      <c r="R514" s="5"/>
      <c r="S514" s="5"/>
      <c r="T514" s="5"/>
      <c r="U514" s="5"/>
      <c r="V514" s="5"/>
      <c r="W514" s="5"/>
      <c r="X514" s="5"/>
    </row>
    <row r="515" spans="1:24" ht="13.5" hidden="1" customHeight="1" x14ac:dyDescent="0.3">
      <c r="A515" s="6"/>
      <c r="B515" s="6"/>
      <c r="C515" s="6"/>
      <c r="D515" s="9"/>
      <c r="E515" s="14"/>
      <c r="F515" s="9"/>
      <c r="G515" s="9"/>
      <c r="H515" s="121"/>
      <c r="I515" s="121"/>
      <c r="J515" s="9"/>
      <c r="K515" s="9"/>
      <c r="L515" s="9"/>
      <c r="M515" s="9"/>
      <c r="N515" s="9"/>
      <c r="O515" s="5"/>
      <c r="P515" s="5"/>
      <c r="Q515" s="5"/>
      <c r="R515" s="5"/>
      <c r="S515" s="5"/>
      <c r="T515" s="5"/>
      <c r="U515" s="5"/>
      <c r="V515" s="5"/>
      <c r="W515" s="5"/>
      <c r="X515" s="5"/>
    </row>
    <row r="516" spans="1:24" ht="13.5" hidden="1" customHeight="1" x14ac:dyDescent="0.3">
      <c r="A516" s="6"/>
      <c r="B516" s="6"/>
      <c r="C516" s="6"/>
      <c r="D516" s="9"/>
      <c r="E516" s="14"/>
      <c r="F516" s="9"/>
      <c r="G516" s="9"/>
      <c r="H516" s="121"/>
      <c r="I516" s="121"/>
      <c r="J516" s="9"/>
      <c r="K516" s="9"/>
      <c r="L516" s="9"/>
      <c r="M516" s="9"/>
      <c r="N516" s="9"/>
      <c r="O516" s="5"/>
      <c r="P516" s="5"/>
      <c r="Q516" s="5"/>
      <c r="R516" s="5"/>
      <c r="S516" s="5"/>
      <c r="T516" s="5"/>
      <c r="U516" s="5"/>
      <c r="V516" s="5"/>
      <c r="W516" s="5"/>
      <c r="X516" s="5"/>
    </row>
    <row r="517" spans="1:24" ht="13.5" hidden="1" customHeight="1" x14ac:dyDescent="0.3">
      <c r="A517" s="6"/>
      <c r="B517" s="6"/>
      <c r="C517" s="6"/>
      <c r="D517" s="9"/>
      <c r="E517" s="14"/>
      <c r="F517" s="9"/>
      <c r="G517" s="9"/>
      <c r="H517" s="121"/>
      <c r="I517" s="121"/>
      <c r="J517" s="9"/>
      <c r="K517" s="9"/>
      <c r="L517" s="9"/>
      <c r="M517" s="9"/>
      <c r="N517" s="9"/>
      <c r="O517" s="5"/>
      <c r="P517" s="5"/>
      <c r="Q517" s="5"/>
      <c r="R517" s="5"/>
      <c r="S517" s="5"/>
      <c r="T517" s="5"/>
      <c r="U517" s="5"/>
      <c r="V517" s="5"/>
      <c r="W517" s="5"/>
      <c r="X517" s="5"/>
    </row>
    <row r="518" spans="1:24" ht="13.5" hidden="1" customHeight="1" x14ac:dyDescent="0.3">
      <c r="A518" s="6"/>
      <c r="B518" s="6"/>
      <c r="C518" s="6"/>
      <c r="D518" s="9"/>
      <c r="E518" s="14"/>
      <c r="F518" s="9"/>
      <c r="G518" s="9"/>
      <c r="H518" s="121"/>
      <c r="I518" s="121"/>
      <c r="J518" s="9"/>
      <c r="K518" s="9"/>
      <c r="L518" s="9"/>
      <c r="M518" s="9"/>
      <c r="N518" s="9"/>
      <c r="O518" s="5"/>
      <c r="P518" s="5"/>
      <c r="Q518" s="5"/>
      <c r="R518" s="5"/>
      <c r="S518" s="5"/>
      <c r="T518" s="5"/>
      <c r="U518" s="5"/>
      <c r="V518" s="5"/>
      <c r="W518" s="5"/>
      <c r="X518" s="5"/>
    </row>
    <row r="519" spans="1:24" ht="13.5" hidden="1" customHeight="1" x14ac:dyDescent="0.3">
      <c r="A519" s="6"/>
      <c r="B519" s="6"/>
      <c r="C519" s="6"/>
      <c r="D519" s="9"/>
      <c r="E519" s="14"/>
      <c r="F519" s="9"/>
      <c r="G519" s="9"/>
      <c r="H519" s="121"/>
      <c r="I519" s="121"/>
      <c r="J519" s="9"/>
      <c r="K519" s="9"/>
      <c r="L519" s="9"/>
      <c r="M519" s="9"/>
      <c r="N519" s="9"/>
      <c r="O519" s="5"/>
      <c r="P519" s="5"/>
      <c r="Q519" s="5"/>
      <c r="R519" s="5"/>
      <c r="S519" s="5"/>
      <c r="T519" s="5"/>
      <c r="U519" s="5"/>
      <c r="V519" s="5"/>
      <c r="W519" s="5"/>
      <c r="X519" s="5"/>
    </row>
    <row r="520" spans="1:24" ht="13.5" hidden="1" customHeight="1" x14ac:dyDescent="0.3">
      <c r="A520" s="6"/>
      <c r="B520" s="6"/>
      <c r="C520" s="6"/>
      <c r="D520" s="9"/>
      <c r="E520" s="14"/>
      <c r="F520" s="9"/>
      <c r="G520" s="9"/>
      <c r="H520" s="121"/>
      <c r="I520" s="121"/>
      <c r="J520" s="9"/>
      <c r="K520" s="9"/>
      <c r="L520" s="9"/>
      <c r="M520" s="9"/>
      <c r="N520" s="9"/>
      <c r="O520" s="5"/>
      <c r="P520" s="5"/>
      <c r="Q520" s="5"/>
      <c r="R520" s="5"/>
      <c r="S520" s="5"/>
      <c r="T520" s="5"/>
      <c r="U520" s="5"/>
      <c r="V520" s="5"/>
      <c r="W520" s="5"/>
      <c r="X520" s="5"/>
    </row>
    <row r="521" spans="1:24" ht="13.5" hidden="1" customHeight="1" x14ac:dyDescent="0.3">
      <c r="A521" s="6"/>
      <c r="B521" s="6"/>
      <c r="C521" s="6"/>
      <c r="D521" s="9"/>
      <c r="E521" s="14"/>
      <c r="F521" s="9"/>
      <c r="G521" s="9"/>
      <c r="H521" s="121"/>
      <c r="I521" s="121"/>
      <c r="J521" s="9"/>
      <c r="K521" s="9"/>
      <c r="L521" s="9"/>
      <c r="M521" s="9"/>
      <c r="N521" s="9"/>
      <c r="O521" s="5"/>
      <c r="P521" s="5"/>
      <c r="Q521" s="5"/>
      <c r="R521" s="5"/>
      <c r="S521" s="5"/>
      <c r="T521" s="5"/>
      <c r="U521" s="5"/>
      <c r="V521" s="5"/>
      <c r="W521" s="5"/>
      <c r="X521" s="5"/>
    </row>
    <row r="522" spans="1:24" ht="13.5" hidden="1" customHeight="1" x14ac:dyDescent="0.3">
      <c r="A522" s="6"/>
      <c r="B522" s="6"/>
      <c r="C522" s="6"/>
      <c r="D522" s="9"/>
      <c r="E522" s="14"/>
      <c r="F522" s="9"/>
      <c r="G522" s="9"/>
      <c r="H522" s="121"/>
      <c r="I522" s="121"/>
      <c r="J522" s="9"/>
      <c r="K522" s="9"/>
      <c r="L522" s="9"/>
      <c r="M522" s="9"/>
      <c r="N522" s="9"/>
      <c r="O522" s="5"/>
      <c r="P522" s="5"/>
      <c r="Q522" s="5"/>
      <c r="R522" s="5"/>
      <c r="S522" s="5"/>
      <c r="T522" s="5"/>
      <c r="U522" s="5"/>
      <c r="V522" s="5"/>
      <c r="W522" s="5"/>
      <c r="X522" s="5"/>
    </row>
    <row r="523" spans="1:24" ht="13.5" hidden="1" customHeight="1" x14ac:dyDescent="0.3">
      <c r="A523" s="6"/>
      <c r="B523" s="6"/>
      <c r="C523" s="6"/>
      <c r="D523" s="9"/>
      <c r="E523" s="14"/>
      <c r="F523" s="9"/>
      <c r="G523" s="9"/>
      <c r="H523" s="121"/>
      <c r="I523" s="121"/>
      <c r="J523" s="9"/>
      <c r="K523" s="9"/>
      <c r="L523" s="9"/>
      <c r="M523" s="9"/>
      <c r="N523" s="9"/>
      <c r="O523" s="5"/>
      <c r="P523" s="5"/>
      <c r="Q523" s="5"/>
      <c r="R523" s="5"/>
      <c r="S523" s="5"/>
      <c r="T523" s="5"/>
      <c r="U523" s="5"/>
      <c r="V523" s="5"/>
      <c r="W523" s="5"/>
      <c r="X523" s="5"/>
    </row>
    <row r="524" spans="1:24" ht="13.5" hidden="1" customHeight="1" x14ac:dyDescent="0.3">
      <c r="A524" s="6"/>
      <c r="B524" s="6"/>
      <c r="C524" s="6"/>
      <c r="D524" s="9"/>
      <c r="E524" s="14"/>
      <c r="F524" s="9"/>
      <c r="G524" s="9"/>
      <c r="H524" s="121"/>
      <c r="I524" s="121"/>
      <c r="J524" s="9"/>
      <c r="K524" s="9"/>
      <c r="L524" s="9"/>
      <c r="M524" s="9"/>
      <c r="N524" s="9"/>
      <c r="O524" s="5"/>
      <c r="P524" s="5"/>
      <c r="Q524" s="5"/>
      <c r="R524" s="5"/>
      <c r="S524" s="5"/>
      <c r="T524" s="5"/>
      <c r="U524" s="5"/>
      <c r="V524" s="5"/>
      <c r="W524" s="5"/>
      <c r="X524" s="5"/>
    </row>
    <row r="525" spans="1:24" ht="13.5" hidden="1" customHeight="1" x14ac:dyDescent="0.3">
      <c r="A525" s="6"/>
      <c r="B525" s="6"/>
      <c r="C525" s="6"/>
      <c r="D525" s="9"/>
      <c r="E525" s="14"/>
      <c r="F525" s="9"/>
      <c r="G525" s="9"/>
      <c r="H525" s="121"/>
      <c r="I525" s="121"/>
      <c r="J525" s="9"/>
      <c r="K525" s="9"/>
      <c r="L525" s="9"/>
      <c r="M525" s="9"/>
      <c r="N525" s="9"/>
      <c r="O525" s="5"/>
      <c r="P525" s="5"/>
      <c r="Q525" s="5"/>
      <c r="R525" s="5"/>
      <c r="S525" s="5"/>
      <c r="T525" s="5"/>
      <c r="U525" s="5"/>
      <c r="V525" s="5"/>
      <c r="W525" s="5"/>
      <c r="X525" s="5"/>
    </row>
    <row r="526" spans="1:24" ht="13.5" hidden="1" customHeight="1" x14ac:dyDescent="0.3">
      <c r="A526" s="6"/>
      <c r="B526" s="6"/>
      <c r="C526" s="6"/>
      <c r="D526" s="9"/>
      <c r="E526" s="14"/>
      <c r="F526" s="9"/>
      <c r="G526" s="9"/>
      <c r="H526" s="121"/>
      <c r="I526" s="121"/>
      <c r="J526" s="9"/>
      <c r="K526" s="9"/>
      <c r="L526" s="9"/>
      <c r="M526" s="9"/>
      <c r="N526" s="9"/>
      <c r="O526" s="5"/>
      <c r="P526" s="5"/>
      <c r="Q526" s="5"/>
      <c r="R526" s="5"/>
      <c r="S526" s="5"/>
      <c r="T526" s="5"/>
      <c r="U526" s="5"/>
      <c r="V526" s="5"/>
      <c r="W526" s="5"/>
      <c r="X526" s="5"/>
    </row>
    <row r="527" spans="1:24" ht="13.5" hidden="1" customHeight="1" x14ac:dyDescent="0.3">
      <c r="A527" s="6"/>
      <c r="B527" s="6"/>
      <c r="C527" s="6"/>
      <c r="D527" s="9"/>
      <c r="E527" s="14"/>
      <c r="F527" s="9"/>
      <c r="G527" s="9"/>
      <c r="H527" s="121"/>
      <c r="I527" s="121"/>
      <c r="J527" s="9"/>
      <c r="K527" s="9"/>
      <c r="L527" s="9"/>
      <c r="M527" s="9"/>
      <c r="N527" s="9"/>
      <c r="O527" s="5"/>
      <c r="P527" s="5"/>
      <c r="Q527" s="5"/>
      <c r="R527" s="5"/>
      <c r="S527" s="5"/>
      <c r="T527" s="5"/>
      <c r="U527" s="5"/>
      <c r="V527" s="5"/>
      <c r="W527" s="5"/>
      <c r="X527" s="5"/>
    </row>
    <row r="528" spans="1:24" ht="13.5" hidden="1" customHeight="1" x14ac:dyDescent="0.3">
      <c r="A528" s="6"/>
      <c r="B528" s="6"/>
      <c r="C528" s="6"/>
      <c r="D528" s="9"/>
      <c r="E528" s="14"/>
      <c r="F528" s="9"/>
      <c r="G528" s="9"/>
      <c r="H528" s="121"/>
      <c r="I528" s="121"/>
      <c r="J528" s="9"/>
      <c r="K528" s="9"/>
      <c r="L528" s="9"/>
      <c r="M528" s="9"/>
      <c r="N528" s="9"/>
      <c r="O528" s="5"/>
      <c r="P528" s="5"/>
      <c r="Q528" s="5"/>
      <c r="R528" s="5"/>
      <c r="S528" s="5"/>
      <c r="T528" s="5"/>
      <c r="U528" s="5"/>
      <c r="V528" s="5"/>
      <c r="W528" s="5"/>
      <c r="X528" s="5"/>
    </row>
    <row r="529" spans="1:24" ht="13.5" hidden="1" customHeight="1" x14ac:dyDescent="0.3">
      <c r="A529" s="6"/>
      <c r="B529" s="6"/>
      <c r="C529" s="6"/>
      <c r="D529" s="9"/>
      <c r="E529" s="14"/>
      <c r="F529" s="9"/>
      <c r="G529" s="9"/>
      <c r="H529" s="121"/>
      <c r="I529" s="121"/>
      <c r="J529" s="9"/>
      <c r="K529" s="9"/>
      <c r="L529" s="9"/>
      <c r="M529" s="9"/>
      <c r="N529" s="9"/>
      <c r="O529" s="5"/>
      <c r="P529" s="5"/>
      <c r="Q529" s="5"/>
      <c r="R529" s="5"/>
      <c r="S529" s="5"/>
      <c r="T529" s="5"/>
      <c r="U529" s="5"/>
      <c r="V529" s="5"/>
      <c r="W529" s="5"/>
      <c r="X529" s="5"/>
    </row>
    <row r="530" spans="1:24" ht="13.5" hidden="1" customHeight="1" x14ac:dyDescent="0.3">
      <c r="A530" s="6"/>
      <c r="B530" s="6"/>
      <c r="C530" s="6"/>
      <c r="D530" s="9"/>
      <c r="E530" s="14"/>
      <c r="F530" s="9"/>
      <c r="G530" s="9"/>
      <c r="H530" s="121"/>
      <c r="I530" s="121"/>
      <c r="J530" s="9"/>
      <c r="K530" s="9"/>
      <c r="L530" s="9"/>
      <c r="M530" s="9"/>
      <c r="N530" s="9"/>
      <c r="O530" s="5"/>
      <c r="P530" s="5"/>
      <c r="Q530" s="5"/>
      <c r="R530" s="5"/>
      <c r="S530" s="5"/>
      <c r="T530" s="5"/>
      <c r="U530" s="5"/>
      <c r="V530" s="5"/>
      <c r="W530" s="5"/>
      <c r="X530" s="5"/>
    </row>
    <row r="531" spans="1:24" ht="13.5" hidden="1" customHeight="1" x14ac:dyDescent="0.3">
      <c r="A531" s="6"/>
      <c r="B531" s="6"/>
      <c r="C531" s="6"/>
      <c r="D531" s="9"/>
      <c r="E531" s="14"/>
      <c r="F531" s="9"/>
      <c r="G531" s="9"/>
      <c r="H531" s="121"/>
      <c r="I531" s="121"/>
      <c r="J531" s="9"/>
      <c r="K531" s="9"/>
      <c r="L531" s="9"/>
      <c r="M531" s="9"/>
      <c r="N531" s="9"/>
      <c r="O531" s="5"/>
      <c r="P531" s="5"/>
      <c r="Q531" s="5"/>
      <c r="R531" s="5"/>
      <c r="S531" s="5"/>
      <c r="T531" s="5"/>
      <c r="U531" s="5"/>
      <c r="V531" s="5"/>
      <c r="W531" s="5"/>
      <c r="X531" s="5"/>
    </row>
    <row r="532" spans="1:24" ht="13.5" hidden="1" customHeight="1" x14ac:dyDescent="0.3">
      <c r="A532" s="6"/>
      <c r="B532" s="6"/>
      <c r="C532" s="6"/>
      <c r="D532" s="9"/>
      <c r="E532" s="14"/>
      <c r="F532" s="9"/>
      <c r="G532" s="9"/>
      <c r="H532" s="121"/>
      <c r="I532" s="121"/>
      <c r="J532" s="9"/>
      <c r="K532" s="9"/>
      <c r="L532" s="9"/>
      <c r="M532" s="9"/>
      <c r="N532" s="9"/>
      <c r="O532" s="5"/>
      <c r="P532" s="5"/>
      <c r="Q532" s="5"/>
      <c r="R532" s="5"/>
      <c r="S532" s="5"/>
      <c r="T532" s="5"/>
      <c r="U532" s="5"/>
      <c r="V532" s="5"/>
      <c r="W532" s="5"/>
      <c r="X532" s="5"/>
    </row>
    <row r="533" spans="1:24" ht="13.5" hidden="1" customHeight="1" x14ac:dyDescent="0.3">
      <c r="A533" s="6"/>
      <c r="B533" s="6"/>
      <c r="C533" s="6"/>
      <c r="D533" s="9"/>
      <c r="E533" s="14"/>
      <c r="F533" s="9"/>
      <c r="G533" s="9"/>
      <c r="H533" s="121"/>
      <c r="I533" s="121"/>
      <c r="J533" s="9"/>
      <c r="K533" s="9"/>
      <c r="L533" s="9"/>
      <c r="M533" s="9"/>
      <c r="N533" s="9"/>
      <c r="O533" s="5"/>
      <c r="P533" s="5"/>
      <c r="Q533" s="5"/>
      <c r="R533" s="5"/>
      <c r="S533" s="5"/>
      <c r="T533" s="5"/>
      <c r="U533" s="5"/>
      <c r="V533" s="5"/>
      <c r="W533" s="5"/>
      <c r="X533" s="5"/>
    </row>
    <row r="534" spans="1:24" ht="13.5" hidden="1" customHeight="1" x14ac:dyDescent="0.3">
      <c r="A534" s="6"/>
      <c r="B534" s="6"/>
      <c r="C534" s="6"/>
      <c r="D534" s="9"/>
      <c r="E534" s="14"/>
      <c r="F534" s="9"/>
      <c r="G534" s="9"/>
      <c r="H534" s="121"/>
      <c r="I534" s="121"/>
      <c r="J534" s="9"/>
      <c r="K534" s="9"/>
      <c r="L534" s="9"/>
      <c r="M534" s="9"/>
      <c r="N534" s="9"/>
      <c r="O534" s="5"/>
      <c r="P534" s="5"/>
      <c r="Q534" s="5"/>
      <c r="R534" s="5"/>
      <c r="S534" s="5"/>
      <c r="T534" s="5"/>
      <c r="U534" s="5"/>
      <c r="V534" s="5"/>
      <c r="W534" s="5"/>
      <c r="X534" s="5"/>
    </row>
    <row r="535" spans="1:24" ht="13.5" hidden="1" customHeight="1" x14ac:dyDescent="0.3">
      <c r="A535" s="6"/>
      <c r="B535" s="6"/>
      <c r="C535" s="6"/>
      <c r="D535" s="9"/>
      <c r="E535" s="14"/>
      <c r="F535" s="9"/>
      <c r="G535" s="9"/>
      <c r="H535" s="121"/>
      <c r="I535" s="121"/>
      <c r="J535" s="9"/>
      <c r="K535" s="9"/>
      <c r="L535" s="9"/>
      <c r="M535" s="9"/>
      <c r="N535" s="9"/>
      <c r="O535" s="5"/>
      <c r="P535" s="5"/>
      <c r="Q535" s="5"/>
      <c r="R535" s="5"/>
      <c r="S535" s="5"/>
      <c r="T535" s="5"/>
      <c r="U535" s="5"/>
      <c r="V535" s="5"/>
      <c r="W535" s="5"/>
      <c r="X535" s="5"/>
    </row>
    <row r="536" spans="1:24" ht="13.5" hidden="1" customHeight="1" x14ac:dyDescent="0.3">
      <c r="A536" s="6"/>
      <c r="B536" s="6"/>
      <c r="C536" s="6"/>
      <c r="D536" s="9"/>
      <c r="E536" s="14"/>
      <c r="F536" s="9"/>
      <c r="G536" s="9"/>
      <c r="H536" s="121"/>
      <c r="I536" s="121"/>
      <c r="J536" s="9"/>
      <c r="K536" s="9"/>
      <c r="L536" s="9"/>
      <c r="M536" s="9"/>
      <c r="N536" s="9"/>
      <c r="O536" s="5"/>
      <c r="P536" s="5"/>
      <c r="Q536" s="5"/>
      <c r="R536" s="5"/>
      <c r="S536" s="5"/>
      <c r="T536" s="5"/>
      <c r="U536" s="5"/>
      <c r="V536" s="5"/>
      <c r="W536" s="5"/>
      <c r="X536" s="5"/>
    </row>
    <row r="537" spans="1:24" ht="13.5" hidden="1" customHeight="1" x14ac:dyDescent="0.3">
      <c r="A537" s="6"/>
      <c r="B537" s="6"/>
      <c r="C537" s="6"/>
      <c r="D537" s="9"/>
      <c r="E537" s="14"/>
      <c r="F537" s="9"/>
      <c r="G537" s="9"/>
      <c r="H537" s="121"/>
      <c r="I537" s="121"/>
      <c r="J537" s="9"/>
      <c r="K537" s="9"/>
      <c r="L537" s="9"/>
      <c r="M537" s="9"/>
      <c r="N537" s="9"/>
      <c r="O537" s="5"/>
      <c r="P537" s="5"/>
      <c r="Q537" s="5"/>
      <c r="R537" s="5"/>
      <c r="S537" s="5"/>
      <c r="T537" s="5"/>
      <c r="U537" s="5"/>
      <c r="V537" s="5"/>
      <c r="W537" s="5"/>
      <c r="X537" s="5"/>
    </row>
    <row r="538" spans="1:24" ht="13.5" hidden="1" customHeight="1" x14ac:dyDescent="0.3">
      <c r="A538" s="6"/>
      <c r="B538" s="6"/>
      <c r="C538" s="6"/>
      <c r="D538" s="9"/>
      <c r="E538" s="14"/>
      <c r="F538" s="9"/>
      <c r="G538" s="9"/>
      <c r="H538" s="121"/>
      <c r="I538" s="121"/>
      <c r="J538" s="9"/>
      <c r="K538" s="9"/>
      <c r="L538" s="9"/>
      <c r="M538" s="9"/>
      <c r="N538" s="9"/>
      <c r="O538" s="5"/>
      <c r="P538" s="5"/>
      <c r="Q538" s="5"/>
      <c r="R538" s="5"/>
      <c r="S538" s="5"/>
      <c r="T538" s="5"/>
      <c r="U538" s="5"/>
      <c r="V538" s="5"/>
      <c r="W538" s="5"/>
      <c r="X538" s="5"/>
    </row>
    <row r="539" spans="1:24" ht="13.5" hidden="1" customHeight="1" x14ac:dyDescent="0.3">
      <c r="A539" s="6"/>
      <c r="B539" s="6"/>
      <c r="C539" s="6"/>
      <c r="D539" s="9"/>
      <c r="E539" s="14"/>
      <c r="F539" s="9"/>
      <c r="G539" s="9"/>
      <c r="H539" s="121"/>
      <c r="I539" s="121"/>
      <c r="J539" s="9"/>
      <c r="K539" s="9"/>
      <c r="L539" s="9"/>
      <c r="M539" s="9"/>
      <c r="N539" s="9"/>
      <c r="O539" s="5"/>
      <c r="P539" s="5"/>
      <c r="Q539" s="5"/>
      <c r="R539" s="5"/>
      <c r="S539" s="5"/>
      <c r="T539" s="5"/>
      <c r="U539" s="5"/>
      <c r="V539" s="5"/>
      <c r="W539" s="5"/>
      <c r="X539" s="5"/>
    </row>
    <row r="540" spans="1:24" ht="13.5" hidden="1" customHeight="1" x14ac:dyDescent="0.3">
      <c r="A540" s="6"/>
      <c r="B540" s="6"/>
      <c r="C540" s="6"/>
      <c r="D540" s="9"/>
      <c r="E540" s="14"/>
      <c r="F540" s="9"/>
      <c r="G540" s="9"/>
      <c r="H540" s="121"/>
      <c r="I540" s="121"/>
      <c r="J540" s="9"/>
      <c r="K540" s="9"/>
      <c r="L540" s="9"/>
      <c r="M540" s="9"/>
      <c r="N540" s="9"/>
      <c r="O540" s="5"/>
      <c r="P540" s="5"/>
      <c r="Q540" s="5"/>
      <c r="R540" s="5"/>
      <c r="S540" s="5"/>
      <c r="T540" s="5"/>
      <c r="U540" s="5"/>
      <c r="V540" s="5"/>
      <c r="W540" s="5"/>
      <c r="X540" s="5"/>
    </row>
    <row r="541" spans="1:24" ht="13.5" hidden="1" customHeight="1" x14ac:dyDescent="0.3">
      <c r="A541" s="6"/>
      <c r="B541" s="6"/>
      <c r="C541" s="6"/>
      <c r="D541" s="9"/>
      <c r="E541" s="14"/>
      <c r="F541" s="9"/>
      <c r="G541" s="9"/>
      <c r="H541" s="121"/>
      <c r="I541" s="121"/>
      <c r="J541" s="9"/>
      <c r="K541" s="9"/>
      <c r="L541" s="9"/>
      <c r="M541" s="9"/>
      <c r="N541" s="9"/>
      <c r="O541" s="5"/>
      <c r="P541" s="5"/>
      <c r="Q541" s="5"/>
      <c r="R541" s="5"/>
      <c r="S541" s="5"/>
      <c r="T541" s="5"/>
      <c r="U541" s="5"/>
      <c r="V541" s="5"/>
      <c r="W541" s="5"/>
      <c r="X541" s="5"/>
    </row>
    <row r="542" spans="1:24" ht="13.5" hidden="1" customHeight="1" x14ac:dyDescent="0.3">
      <c r="A542" s="6"/>
      <c r="B542" s="6"/>
      <c r="C542" s="6"/>
      <c r="D542" s="9"/>
      <c r="E542" s="14"/>
      <c r="F542" s="9"/>
      <c r="G542" s="9"/>
      <c r="H542" s="121"/>
      <c r="I542" s="121"/>
      <c r="J542" s="9"/>
      <c r="K542" s="9"/>
      <c r="L542" s="9"/>
      <c r="M542" s="9"/>
      <c r="N542" s="9"/>
      <c r="O542" s="5"/>
      <c r="P542" s="5"/>
      <c r="Q542" s="5"/>
      <c r="R542" s="5"/>
      <c r="S542" s="5"/>
      <c r="T542" s="5"/>
      <c r="U542" s="5"/>
      <c r="V542" s="5"/>
      <c r="W542" s="5"/>
      <c r="X542" s="5"/>
    </row>
    <row r="543" spans="1:24" ht="13.5" hidden="1" customHeight="1" x14ac:dyDescent="0.3">
      <c r="A543" s="6"/>
      <c r="B543" s="6"/>
      <c r="C543" s="6"/>
      <c r="D543" s="9"/>
      <c r="E543" s="14"/>
      <c r="F543" s="9"/>
      <c r="G543" s="9"/>
      <c r="H543" s="121"/>
      <c r="I543" s="121"/>
      <c r="J543" s="9"/>
      <c r="K543" s="9"/>
      <c r="L543" s="9"/>
      <c r="M543" s="9"/>
      <c r="N543" s="9"/>
      <c r="O543" s="5"/>
      <c r="P543" s="5"/>
      <c r="Q543" s="5"/>
      <c r="R543" s="5"/>
      <c r="S543" s="5"/>
      <c r="T543" s="5"/>
      <c r="U543" s="5"/>
      <c r="V543" s="5"/>
      <c r="W543" s="5"/>
      <c r="X543" s="5"/>
    </row>
    <row r="544" spans="1:24" ht="13.5" hidden="1" customHeight="1" x14ac:dyDescent="0.3">
      <c r="A544" s="6"/>
      <c r="B544" s="6"/>
      <c r="C544" s="6"/>
      <c r="D544" s="9"/>
      <c r="E544" s="14"/>
      <c r="F544" s="9"/>
      <c r="G544" s="9"/>
      <c r="H544" s="121"/>
      <c r="I544" s="121"/>
      <c r="J544" s="9"/>
      <c r="K544" s="9"/>
      <c r="L544" s="9"/>
      <c r="M544" s="9"/>
      <c r="N544" s="9"/>
      <c r="O544" s="5"/>
      <c r="P544" s="5"/>
      <c r="Q544" s="5"/>
      <c r="R544" s="5"/>
      <c r="S544" s="5"/>
      <c r="T544" s="5"/>
      <c r="U544" s="5"/>
      <c r="V544" s="5"/>
      <c r="W544" s="5"/>
      <c r="X544" s="5"/>
    </row>
    <row r="545" spans="1:24" ht="13.5" hidden="1" customHeight="1" x14ac:dyDescent="0.3">
      <c r="A545" s="6"/>
      <c r="B545" s="6"/>
      <c r="C545" s="6"/>
      <c r="D545" s="9"/>
      <c r="E545" s="14"/>
      <c r="F545" s="9"/>
      <c r="G545" s="9"/>
      <c r="H545" s="121"/>
      <c r="I545" s="121"/>
      <c r="J545" s="9"/>
      <c r="K545" s="9"/>
      <c r="L545" s="9"/>
      <c r="M545" s="9"/>
      <c r="N545" s="9"/>
      <c r="O545" s="5"/>
      <c r="P545" s="5"/>
      <c r="Q545" s="5"/>
      <c r="R545" s="5"/>
      <c r="S545" s="5"/>
      <c r="T545" s="5"/>
      <c r="U545" s="5"/>
      <c r="V545" s="5"/>
      <c r="W545" s="5"/>
      <c r="X545" s="5"/>
    </row>
    <row r="546" spans="1:24" ht="13.5" hidden="1" customHeight="1" x14ac:dyDescent="0.3">
      <c r="A546" s="6"/>
      <c r="B546" s="6"/>
      <c r="C546" s="6"/>
      <c r="D546" s="9"/>
      <c r="E546" s="14"/>
      <c r="F546" s="9"/>
      <c r="G546" s="9"/>
      <c r="H546" s="121"/>
      <c r="I546" s="121"/>
      <c r="J546" s="9"/>
      <c r="K546" s="9"/>
      <c r="L546" s="9"/>
      <c r="M546" s="9"/>
      <c r="N546" s="9"/>
      <c r="O546" s="5"/>
      <c r="P546" s="5"/>
      <c r="Q546" s="5"/>
      <c r="R546" s="5"/>
      <c r="S546" s="5"/>
      <c r="T546" s="5"/>
      <c r="U546" s="5"/>
      <c r="V546" s="5"/>
      <c r="W546" s="5"/>
      <c r="X546" s="5"/>
    </row>
    <row r="547" spans="1:24" ht="13.5" hidden="1" customHeight="1" x14ac:dyDescent="0.3">
      <c r="A547" s="6"/>
      <c r="B547" s="6"/>
      <c r="C547" s="6"/>
      <c r="D547" s="9"/>
      <c r="E547" s="14"/>
      <c r="F547" s="9"/>
      <c r="G547" s="9"/>
      <c r="H547" s="121"/>
      <c r="I547" s="121"/>
      <c r="J547" s="9"/>
      <c r="K547" s="9"/>
      <c r="L547" s="9"/>
      <c r="M547" s="9"/>
      <c r="N547" s="9"/>
      <c r="O547" s="5"/>
      <c r="P547" s="5"/>
      <c r="Q547" s="5"/>
      <c r="R547" s="5"/>
      <c r="S547" s="5"/>
      <c r="T547" s="5"/>
      <c r="U547" s="5"/>
      <c r="V547" s="5"/>
      <c r="W547" s="5"/>
      <c r="X547" s="5"/>
    </row>
    <row r="548" spans="1:24" ht="13.5" hidden="1" customHeight="1" x14ac:dyDescent="0.3">
      <c r="A548" s="6"/>
      <c r="B548" s="6"/>
      <c r="C548" s="6"/>
      <c r="D548" s="9"/>
      <c r="E548" s="14"/>
      <c r="F548" s="9"/>
      <c r="G548" s="9"/>
      <c r="H548" s="121"/>
      <c r="I548" s="121"/>
      <c r="J548" s="9"/>
      <c r="K548" s="9"/>
      <c r="L548" s="9"/>
      <c r="M548" s="9"/>
      <c r="N548" s="9"/>
      <c r="O548" s="5"/>
      <c r="P548" s="5"/>
      <c r="Q548" s="5"/>
      <c r="R548" s="5"/>
      <c r="S548" s="5"/>
      <c r="T548" s="5"/>
      <c r="U548" s="5"/>
      <c r="V548" s="5"/>
      <c r="W548" s="5"/>
      <c r="X548" s="5"/>
    </row>
    <row r="549" spans="1:24" ht="13.5" hidden="1" customHeight="1" x14ac:dyDescent="0.3">
      <c r="A549" s="6"/>
      <c r="B549" s="6"/>
      <c r="C549" s="6"/>
      <c r="D549" s="9"/>
      <c r="E549" s="14"/>
      <c r="F549" s="9"/>
      <c r="G549" s="9"/>
      <c r="H549" s="121"/>
      <c r="I549" s="121"/>
      <c r="J549" s="9"/>
      <c r="K549" s="9"/>
      <c r="L549" s="9"/>
      <c r="M549" s="9"/>
      <c r="N549" s="9"/>
      <c r="O549" s="5"/>
      <c r="P549" s="5"/>
      <c r="Q549" s="5"/>
      <c r="R549" s="5"/>
      <c r="S549" s="5"/>
      <c r="T549" s="5"/>
      <c r="U549" s="5"/>
      <c r="V549" s="5"/>
      <c r="W549" s="5"/>
      <c r="X549" s="5"/>
    </row>
    <row r="550" spans="1:24" ht="13.5" hidden="1" customHeight="1" x14ac:dyDescent="0.3">
      <c r="A550" s="6"/>
      <c r="B550" s="6"/>
      <c r="C550" s="6"/>
      <c r="D550" s="9"/>
      <c r="E550" s="14"/>
      <c r="F550" s="9"/>
      <c r="G550" s="9"/>
      <c r="H550" s="121"/>
      <c r="I550" s="121"/>
      <c r="J550" s="9"/>
      <c r="K550" s="9"/>
      <c r="L550" s="9"/>
      <c r="M550" s="9"/>
      <c r="N550" s="9"/>
      <c r="O550" s="5"/>
      <c r="P550" s="5"/>
      <c r="Q550" s="5"/>
      <c r="R550" s="5"/>
      <c r="S550" s="5"/>
      <c r="T550" s="5"/>
      <c r="U550" s="5"/>
      <c r="V550" s="5"/>
      <c r="W550" s="5"/>
      <c r="X550" s="5"/>
    </row>
    <row r="551" spans="1:24" ht="13.5" hidden="1" customHeight="1" x14ac:dyDescent="0.3">
      <c r="A551" s="6"/>
      <c r="B551" s="6"/>
      <c r="C551" s="6"/>
      <c r="D551" s="9"/>
      <c r="E551" s="14"/>
      <c r="F551" s="9"/>
      <c r="G551" s="9"/>
      <c r="H551" s="121"/>
      <c r="I551" s="121"/>
      <c r="J551" s="9"/>
      <c r="K551" s="9"/>
      <c r="L551" s="9"/>
      <c r="M551" s="9"/>
      <c r="N551" s="9"/>
      <c r="O551" s="5"/>
      <c r="P551" s="5"/>
      <c r="Q551" s="5"/>
      <c r="R551" s="5"/>
      <c r="S551" s="5"/>
      <c r="T551" s="5"/>
      <c r="U551" s="5"/>
      <c r="V551" s="5"/>
      <c r="W551" s="5"/>
      <c r="X551" s="5"/>
    </row>
    <row r="552" spans="1:24" ht="13.5" hidden="1" customHeight="1" x14ac:dyDescent="0.3">
      <c r="A552" s="6"/>
      <c r="B552" s="6"/>
      <c r="C552" s="6"/>
      <c r="D552" s="9"/>
      <c r="E552" s="14"/>
      <c r="F552" s="9"/>
      <c r="G552" s="9"/>
      <c r="H552" s="121"/>
      <c r="I552" s="121"/>
      <c r="J552" s="9"/>
      <c r="K552" s="9"/>
      <c r="L552" s="9"/>
      <c r="M552" s="9"/>
      <c r="N552" s="9"/>
      <c r="O552" s="5"/>
      <c r="P552" s="5"/>
      <c r="Q552" s="5"/>
      <c r="R552" s="5"/>
      <c r="S552" s="5"/>
      <c r="T552" s="5"/>
      <c r="U552" s="5"/>
      <c r="V552" s="5"/>
      <c r="W552" s="5"/>
      <c r="X552" s="5"/>
    </row>
    <row r="553" spans="1:24" ht="13.5" hidden="1" customHeight="1" x14ac:dyDescent="0.3">
      <c r="A553" s="6"/>
      <c r="B553" s="6"/>
      <c r="C553" s="6"/>
      <c r="D553" s="9"/>
      <c r="E553" s="14"/>
      <c r="F553" s="9"/>
      <c r="G553" s="9"/>
      <c r="H553" s="121"/>
      <c r="I553" s="121"/>
      <c r="J553" s="9"/>
      <c r="K553" s="9"/>
      <c r="L553" s="9"/>
      <c r="M553" s="9"/>
      <c r="N553" s="9"/>
      <c r="O553" s="5"/>
      <c r="P553" s="5"/>
      <c r="Q553" s="5"/>
      <c r="R553" s="5"/>
      <c r="S553" s="5"/>
      <c r="T553" s="5"/>
      <c r="U553" s="5"/>
      <c r="V553" s="5"/>
      <c r="W553" s="5"/>
      <c r="X553" s="5"/>
    </row>
    <row r="554" spans="1:24" ht="13.5" hidden="1" customHeight="1" x14ac:dyDescent="0.3">
      <c r="A554" s="6"/>
      <c r="B554" s="6"/>
      <c r="C554" s="6"/>
      <c r="D554" s="9"/>
      <c r="E554" s="14"/>
      <c r="F554" s="9"/>
      <c r="G554" s="9"/>
      <c r="H554" s="121"/>
      <c r="I554" s="121"/>
      <c r="J554" s="9"/>
      <c r="K554" s="9"/>
      <c r="L554" s="9"/>
      <c r="M554" s="9"/>
      <c r="N554" s="9"/>
      <c r="O554" s="5"/>
      <c r="P554" s="5"/>
      <c r="Q554" s="5"/>
      <c r="R554" s="5"/>
      <c r="S554" s="5"/>
      <c r="T554" s="5"/>
      <c r="U554" s="5"/>
      <c r="V554" s="5"/>
      <c r="W554" s="5"/>
      <c r="X554" s="5"/>
    </row>
    <row r="555" spans="1:24" ht="13.5" hidden="1" customHeight="1" x14ac:dyDescent="0.3">
      <c r="A555" s="6"/>
      <c r="B555" s="6"/>
      <c r="C555" s="6"/>
      <c r="D555" s="9"/>
      <c r="E555" s="14"/>
      <c r="F555" s="9"/>
      <c r="G555" s="9"/>
      <c r="H555" s="121"/>
      <c r="I555" s="121"/>
      <c r="J555" s="9"/>
      <c r="K555" s="9"/>
      <c r="L555" s="9"/>
      <c r="M555" s="9"/>
      <c r="N555" s="9"/>
      <c r="O555" s="5"/>
      <c r="P555" s="5"/>
      <c r="Q555" s="5"/>
      <c r="R555" s="5"/>
      <c r="S555" s="5"/>
      <c r="T555" s="5"/>
      <c r="U555" s="5"/>
      <c r="V555" s="5"/>
      <c r="W555" s="5"/>
      <c r="X555" s="5"/>
    </row>
    <row r="556" spans="1:24" ht="13.5" hidden="1" customHeight="1" x14ac:dyDescent="0.3">
      <c r="A556" s="6"/>
      <c r="B556" s="6"/>
      <c r="C556" s="6"/>
      <c r="D556" s="9"/>
      <c r="E556" s="14"/>
      <c r="F556" s="9"/>
      <c r="G556" s="9"/>
      <c r="H556" s="121"/>
      <c r="I556" s="121"/>
      <c r="J556" s="9"/>
      <c r="K556" s="9"/>
      <c r="L556" s="9"/>
      <c r="M556" s="9"/>
      <c r="N556" s="9"/>
      <c r="O556" s="5"/>
      <c r="P556" s="5"/>
      <c r="Q556" s="5"/>
      <c r="R556" s="5"/>
      <c r="S556" s="5"/>
      <c r="T556" s="5"/>
      <c r="U556" s="5"/>
      <c r="V556" s="5"/>
      <c r="W556" s="5"/>
      <c r="X556" s="5"/>
    </row>
    <row r="557" spans="1:24" ht="13.5" hidden="1" customHeight="1" x14ac:dyDescent="0.3">
      <c r="A557" s="6"/>
      <c r="B557" s="6"/>
      <c r="C557" s="6"/>
      <c r="D557" s="9"/>
      <c r="E557" s="14"/>
      <c r="F557" s="9"/>
      <c r="G557" s="9"/>
      <c r="H557" s="121"/>
      <c r="I557" s="121"/>
      <c r="J557" s="9"/>
      <c r="K557" s="9"/>
      <c r="L557" s="9"/>
      <c r="M557" s="9"/>
      <c r="N557" s="9"/>
      <c r="O557" s="5"/>
      <c r="P557" s="5"/>
      <c r="Q557" s="5"/>
      <c r="R557" s="5"/>
      <c r="S557" s="5"/>
      <c r="T557" s="5"/>
      <c r="U557" s="5"/>
      <c r="V557" s="5"/>
      <c r="W557" s="5"/>
      <c r="X557" s="5"/>
    </row>
    <row r="558" spans="1:24" ht="13.5" hidden="1" customHeight="1" x14ac:dyDescent="0.3">
      <c r="A558" s="6"/>
      <c r="B558" s="6"/>
      <c r="C558" s="6"/>
      <c r="D558" s="9"/>
      <c r="E558" s="14"/>
      <c r="F558" s="9"/>
      <c r="G558" s="9"/>
      <c r="H558" s="121"/>
      <c r="I558" s="121"/>
      <c r="J558" s="9"/>
      <c r="K558" s="9"/>
      <c r="L558" s="9"/>
      <c r="M558" s="9"/>
      <c r="N558" s="9"/>
      <c r="O558" s="5"/>
      <c r="P558" s="5"/>
      <c r="Q558" s="5"/>
      <c r="R558" s="5"/>
      <c r="S558" s="5"/>
      <c r="T558" s="5"/>
      <c r="U558" s="5"/>
      <c r="V558" s="5"/>
      <c r="W558" s="5"/>
      <c r="X558" s="5"/>
    </row>
    <row r="559" spans="1:24" ht="13.5" hidden="1" customHeight="1" x14ac:dyDescent="0.3">
      <c r="A559" s="6"/>
      <c r="B559" s="6"/>
      <c r="C559" s="6"/>
      <c r="D559" s="9"/>
      <c r="E559" s="14"/>
      <c r="F559" s="9"/>
      <c r="G559" s="9"/>
      <c r="H559" s="121"/>
      <c r="I559" s="121"/>
      <c r="J559" s="9"/>
      <c r="K559" s="9"/>
      <c r="L559" s="9"/>
      <c r="M559" s="9"/>
      <c r="N559" s="9"/>
      <c r="O559" s="5"/>
      <c r="P559" s="5"/>
      <c r="Q559" s="5"/>
      <c r="R559" s="5"/>
      <c r="S559" s="5"/>
      <c r="T559" s="5"/>
      <c r="U559" s="5"/>
      <c r="V559" s="5"/>
      <c r="W559" s="5"/>
      <c r="X559" s="5"/>
    </row>
    <row r="560" spans="1:24" ht="13.5" hidden="1" customHeight="1" x14ac:dyDescent="0.3">
      <c r="A560" s="6"/>
      <c r="B560" s="6"/>
      <c r="C560" s="6"/>
      <c r="D560" s="9"/>
      <c r="E560" s="14"/>
      <c r="F560" s="9"/>
      <c r="G560" s="9"/>
      <c r="H560" s="121"/>
      <c r="I560" s="121"/>
      <c r="J560" s="9"/>
      <c r="K560" s="9"/>
      <c r="L560" s="9"/>
      <c r="M560" s="9"/>
      <c r="N560" s="9"/>
      <c r="O560" s="5"/>
      <c r="P560" s="5"/>
      <c r="Q560" s="5"/>
      <c r="R560" s="5"/>
      <c r="S560" s="5"/>
      <c r="T560" s="5"/>
      <c r="U560" s="5"/>
      <c r="V560" s="5"/>
      <c r="W560" s="5"/>
      <c r="X560" s="5"/>
    </row>
    <row r="561" spans="1:24" ht="13.5" hidden="1" customHeight="1" x14ac:dyDescent="0.3">
      <c r="A561" s="6"/>
      <c r="B561" s="6"/>
      <c r="C561" s="6"/>
      <c r="D561" s="9"/>
      <c r="E561" s="14"/>
      <c r="F561" s="9"/>
      <c r="G561" s="9"/>
      <c r="H561" s="121"/>
      <c r="I561" s="121"/>
      <c r="J561" s="9"/>
      <c r="K561" s="9"/>
      <c r="L561" s="9"/>
      <c r="M561" s="9"/>
      <c r="N561" s="9"/>
      <c r="O561" s="5"/>
      <c r="P561" s="5"/>
      <c r="Q561" s="5"/>
      <c r="R561" s="5"/>
      <c r="S561" s="5"/>
      <c r="T561" s="5"/>
      <c r="U561" s="5"/>
      <c r="V561" s="5"/>
      <c r="W561" s="5"/>
      <c r="X561" s="5"/>
    </row>
    <row r="562" spans="1:24" ht="13.5" hidden="1" customHeight="1" x14ac:dyDescent="0.3">
      <c r="A562" s="6"/>
      <c r="B562" s="6"/>
      <c r="C562" s="6"/>
      <c r="D562" s="9"/>
      <c r="E562" s="14"/>
      <c r="F562" s="9"/>
      <c r="G562" s="9"/>
      <c r="H562" s="121"/>
      <c r="I562" s="121"/>
      <c r="J562" s="9"/>
      <c r="K562" s="9"/>
      <c r="L562" s="9"/>
      <c r="M562" s="9"/>
      <c r="N562" s="9"/>
      <c r="O562" s="5"/>
      <c r="P562" s="5"/>
      <c r="Q562" s="5"/>
      <c r="R562" s="5"/>
      <c r="S562" s="5"/>
      <c r="T562" s="5"/>
      <c r="U562" s="5"/>
      <c r="V562" s="5"/>
      <c r="W562" s="5"/>
      <c r="X562" s="5"/>
    </row>
    <row r="563" spans="1:24" ht="13.5" hidden="1" customHeight="1" x14ac:dyDescent="0.3">
      <c r="A563" s="6"/>
      <c r="B563" s="6"/>
      <c r="C563" s="6"/>
      <c r="D563" s="9"/>
      <c r="E563" s="14"/>
      <c r="F563" s="9"/>
      <c r="G563" s="9"/>
      <c r="H563" s="121"/>
      <c r="I563" s="121"/>
      <c r="J563" s="9"/>
      <c r="K563" s="9"/>
      <c r="L563" s="9"/>
      <c r="M563" s="9"/>
      <c r="N563" s="9"/>
      <c r="O563" s="5"/>
      <c r="P563" s="5"/>
      <c r="Q563" s="5"/>
      <c r="R563" s="5"/>
      <c r="S563" s="5"/>
      <c r="T563" s="5"/>
      <c r="U563" s="5"/>
      <c r="V563" s="5"/>
      <c r="W563" s="5"/>
      <c r="X563" s="5"/>
    </row>
    <row r="564" spans="1:24" ht="13.5" hidden="1" customHeight="1" x14ac:dyDescent="0.3">
      <c r="A564" s="6"/>
      <c r="B564" s="6"/>
      <c r="C564" s="6"/>
      <c r="D564" s="9"/>
      <c r="E564" s="14"/>
      <c r="F564" s="9"/>
      <c r="G564" s="9"/>
      <c r="H564" s="121"/>
      <c r="I564" s="121"/>
      <c r="J564" s="9"/>
      <c r="K564" s="9"/>
      <c r="L564" s="9"/>
      <c r="M564" s="9"/>
      <c r="N564" s="9"/>
      <c r="O564" s="5"/>
      <c r="P564" s="5"/>
      <c r="Q564" s="5"/>
      <c r="R564" s="5"/>
      <c r="S564" s="5"/>
      <c r="T564" s="5"/>
      <c r="U564" s="5"/>
      <c r="V564" s="5"/>
      <c r="W564" s="5"/>
      <c r="X564" s="5"/>
    </row>
    <row r="565" spans="1:24" ht="13.5" hidden="1" customHeight="1" x14ac:dyDescent="0.3">
      <c r="A565" s="6"/>
      <c r="B565" s="6"/>
      <c r="C565" s="6"/>
      <c r="D565" s="9"/>
      <c r="E565" s="14"/>
      <c r="F565" s="9"/>
      <c r="G565" s="9"/>
      <c r="H565" s="121"/>
      <c r="I565" s="121"/>
      <c r="J565" s="9"/>
      <c r="K565" s="9"/>
      <c r="L565" s="9"/>
      <c r="M565" s="9"/>
      <c r="N565" s="9"/>
      <c r="O565" s="5"/>
      <c r="P565" s="5"/>
      <c r="Q565" s="5"/>
      <c r="R565" s="5"/>
      <c r="S565" s="5"/>
      <c r="T565" s="5"/>
      <c r="U565" s="5"/>
      <c r="V565" s="5"/>
      <c r="W565" s="5"/>
      <c r="X565" s="5"/>
    </row>
    <row r="566" spans="1:24" ht="13.5" hidden="1" customHeight="1" x14ac:dyDescent="0.3">
      <c r="A566" s="6"/>
      <c r="B566" s="6"/>
      <c r="C566" s="6"/>
      <c r="D566" s="9"/>
      <c r="E566" s="14"/>
      <c r="F566" s="9"/>
      <c r="G566" s="9"/>
      <c r="H566" s="121"/>
      <c r="I566" s="121"/>
      <c r="J566" s="9"/>
      <c r="K566" s="9"/>
      <c r="L566" s="9"/>
      <c r="M566" s="9"/>
      <c r="N566" s="9"/>
      <c r="O566" s="5"/>
      <c r="P566" s="5"/>
      <c r="Q566" s="5"/>
      <c r="R566" s="5"/>
      <c r="S566" s="5"/>
      <c r="T566" s="5"/>
      <c r="U566" s="5"/>
      <c r="V566" s="5"/>
      <c r="W566" s="5"/>
      <c r="X566" s="5"/>
    </row>
    <row r="567" spans="1:24" ht="13.5" hidden="1" customHeight="1" x14ac:dyDescent="0.3">
      <c r="A567" s="6"/>
      <c r="B567" s="6"/>
      <c r="C567" s="6"/>
      <c r="D567" s="9"/>
      <c r="E567" s="14"/>
      <c r="F567" s="9"/>
      <c r="G567" s="9"/>
      <c r="H567" s="121"/>
      <c r="I567" s="121"/>
      <c r="J567" s="9"/>
      <c r="K567" s="9"/>
      <c r="L567" s="9"/>
      <c r="M567" s="9"/>
      <c r="N567" s="9"/>
      <c r="O567" s="5"/>
      <c r="P567" s="5"/>
      <c r="Q567" s="5"/>
      <c r="R567" s="5"/>
      <c r="S567" s="5"/>
      <c r="T567" s="5"/>
      <c r="U567" s="5"/>
      <c r="V567" s="5"/>
      <c r="W567" s="5"/>
      <c r="X567" s="5"/>
    </row>
    <row r="568" spans="1:24" ht="13.5" hidden="1" customHeight="1" x14ac:dyDescent="0.3">
      <c r="A568" s="6"/>
      <c r="B568" s="6"/>
      <c r="C568" s="6"/>
      <c r="D568" s="9"/>
      <c r="E568" s="14"/>
      <c r="F568" s="9"/>
      <c r="G568" s="9"/>
      <c r="H568" s="121"/>
      <c r="I568" s="121"/>
      <c r="J568" s="9"/>
      <c r="K568" s="9"/>
      <c r="L568" s="9"/>
      <c r="M568" s="9"/>
      <c r="N568" s="9"/>
      <c r="O568" s="5"/>
      <c r="P568" s="5"/>
      <c r="Q568" s="5"/>
      <c r="R568" s="5"/>
      <c r="S568" s="5"/>
      <c r="T568" s="5"/>
      <c r="U568" s="5"/>
      <c r="V568" s="5"/>
      <c r="W568" s="5"/>
      <c r="X568" s="5"/>
    </row>
    <row r="569" spans="1:24" ht="13.5" hidden="1" customHeight="1" x14ac:dyDescent="0.3">
      <c r="A569" s="6"/>
      <c r="B569" s="6"/>
      <c r="C569" s="6"/>
      <c r="D569" s="9"/>
      <c r="E569" s="14"/>
      <c r="F569" s="9"/>
      <c r="G569" s="9"/>
      <c r="H569" s="121"/>
      <c r="I569" s="121"/>
      <c r="J569" s="9"/>
      <c r="K569" s="9"/>
      <c r="L569" s="9"/>
      <c r="M569" s="9"/>
      <c r="N569" s="9"/>
      <c r="O569" s="5"/>
      <c r="P569" s="5"/>
      <c r="Q569" s="5"/>
      <c r="R569" s="5"/>
      <c r="S569" s="5"/>
      <c r="T569" s="5"/>
      <c r="U569" s="5"/>
      <c r="V569" s="5"/>
      <c r="W569" s="5"/>
      <c r="X569" s="5"/>
    </row>
    <row r="570" spans="1:24" ht="13.5" hidden="1" customHeight="1" x14ac:dyDescent="0.3">
      <c r="A570" s="6"/>
      <c r="B570" s="6"/>
      <c r="C570" s="6"/>
      <c r="D570" s="9"/>
      <c r="E570" s="14"/>
      <c r="F570" s="9"/>
      <c r="G570" s="9"/>
      <c r="H570" s="121"/>
      <c r="I570" s="121"/>
      <c r="J570" s="9"/>
      <c r="K570" s="9"/>
      <c r="L570" s="9"/>
      <c r="M570" s="9"/>
      <c r="N570" s="9"/>
      <c r="O570" s="5"/>
      <c r="P570" s="5"/>
      <c r="Q570" s="5"/>
      <c r="R570" s="5"/>
      <c r="S570" s="5"/>
      <c r="T570" s="5"/>
      <c r="U570" s="5"/>
      <c r="V570" s="5"/>
      <c r="W570" s="5"/>
      <c r="X570" s="5"/>
    </row>
    <row r="571" spans="1:24" ht="13.5" hidden="1" customHeight="1" x14ac:dyDescent="0.3">
      <c r="A571" s="6"/>
      <c r="B571" s="6"/>
      <c r="C571" s="6"/>
      <c r="D571" s="9"/>
      <c r="E571" s="14"/>
      <c r="F571" s="9"/>
      <c r="G571" s="9"/>
      <c r="H571" s="121"/>
      <c r="I571" s="121"/>
      <c r="J571" s="9"/>
      <c r="K571" s="9"/>
      <c r="L571" s="9"/>
      <c r="M571" s="9"/>
      <c r="N571" s="9"/>
      <c r="O571" s="5"/>
      <c r="P571" s="5"/>
      <c r="Q571" s="5"/>
      <c r="R571" s="5"/>
      <c r="S571" s="5"/>
      <c r="T571" s="5"/>
      <c r="U571" s="5"/>
      <c r="V571" s="5"/>
      <c r="W571" s="5"/>
      <c r="X571" s="5"/>
    </row>
    <row r="572" spans="1:24" ht="13.5" hidden="1" customHeight="1" x14ac:dyDescent="0.3">
      <c r="A572" s="6"/>
      <c r="B572" s="6"/>
      <c r="C572" s="6"/>
      <c r="D572" s="9"/>
      <c r="E572" s="14"/>
      <c r="F572" s="9"/>
      <c r="G572" s="9"/>
      <c r="H572" s="121"/>
      <c r="I572" s="121"/>
      <c r="J572" s="9"/>
      <c r="K572" s="9"/>
      <c r="L572" s="9"/>
      <c r="M572" s="9"/>
      <c r="N572" s="9"/>
      <c r="O572" s="5"/>
      <c r="P572" s="5"/>
      <c r="Q572" s="5"/>
      <c r="R572" s="5"/>
      <c r="S572" s="5"/>
      <c r="T572" s="5"/>
      <c r="U572" s="5"/>
      <c r="V572" s="5"/>
      <c r="W572" s="5"/>
      <c r="X572" s="5"/>
    </row>
    <row r="573" spans="1:24" ht="13.5" hidden="1" customHeight="1" x14ac:dyDescent="0.3">
      <c r="A573" s="6"/>
      <c r="B573" s="6"/>
      <c r="C573" s="6"/>
      <c r="D573" s="9"/>
      <c r="E573" s="14"/>
      <c r="F573" s="9"/>
      <c r="G573" s="9"/>
      <c r="H573" s="121"/>
      <c r="I573" s="121"/>
      <c r="J573" s="9"/>
      <c r="K573" s="9"/>
      <c r="L573" s="9"/>
      <c r="M573" s="9"/>
      <c r="N573" s="9"/>
      <c r="O573" s="5"/>
      <c r="P573" s="5"/>
      <c r="Q573" s="5"/>
      <c r="R573" s="5"/>
      <c r="S573" s="5"/>
      <c r="T573" s="5"/>
      <c r="U573" s="5"/>
      <c r="V573" s="5"/>
      <c r="W573" s="5"/>
      <c r="X573" s="5"/>
    </row>
    <row r="574" spans="1:24" ht="13.5" hidden="1" customHeight="1" x14ac:dyDescent="0.3">
      <c r="A574" s="6"/>
      <c r="B574" s="6"/>
      <c r="C574" s="6"/>
      <c r="D574" s="9"/>
      <c r="E574" s="14"/>
      <c r="F574" s="9"/>
      <c r="G574" s="9"/>
      <c r="H574" s="121"/>
      <c r="I574" s="121"/>
      <c r="J574" s="9"/>
      <c r="K574" s="9"/>
      <c r="L574" s="9"/>
      <c r="M574" s="9"/>
      <c r="N574" s="9"/>
      <c r="O574" s="5"/>
      <c r="P574" s="5"/>
      <c r="Q574" s="5"/>
      <c r="R574" s="5"/>
      <c r="S574" s="5"/>
      <c r="T574" s="5"/>
      <c r="U574" s="5"/>
      <c r="V574" s="5"/>
      <c r="W574" s="5"/>
      <c r="X574" s="5"/>
    </row>
    <row r="575" spans="1:24" ht="13.5" hidden="1" customHeight="1" x14ac:dyDescent="0.3">
      <c r="A575" s="6"/>
      <c r="B575" s="6"/>
      <c r="C575" s="6"/>
      <c r="D575" s="9"/>
      <c r="E575" s="14"/>
      <c r="F575" s="9"/>
      <c r="G575" s="9"/>
      <c r="H575" s="121"/>
      <c r="I575" s="121"/>
      <c r="J575" s="9"/>
      <c r="K575" s="9"/>
      <c r="L575" s="9"/>
      <c r="M575" s="9"/>
      <c r="N575" s="9"/>
      <c r="O575" s="5"/>
      <c r="P575" s="5"/>
      <c r="Q575" s="5"/>
      <c r="R575" s="5"/>
      <c r="S575" s="5"/>
      <c r="T575" s="5"/>
      <c r="U575" s="5"/>
      <c r="V575" s="5"/>
      <c r="W575" s="5"/>
      <c r="X575" s="5"/>
    </row>
    <row r="576" spans="1:24" ht="13.5" hidden="1" customHeight="1" x14ac:dyDescent="0.3">
      <c r="A576" s="6"/>
      <c r="B576" s="6"/>
      <c r="C576" s="6"/>
      <c r="D576" s="9"/>
      <c r="E576" s="14"/>
      <c r="F576" s="9"/>
      <c r="G576" s="9"/>
      <c r="H576" s="121"/>
      <c r="I576" s="121"/>
      <c r="J576" s="9"/>
      <c r="K576" s="9"/>
      <c r="L576" s="9"/>
      <c r="M576" s="9"/>
      <c r="N576" s="9"/>
      <c r="O576" s="5"/>
      <c r="P576" s="5"/>
      <c r="Q576" s="5"/>
      <c r="R576" s="5"/>
      <c r="S576" s="5"/>
      <c r="T576" s="5"/>
      <c r="U576" s="5"/>
      <c r="V576" s="5"/>
      <c r="W576" s="5"/>
      <c r="X576" s="5"/>
    </row>
    <row r="577" spans="1:24" ht="13.5" hidden="1" customHeight="1" x14ac:dyDescent="0.3">
      <c r="A577" s="6"/>
      <c r="B577" s="6"/>
      <c r="C577" s="6"/>
      <c r="D577" s="9"/>
      <c r="E577" s="14"/>
      <c r="F577" s="9"/>
      <c r="G577" s="9"/>
      <c r="H577" s="121"/>
      <c r="I577" s="121"/>
      <c r="J577" s="9"/>
      <c r="K577" s="9"/>
      <c r="L577" s="9"/>
      <c r="M577" s="9"/>
      <c r="N577" s="9"/>
      <c r="O577" s="5"/>
      <c r="P577" s="5"/>
      <c r="Q577" s="5"/>
      <c r="R577" s="5"/>
      <c r="S577" s="5"/>
      <c r="T577" s="5"/>
      <c r="U577" s="5"/>
      <c r="V577" s="5"/>
      <c r="W577" s="5"/>
      <c r="X577" s="5"/>
    </row>
    <row r="578" spans="1:24" ht="13.5" hidden="1" customHeight="1" x14ac:dyDescent="0.3">
      <c r="A578" s="6"/>
      <c r="B578" s="6"/>
      <c r="C578" s="6"/>
      <c r="D578" s="9"/>
      <c r="E578" s="14"/>
      <c r="F578" s="9"/>
      <c r="G578" s="9"/>
      <c r="H578" s="121"/>
      <c r="I578" s="121"/>
      <c r="J578" s="9"/>
      <c r="K578" s="9"/>
      <c r="L578" s="9"/>
      <c r="M578" s="9"/>
      <c r="N578" s="9"/>
      <c r="O578" s="5"/>
      <c r="P578" s="5"/>
      <c r="Q578" s="5"/>
      <c r="R578" s="5"/>
      <c r="S578" s="5"/>
      <c r="T578" s="5"/>
      <c r="U578" s="5"/>
      <c r="V578" s="5"/>
      <c r="W578" s="5"/>
      <c r="X578" s="5"/>
    </row>
    <row r="579" spans="1:24" ht="13.5" hidden="1" customHeight="1" x14ac:dyDescent="0.3">
      <c r="A579" s="6"/>
      <c r="B579" s="6"/>
      <c r="C579" s="6"/>
      <c r="D579" s="9"/>
      <c r="E579" s="14"/>
      <c r="F579" s="9"/>
      <c r="G579" s="9"/>
      <c r="H579" s="121"/>
      <c r="I579" s="121"/>
      <c r="J579" s="9"/>
      <c r="K579" s="9"/>
      <c r="L579" s="9"/>
      <c r="M579" s="9"/>
      <c r="N579" s="9"/>
      <c r="O579" s="5"/>
      <c r="P579" s="5"/>
      <c r="Q579" s="5"/>
      <c r="R579" s="5"/>
      <c r="S579" s="5"/>
      <c r="T579" s="5"/>
      <c r="U579" s="5"/>
      <c r="V579" s="5"/>
      <c r="W579" s="5"/>
      <c r="X579" s="5"/>
    </row>
    <row r="580" spans="1:24" ht="13.5" hidden="1" customHeight="1" x14ac:dyDescent="0.3">
      <c r="A580" s="6"/>
      <c r="B580" s="6"/>
      <c r="C580" s="6"/>
      <c r="D580" s="9"/>
      <c r="E580" s="14"/>
      <c r="F580" s="9"/>
      <c r="G580" s="9"/>
      <c r="H580" s="121"/>
      <c r="I580" s="121"/>
      <c r="J580" s="9"/>
      <c r="K580" s="9"/>
      <c r="L580" s="9"/>
      <c r="M580" s="9"/>
      <c r="N580" s="9"/>
      <c r="O580" s="5"/>
      <c r="P580" s="5"/>
      <c r="Q580" s="5"/>
      <c r="R580" s="5"/>
      <c r="S580" s="5"/>
      <c r="T580" s="5"/>
      <c r="U580" s="5"/>
      <c r="V580" s="5"/>
      <c r="W580" s="5"/>
      <c r="X580" s="5"/>
    </row>
    <row r="581" spans="1:24" ht="13.5" hidden="1" customHeight="1" x14ac:dyDescent="0.3">
      <c r="A581" s="6"/>
      <c r="B581" s="6"/>
      <c r="C581" s="6"/>
      <c r="D581" s="9"/>
      <c r="E581" s="14"/>
      <c r="F581" s="9"/>
      <c r="G581" s="9"/>
      <c r="H581" s="121"/>
      <c r="I581" s="121"/>
      <c r="J581" s="9"/>
      <c r="K581" s="9"/>
      <c r="L581" s="9"/>
      <c r="M581" s="9"/>
      <c r="N581" s="9"/>
      <c r="O581" s="5"/>
      <c r="P581" s="5"/>
      <c r="Q581" s="5"/>
      <c r="R581" s="5"/>
      <c r="S581" s="5"/>
      <c r="T581" s="5"/>
      <c r="U581" s="5"/>
      <c r="V581" s="5"/>
      <c r="W581" s="5"/>
      <c r="X581" s="5"/>
    </row>
    <row r="582" spans="1:24" ht="13.5" hidden="1" customHeight="1" x14ac:dyDescent="0.3">
      <c r="A582" s="6"/>
      <c r="B582" s="6"/>
      <c r="C582" s="6"/>
      <c r="D582" s="9"/>
      <c r="E582" s="14"/>
      <c r="F582" s="9"/>
      <c r="G582" s="9"/>
      <c r="H582" s="121"/>
      <c r="I582" s="121"/>
      <c r="J582" s="9"/>
      <c r="K582" s="9"/>
      <c r="L582" s="9"/>
      <c r="M582" s="9"/>
      <c r="N582" s="9"/>
      <c r="O582" s="5"/>
      <c r="P582" s="5"/>
      <c r="Q582" s="5"/>
      <c r="R582" s="5"/>
      <c r="S582" s="5"/>
      <c r="T582" s="5"/>
      <c r="U582" s="5"/>
      <c r="V582" s="5"/>
      <c r="W582" s="5"/>
      <c r="X582" s="5"/>
    </row>
    <row r="583" spans="1:24" ht="13.5" hidden="1" customHeight="1" x14ac:dyDescent="0.3">
      <c r="A583" s="6"/>
      <c r="B583" s="6"/>
      <c r="C583" s="6"/>
      <c r="D583" s="9"/>
      <c r="E583" s="14"/>
      <c r="F583" s="9"/>
      <c r="G583" s="9"/>
      <c r="H583" s="121"/>
      <c r="I583" s="121"/>
      <c r="J583" s="9"/>
      <c r="K583" s="9"/>
      <c r="L583" s="9"/>
      <c r="M583" s="9"/>
      <c r="N583" s="9"/>
      <c r="O583" s="5"/>
      <c r="P583" s="5"/>
      <c r="Q583" s="5"/>
      <c r="R583" s="5"/>
      <c r="S583" s="5"/>
      <c r="T583" s="5"/>
      <c r="U583" s="5"/>
      <c r="V583" s="5"/>
      <c r="W583" s="5"/>
      <c r="X583" s="5"/>
    </row>
    <row r="584" spans="1:24" ht="13.5" hidden="1" customHeight="1" x14ac:dyDescent="0.3">
      <c r="A584" s="6"/>
      <c r="B584" s="6"/>
      <c r="C584" s="6"/>
      <c r="D584" s="9"/>
      <c r="E584" s="14"/>
      <c r="F584" s="9"/>
      <c r="G584" s="9"/>
      <c r="H584" s="121"/>
      <c r="I584" s="121"/>
      <c r="J584" s="9"/>
      <c r="K584" s="9"/>
      <c r="L584" s="9"/>
      <c r="M584" s="9"/>
      <c r="N584" s="9"/>
      <c r="O584" s="5"/>
      <c r="P584" s="5"/>
      <c r="Q584" s="5"/>
      <c r="R584" s="5"/>
      <c r="S584" s="5"/>
      <c r="T584" s="5"/>
      <c r="U584" s="5"/>
      <c r="V584" s="5"/>
      <c r="W584" s="5"/>
      <c r="X584" s="5"/>
    </row>
    <row r="585" spans="1:24" ht="13.5" hidden="1" customHeight="1" x14ac:dyDescent="0.3">
      <c r="A585" s="6"/>
      <c r="B585" s="6"/>
      <c r="C585" s="6"/>
      <c r="D585" s="9"/>
      <c r="E585" s="14"/>
      <c r="F585" s="9"/>
      <c r="G585" s="9"/>
      <c r="H585" s="121"/>
      <c r="I585" s="121"/>
      <c r="J585" s="9"/>
      <c r="K585" s="9"/>
      <c r="L585" s="9"/>
      <c r="M585" s="9"/>
      <c r="N585" s="9"/>
      <c r="O585" s="5"/>
      <c r="P585" s="5"/>
      <c r="Q585" s="5"/>
      <c r="R585" s="5"/>
      <c r="S585" s="5"/>
      <c r="T585" s="5"/>
      <c r="U585" s="5"/>
      <c r="V585" s="5"/>
      <c r="W585" s="5"/>
      <c r="X585" s="5"/>
    </row>
    <row r="586" spans="1:24" ht="13.5" hidden="1" customHeight="1" x14ac:dyDescent="0.3">
      <c r="A586" s="6"/>
      <c r="B586" s="6"/>
      <c r="C586" s="6"/>
      <c r="D586" s="9"/>
      <c r="E586" s="14"/>
      <c r="F586" s="9"/>
      <c r="G586" s="9"/>
      <c r="H586" s="121"/>
      <c r="I586" s="121"/>
      <c r="J586" s="9"/>
      <c r="K586" s="9"/>
      <c r="L586" s="9"/>
      <c r="M586" s="9"/>
      <c r="N586" s="9"/>
      <c r="O586" s="5"/>
      <c r="P586" s="5"/>
      <c r="Q586" s="5"/>
      <c r="R586" s="5"/>
      <c r="S586" s="5"/>
      <c r="T586" s="5"/>
      <c r="U586" s="5"/>
      <c r="V586" s="5"/>
      <c r="W586" s="5"/>
      <c r="X586" s="5"/>
    </row>
    <row r="587" spans="1:24" ht="13.5" hidden="1" customHeight="1" x14ac:dyDescent="0.3">
      <c r="A587" s="6"/>
      <c r="B587" s="6"/>
      <c r="C587" s="6"/>
      <c r="D587" s="9"/>
      <c r="E587" s="14"/>
      <c r="F587" s="9"/>
      <c r="G587" s="9"/>
      <c r="H587" s="121"/>
      <c r="I587" s="121"/>
      <c r="J587" s="9"/>
      <c r="K587" s="9"/>
      <c r="L587" s="9"/>
      <c r="M587" s="9"/>
      <c r="N587" s="9"/>
      <c r="O587" s="5"/>
      <c r="P587" s="5"/>
      <c r="Q587" s="5"/>
      <c r="R587" s="5"/>
      <c r="S587" s="5"/>
      <c r="T587" s="5"/>
      <c r="U587" s="5"/>
      <c r="V587" s="5"/>
      <c r="W587" s="5"/>
      <c r="X587" s="5"/>
    </row>
    <row r="588" spans="1:24" ht="13.5" hidden="1" customHeight="1" x14ac:dyDescent="0.3">
      <c r="A588" s="6"/>
      <c r="B588" s="6"/>
      <c r="C588" s="6"/>
      <c r="D588" s="9"/>
      <c r="E588" s="14"/>
      <c r="F588" s="9"/>
      <c r="G588" s="9"/>
      <c r="H588" s="121"/>
      <c r="I588" s="121"/>
      <c r="J588" s="9"/>
      <c r="K588" s="9"/>
      <c r="L588" s="9"/>
      <c r="M588" s="9"/>
      <c r="N588" s="9"/>
      <c r="O588" s="5"/>
      <c r="P588" s="5"/>
      <c r="Q588" s="5"/>
      <c r="R588" s="5"/>
      <c r="S588" s="5"/>
      <c r="T588" s="5"/>
      <c r="U588" s="5"/>
      <c r="V588" s="5"/>
      <c r="W588" s="5"/>
      <c r="X588" s="5"/>
    </row>
    <row r="589" spans="1:24" ht="13.5" hidden="1" customHeight="1" x14ac:dyDescent="0.3">
      <c r="A589" s="6"/>
      <c r="B589" s="6"/>
      <c r="C589" s="6"/>
      <c r="D589" s="9"/>
      <c r="E589" s="14"/>
      <c r="F589" s="9"/>
      <c r="G589" s="9"/>
      <c r="H589" s="121"/>
      <c r="I589" s="121"/>
      <c r="J589" s="9"/>
      <c r="K589" s="9"/>
      <c r="L589" s="9"/>
      <c r="M589" s="9"/>
      <c r="N589" s="9"/>
      <c r="O589" s="5"/>
      <c r="P589" s="5"/>
      <c r="Q589" s="5"/>
      <c r="R589" s="5"/>
      <c r="S589" s="5"/>
      <c r="T589" s="5"/>
      <c r="U589" s="5"/>
      <c r="V589" s="5"/>
      <c r="W589" s="5"/>
      <c r="X589" s="5"/>
    </row>
    <row r="590" spans="1:24" ht="13.5" hidden="1" customHeight="1" x14ac:dyDescent="0.3">
      <c r="A590" s="6"/>
      <c r="B590" s="6"/>
      <c r="C590" s="6"/>
      <c r="D590" s="9"/>
      <c r="E590" s="14"/>
      <c r="F590" s="9"/>
      <c r="G590" s="9"/>
      <c r="H590" s="121"/>
      <c r="I590" s="121"/>
      <c r="J590" s="9"/>
      <c r="K590" s="9"/>
      <c r="L590" s="9"/>
      <c r="M590" s="9"/>
      <c r="N590" s="9"/>
      <c r="O590" s="5"/>
      <c r="P590" s="5"/>
      <c r="Q590" s="5"/>
      <c r="R590" s="5"/>
      <c r="S590" s="5"/>
      <c r="T590" s="5"/>
      <c r="U590" s="5"/>
      <c r="V590" s="5"/>
      <c r="W590" s="5"/>
      <c r="X590" s="5"/>
    </row>
    <row r="591" spans="1:24" ht="13.5" hidden="1" customHeight="1" x14ac:dyDescent="0.3">
      <c r="A591" s="6"/>
      <c r="B591" s="6"/>
      <c r="C591" s="6"/>
      <c r="D591" s="9"/>
      <c r="E591" s="14"/>
      <c r="F591" s="9"/>
      <c r="G591" s="9"/>
      <c r="H591" s="121"/>
      <c r="I591" s="121"/>
      <c r="J591" s="9"/>
      <c r="K591" s="9"/>
      <c r="L591" s="9"/>
      <c r="M591" s="9"/>
      <c r="N591" s="9"/>
      <c r="O591" s="5"/>
      <c r="P591" s="5"/>
      <c r="Q591" s="5"/>
      <c r="R591" s="5"/>
      <c r="S591" s="5"/>
      <c r="T591" s="5"/>
      <c r="U591" s="5"/>
      <c r="V591" s="5"/>
      <c r="W591" s="5"/>
      <c r="X591" s="5"/>
    </row>
    <row r="592" spans="1:24" ht="13.5" hidden="1" customHeight="1" x14ac:dyDescent="0.3">
      <c r="A592" s="6"/>
      <c r="B592" s="6"/>
      <c r="C592" s="6"/>
      <c r="D592" s="9"/>
      <c r="E592" s="14"/>
      <c r="F592" s="9"/>
      <c r="G592" s="9"/>
      <c r="H592" s="121"/>
      <c r="I592" s="121"/>
      <c r="J592" s="9"/>
      <c r="K592" s="9"/>
      <c r="L592" s="9"/>
      <c r="M592" s="9"/>
      <c r="N592" s="9"/>
      <c r="O592" s="5"/>
      <c r="P592" s="5"/>
      <c r="Q592" s="5"/>
      <c r="R592" s="5"/>
      <c r="S592" s="5"/>
      <c r="T592" s="5"/>
      <c r="U592" s="5"/>
      <c r="V592" s="5"/>
      <c r="W592" s="5"/>
      <c r="X592" s="5"/>
    </row>
    <row r="593" spans="1:24" ht="13.5" hidden="1" customHeight="1" x14ac:dyDescent="0.3">
      <c r="A593" s="6"/>
      <c r="B593" s="6"/>
      <c r="C593" s="6"/>
      <c r="D593" s="9"/>
      <c r="E593" s="14"/>
      <c r="F593" s="9"/>
      <c r="G593" s="9"/>
      <c r="H593" s="121"/>
      <c r="I593" s="121"/>
      <c r="J593" s="9"/>
      <c r="K593" s="9"/>
      <c r="L593" s="9"/>
      <c r="M593" s="9"/>
      <c r="N593" s="9"/>
      <c r="O593" s="5"/>
      <c r="P593" s="5"/>
      <c r="Q593" s="5"/>
      <c r="R593" s="5"/>
      <c r="S593" s="5"/>
      <c r="T593" s="5"/>
      <c r="U593" s="5"/>
      <c r="V593" s="5"/>
      <c r="W593" s="5"/>
      <c r="X593" s="5"/>
    </row>
    <row r="594" spans="1:24" ht="13.5" hidden="1" customHeight="1" x14ac:dyDescent="0.3">
      <c r="A594" s="6"/>
      <c r="B594" s="6"/>
      <c r="C594" s="6"/>
      <c r="D594" s="9"/>
      <c r="E594" s="14"/>
      <c r="F594" s="9"/>
      <c r="G594" s="9"/>
      <c r="H594" s="121"/>
      <c r="I594" s="121"/>
      <c r="J594" s="9"/>
      <c r="K594" s="9"/>
      <c r="L594" s="9"/>
      <c r="M594" s="9"/>
      <c r="N594" s="9"/>
      <c r="O594" s="5"/>
      <c r="P594" s="5"/>
      <c r="Q594" s="5"/>
      <c r="R594" s="5"/>
      <c r="S594" s="5"/>
      <c r="T594" s="5"/>
      <c r="U594" s="5"/>
      <c r="V594" s="5"/>
      <c r="W594" s="5"/>
      <c r="X594" s="5"/>
    </row>
    <row r="595" spans="1:24" ht="13.5" hidden="1" customHeight="1" x14ac:dyDescent="0.3">
      <c r="A595" s="6"/>
      <c r="B595" s="6"/>
      <c r="C595" s="6"/>
      <c r="D595" s="9"/>
      <c r="E595" s="14"/>
      <c r="F595" s="9"/>
      <c r="G595" s="9"/>
      <c r="H595" s="121"/>
      <c r="I595" s="121"/>
      <c r="J595" s="9"/>
      <c r="K595" s="9"/>
      <c r="L595" s="9"/>
      <c r="M595" s="9"/>
      <c r="N595" s="9"/>
      <c r="O595" s="5"/>
      <c r="P595" s="5"/>
      <c r="Q595" s="5"/>
      <c r="R595" s="5"/>
      <c r="S595" s="5"/>
      <c r="T595" s="5"/>
      <c r="U595" s="5"/>
      <c r="V595" s="5"/>
      <c r="W595" s="5"/>
      <c r="X595" s="5"/>
    </row>
    <row r="596" spans="1:24" ht="13.5" hidden="1" customHeight="1" x14ac:dyDescent="0.3">
      <c r="A596" s="6"/>
      <c r="B596" s="6"/>
      <c r="C596" s="6"/>
      <c r="D596" s="9"/>
      <c r="E596" s="14"/>
      <c r="F596" s="9"/>
      <c r="G596" s="9"/>
      <c r="H596" s="121"/>
      <c r="I596" s="121"/>
      <c r="J596" s="9"/>
      <c r="K596" s="9"/>
      <c r="L596" s="9"/>
      <c r="M596" s="9"/>
      <c r="N596" s="9"/>
      <c r="O596" s="5"/>
      <c r="P596" s="5"/>
      <c r="Q596" s="5"/>
      <c r="R596" s="5"/>
      <c r="S596" s="5"/>
      <c r="T596" s="5"/>
      <c r="U596" s="5"/>
      <c r="V596" s="5"/>
      <c r="W596" s="5"/>
      <c r="X596" s="5"/>
    </row>
    <row r="597" spans="1:24" ht="13.5" hidden="1" customHeight="1" x14ac:dyDescent="0.3">
      <c r="A597" s="6"/>
      <c r="B597" s="6"/>
      <c r="C597" s="6"/>
      <c r="D597" s="9"/>
      <c r="E597" s="14"/>
      <c r="F597" s="9"/>
      <c r="G597" s="9"/>
      <c r="H597" s="121"/>
      <c r="I597" s="121"/>
      <c r="J597" s="9"/>
      <c r="K597" s="9"/>
      <c r="L597" s="9"/>
      <c r="M597" s="9"/>
      <c r="N597" s="9"/>
      <c r="O597" s="5"/>
      <c r="P597" s="5"/>
      <c r="Q597" s="5"/>
      <c r="R597" s="5"/>
      <c r="S597" s="5"/>
      <c r="T597" s="5"/>
      <c r="U597" s="5"/>
      <c r="V597" s="5"/>
      <c r="W597" s="5"/>
      <c r="X597" s="5"/>
    </row>
    <row r="598" spans="1:24" ht="13.5" hidden="1" customHeight="1" x14ac:dyDescent="0.3">
      <c r="A598" s="6"/>
      <c r="B598" s="6"/>
      <c r="C598" s="6"/>
      <c r="D598" s="9"/>
      <c r="E598" s="14"/>
      <c r="F598" s="9"/>
      <c r="G598" s="9"/>
      <c r="H598" s="121"/>
      <c r="I598" s="121"/>
      <c r="J598" s="9"/>
      <c r="K598" s="9"/>
      <c r="L598" s="9"/>
      <c r="M598" s="9"/>
      <c r="N598" s="9"/>
      <c r="O598" s="5"/>
      <c r="P598" s="5"/>
      <c r="Q598" s="5"/>
      <c r="R598" s="5"/>
      <c r="S598" s="5"/>
      <c r="T598" s="5"/>
      <c r="U598" s="5"/>
      <c r="V598" s="5"/>
      <c r="W598" s="5"/>
      <c r="X598" s="5"/>
    </row>
    <row r="599" spans="1:24" ht="13.5" hidden="1" customHeight="1" x14ac:dyDescent="0.3">
      <c r="A599" s="6"/>
      <c r="B599" s="6"/>
      <c r="C599" s="6"/>
      <c r="D599" s="9"/>
      <c r="E599" s="14"/>
      <c r="F599" s="9"/>
      <c r="G599" s="9"/>
      <c r="H599" s="121"/>
      <c r="I599" s="121"/>
      <c r="J599" s="9"/>
      <c r="K599" s="9"/>
      <c r="L599" s="9"/>
      <c r="M599" s="9"/>
      <c r="N599" s="9"/>
      <c r="O599" s="5"/>
      <c r="P599" s="5"/>
      <c r="Q599" s="5"/>
      <c r="R599" s="5"/>
      <c r="S599" s="5"/>
      <c r="T599" s="5"/>
      <c r="U599" s="5"/>
      <c r="V599" s="5"/>
      <c r="W599" s="5"/>
      <c r="X599" s="5"/>
    </row>
    <row r="600" spans="1:24" ht="13.5" hidden="1" customHeight="1" x14ac:dyDescent="0.3">
      <c r="A600" s="6"/>
      <c r="B600" s="6"/>
      <c r="C600" s="6"/>
      <c r="D600" s="9"/>
      <c r="E600" s="14"/>
      <c r="F600" s="9"/>
      <c r="G600" s="9"/>
      <c r="H600" s="121"/>
      <c r="I600" s="121"/>
      <c r="J600" s="9"/>
      <c r="K600" s="9"/>
      <c r="L600" s="9"/>
      <c r="M600" s="9"/>
      <c r="N600" s="9"/>
      <c r="O600" s="5"/>
      <c r="P600" s="5"/>
      <c r="Q600" s="5"/>
      <c r="R600" s="5"/>
      <c r="S600" s="5"/>
      <c r="T600" s="5"/>
      <c r="U600" s="5"/>
      <c r="V600" s="5"/>
      <c r="W600" s="5"/>
      <c r="X600" s="5"/>
    </row>
    <row r="601" spans="1:24" ht="13.5" hidden="1" customHeight="1" x14ac:dyDescent="0.3">
      <c r="A601" s="6"/>
      <c r="B601" s="6"/>
      <c r="C601" s="6"/>
      <c r="D601" s="9"/>
      <c r="E601" s="14"/>
      <c r="F601" s="9"/>
      <c r="G601" s="9"/>
      <c r="H601" s="121"/>
      <c r="I601" s="121"/>
      <c r="J601" s="9"/>
      <c r="K601" s="9"/>
      <c r="L601" s="9"/>
      <c r="M601" s="9"/>
      <c r="N601" s="9"/>
      <c r="O601" s="5"/>
      <c r="P601" s="5"/>
      <c r="Q601" s="5"/>
      <c r="R601" s="5"/>
      <c r="S601" s="5"/>
      <c r="T601" s="5"/>
      <c r="U601" s="5"/>
      <c r="V601" s="5"/>
      <c r="W601" s="5"/>
      <c r="X601" s="5"/>
    </row>
    <row r="602" spans="1:24" ht="13.5" hidden="1" customHeight="1" x14ac:dyDescent="0.3">
      <c r="A602" s="6"/>
      <c r="B602" s="6"/>
      <c r="C602" s="6"/>
      <c r="D602" s="9"/>
      <c r="E602" s="14"/>
      <c r="F602" s="9"/>
      <c r="G602" s="9"/>
      <c r="H602" s="121"/>
      <c r="I602" s="121"/>
      <c r="J602" s="9"/>
      <c r="K602" s="9"/>
      <c r="L602" s="9"/>
      <c r="M602" s="9"/>
      <c r="N602" s="9"/>
      <c r="O602" s="5"/>
      <c r="P602" s="5"/>
      <c r="Q602" s="5"/>
      <c r="R602" s="5"/>
      <c r="S602" s="5"/>
      <c r="T602" s="5"/>
      <c r="U602" s="5"/>
      <c r="V602" s="5"/>
      <c r="W602" s="5"/>
      <c r="X602" s="5"/>
    </row>
    <row r="603" spans="1:24" ht="13.5" hidden="1" customHeight="1" x14ac:dyDescent="0.3">
      <c r="A603" s="6"/>
      <c r="B603" s="6"/>
      <c r="C603" s="6"/>
      <c r="D603" s="9"/>
      <c r="E603" s="14"/>
      <c r="F603" s="9"/>
      <c r="G603" s="9"/>
      <c r="H603" s="121"/>
      <c r="I603" s="121"/>
      <c r="J603" s="9"/>
      <c r="K603" s="9"/>
      <c r="L603" s="9"/>
      <c r="M603" s="9"/>
      <c r="N603" s="9"/>
      <c r="O603" s="5"/>
      <c r="P603" s="5"/>
      <c r="Q603" s="5"/>
      <c r="R603" s="5"/>
      <c r="S603" s="5"/>
      <c r="T603" s="5"/>
      <c r="U603" s="5"/>
      <c r="V603" s="5"/>
      <c r="W603" s="5"/>
      <c r="X603" s="5"/>
    </row>
    <row r="604" spans="1:24" ht="13.5" hidden="1" customHeight="1" x14ac:dyDescent="0.3">
      <c r="A604" s="6"/>
      <c r="B604" s="6"/>
      <c r="C604" s="6"/>
      <c r="D604" s="9"/>
      <c r="E604" s="14"/>
      <c r="F604" s="9"/>
      <c r="G604" s="9"/>
      <c r="H604" s="121"/>
      <c r="I604" s="121"/>
      <c r="J604" s="9"/>
      <c r="K604" s="9"/>
      <c r="L604" s="9"/>
      <c r="M604" s="9"/>
      <c r="N604" s="9"/>
      <c r="O604" s="5"/>
      <c r="P604" s="5"/>
      <c r="Q604" s="5"/>
      <c r="R604" s="5"/>
      <c r="S604" s="5"/>
      <c r="T604" s="5"/>
      <c r="U604" s="5"/>
      <c r="V604" s="5"/>
      <c r="W604" s="5"/>
      <c r="X604" s="5"/>
    </row>
    <row r="605" spans="1:24" ht="13.5" hidden="1" customHeight="1" x14ac:dyDescent="0.3">
      <c r="A605" s="6"/>
      <c r="B605" s="6"/>
      <c r="C605" s="6"/>
      <c r="D605" s="9"/>
      <c r="E605" s="14"/>
      <c r="F605" s="9"/>
      <c r="G605" s="9"/>
      <c r="H605" s="121"/>
      <c r="I605" s="121"/>
      <c r="J605" s="9"/>
      <c r="K605" s="9"/>
      <c r="L605" s="9"/>
      <c r="M605" s="9"/>
      <c r="N605" s="9"/>
      <c r="O605" s="5"/>
      <c r="P605" s="5"/>
      <c r="Q605" s="5"/>
      <c r="R605" s="5"/>
      <c r="S605" s="5"/>
      <c r="T605" s="5"/>
      <c r="U605" s="5"/>
      <c r="V605" s="5"/>
      <c r="W605" s="5"/>
      <c r="X605" s="5"/>
    </row>
    <row r="606" spans="1:24" ht="13.5" hidden="1" customHeight="1" x14ac:dyDescent="0.3">
      <c r="A606" s="6"/>
      <c r="B606" s="6"/>
      <c r="C606" s="6"/>
      <c r="D606" s="9"/>
      <c r="E606" s="14"/>
      <c r="F606" s="9"/>
      <c r="G606" s="9"/>
      <c r="H606" s="121"/>
      <c r="I606" s="121"/>
      <c r="J606" s="9"/>
      <c r="K606" s="9"/>
      <c r="L606" s="9"/>
      <c r="M606" s="9"/>
      <c r="N606" s="9"/>
      <c r="O606" s="5"/>
      <c r="P606" s="5"/>
      <c r="Q606" s="5"/>
      <c r="R606" s="5"/>
      <c r="S606" s="5"/>
      <c r="T606" s="5"/>
      <c r="U606" s="5"/>
      <c r="V606" s="5"/>
      <c r="W606" s="5"/>
      <c r="X606" s="5"/>
    </row>
    <row r="607" spans="1:24" ht="13.5" hidden="1" customHeight="1" x14ac:dyDescent="0.3">
      <c r="A607" s="6"/>
      <c r="B607" s="6"/>
      <c r="C607" s="6"/>
      <c r="D607" s="9"/>
      <c r="E607" s="14"/>
      <c r="F607" s="9"/>
      <c r="G607" s="9"/>
      <c r="H607" s="121"/>
      <c r="I607" s="121"/>
      <c r="J607" s="9"/>
      <c r="K607" s="9"/>
      <c r="L607" s="9"/>
      <c r="M607" s="9"/>
      <c r="N607" s="9"/>
      <c r="O607" s="5"/>
      <c r="P607" s="5"/>
      <c r="Q607" s="5"/>
      <c r="R607" s="5"/>
      <c r="S607" s="5"/>
      <c r="T607" s="5"/>
      <c r="U607" s="5"/>
      <c r="V607" s="5"/>
      <c r="W607" s="5"/>
      <c r="X607" s="5"/>
    </row>
    <row r="608" spans="1:24" ht="13.5" hidden="1" customHeight="1" x14ac:dyDescent="0.3">
      <c r="A608" s="6"/>
      <c r="B608" s="6"/>
      <c r="C608" s="6"/>
      <c r="D608" s="9"/>
      <c r="E608" s="14"/>
      <c r="F608" s="9"/>
      <c r="G608" s="9"/>
      <c r="H608" s="121"/>
      <c r="I608" s="121"/>
      <c r="J608" s="9"/>
      <c r="K608" s="9"/>
      <c r="L608" s="9"/>
      <c r="M608" s="9"/>
      <c r="N608" s="9"/>
      <c r="O608" s="5"/>
      <c r="P608" s="5"/>
      <c r="Q608" s="5"/>
      <c r="R608" s="5"/>
      <c r="S608" s="5"/>
      <c r="T608" s="5"/>
      <c r="U608" s="5"/>
      <c r="V608" s="5"/>
      <c r="W608" s="5"/>
      <c r="X608" s="5"/>
    </row>
    <row r="609" spans="1:24" ht="13.5" hidden="1" customHeight="1" x14ac:dyDescent="0.3">
      <c r="A609" s="6"/>
      <c r="B609" s="6"/>
      <c r="C609" s="6"/>
      <c r="D609" s="9"/>
      <c r="E609" s="14"/>
      <c r="F609" s="9"/>
      <c r="G609" s="9"/>
      <c r="H609" s="121"/>
      <c r="I609" s="121"/>
      <c r="J609" s="9"/>
      <c r="K609" s="9"/>
      <c r="L609" s="9"/>
      <c r="M609" s="9"/>
      <c r="N609" s="9"/>
      <c r="O609" s="5"/>
      <c r="P609" s="5"/>
      <c r="Q609" s="5"/>
      <c r="R609" s="5"/>
      <c r="S609" s="5"/>
      <c r="T609" s="5"/>
      <c r="U609" s="5"/>
      <c r="V609" s="5"/>
      <c r="W609" s="5"/>
      <c r="X609" s="5"/>
    </row>
    <row r="610" spans="1:24" ht="13.5" hidden="1" customHeight="1" x14ac:dyDescent="0.3">
      <c r="A610" s="6"/>
      <c r="B610" s="6"/>
      <c r="C610" s="6"/>
      <c r="D610" s="9"/>
      <c r="E610" s="14"/>
      <c r="F610" s="9"/>
      <c r="G610" s="9"/>
      <c r="H610" s="121"/>
      <c r="I610" s="121"/>
      <c r="J610" s="9"/>
      <c r="K610" s="9"/>
      <c r="L610" s="9"/>
      <c r="M610" s="9"/>
      <c r="N610" s="9"/>
      <c r="O610" s="5"/>
      <c r="P610" s="5"/>
      <c r="Q610" s="5"/>
      <c r="R610" s="5"/>
      <c r="S610" s="5"/>
      <c r="T610" s="5"/>
      <c r="U610" s="5"/>
      <c r="V610" s="5"/>
      <c r="W610" s="5"/>
      <c r="X610" s="5"/>
    </row>
    <row r="611" spans="1:24" ht="13.5" hidden="1" customHeight="1" x14ac:dyDescent="0.3">
      <c r="A611" s="6"/>
      <c r="B611" s="6"/>
      <c r="C611" s="6"/>
      <c r="D611" s="9"/>
      <c r="E611" s="14"/>
      <c r="F611" s="9"/>
      <c r="G611" s="9"/>
      <c r="H611" s="121"/>
      <c r="I611" s="121"/>
      <c r="J611" s="9"/>
      <c r="K611" s="9"/>
      <c r="L611" s="9"/>
      <c r="M611" s="9"/>
      <c r="N611" s="9"/>
      <c r="O611" s="5"/>
      <c r="P611" s="5"/>
      <c r="Q611" s="5"/>
      <c r="R611" s="5"/>
      <c r="S611" s="5"/>
      <c r="T611" s="5"/>
      <c r="U611" s="5"/>
      <c r="V611" s="5"/>
      <c r="W611" s="5"/>
      <c r="X611" s="5"/>
    </row>
    <row r="612" spans="1:24" ht="13.5" hidden="1" customHeight="1" x14ac:dyDescent="0.3">
      <c r="A612" s="6"/>
      <c r="B612" s="6"/>
      <c r="C612" s="6"/>
      <c r="D612" s="9"/>
      <c r="E612" s="14"/>
      <c r="F612" s="9"/>
      <c r="G612" s="9"/>
      <c r="H612" s="121"/>
      <c r="I612" s="121"/>
      <c r="J612" s="9"/>
      <c r="K612" s="9"/>
      <c r="L612" s="9"/>
      <c r="M612" s="9"/>
      <c r="N612" s="9"/>
      <c r="O612" s="5"/>
      <c r="P612" s="5"/>
      <c r="Q612" s="5"/>
      <c r="R612" s="5"/>
      <c r="S612" s="5"/>
      <c r="T612" s="5"/>
      <c r="U612" s="5"/>
      <c r="V612" s="5"/>
      <c r="W612" s="5"/>
      <c r="X612" s="5"/>
    </row>
    <row r="613" spans="1:24" ht="13.5" hidden="1" customHeight="1" x14ac:dyDescent="0.3">
      <c r="A613" s="6"/>
      <c r="B613" s="6"/>
      <c r="C613" s="6"/>
      <c r="D613" s="9"/>
      <c r="E613" s="14"/>
      <c r="F613" s="9"/>
      <c r="G613" s="9"/>
      <c r="H613" s="121"/>
      <c r="I613" s="121"/>
      <c r="J613" s="9"/>
      <c r="K613" s="9"/>
      <c r="L613" s="9"/>
      <c r="M613" s="9"/>
      <c r="N613" s="9"/>
      <c r="O613" s="5"/>
      <c r="P613" s="5"/>
      <c r="Q613" s="5"/>
      <c r="R613" s="5"/>
      <c r="S613" s="5"/>
      <c r="T613" s="5"/>
      <c r="U613" s="5"/>
      <c r="V613" s="5"/>
      <c r="W613" s="5"/>
      <c r="X613" s="5"/>
    </row>
    <row r="614" spans="1:24" ht="13.5" hidden="1" customHeight="1" x14ac:dyDescent="0.3">
      <c r="A614" s="6"/>
      <c r="B614" s="6"/>
      <c r="C614" s="6"/>
      <c r="D614" s="9"/>
      <c r="E614" s="14"/>
      <c r="F614" s="9"/>
      <c r="G614" s="9"/>
      <c r="H614" s="121"/>
      <c r="I614" s="121"/>
      <c r="J614" s="9"/>
      <c r="K614" s="9"/>
      <c r="L614" s="9"/>
      <c r="M614" s="9"/>
      <c r="N614" s="9"/>
      <c r="O614" s="5"/>
      <c r="P614" s="5"/>
      <c r="Q614" s="5"/>
      <c r="R614" s="5"/>
      <c r="S614" s="5"/>
      <c r="T614" s="5"/>
      <c r="U614" s="5"/>
      <c r="V614" s="5"/>
      <c r="W614" s="5"/>
      <c r="X614" s="5"/>
    </row>
    <row r="615" spans="1:24" ht="13.5" hidden="1" customHeight="1" x14ac:dyDescent="0.3">
      <c r="A615" s="6"/>
      <c r="B615" s="6"/>
      <c r="C615" s="6"/>
      <c r="D615" s="9"/>
      <c r="E615" s="14"/>
      <c r="F615" s="9"/>
      <c r="G615" s="9"/>
      <c r="H615" s="121"/>
      <c r="I615" s="121"/>
      <c r="J615" s="9"/>
      <c r="K615" s="9"/>
      <c r="L615" s="9"/>
      <c r="M615" s="9"/>
      <c r="N615" s="9"/>
      <c r="O615" s="5"/>
      <c r="P615" s="5"/>
      <c r="Q615" s="5"/>
      <c r="R615" s="5"/>
      <c r="S615" s="5"/>
      <c r="T615" s="5"/>
      <c r="U615" s="5"/>
      <c r="V615" s="5"/>
      <c r="W615" s="5"/>
      <c r="X615" s="5"/>
    </row>
    <row r="616" spans="1:24" ht="13.5" hidden="1" customHeight="1" x14ac:dyDescent="0.3">
      <c r="A616" s="6"/>
      <c r="B616" s="6"/>
      <c r="C616" s="6"/>
      <c r="D616" s="9"/>
      <c r="E616" s="14"/>
      <c r="F616" s="9"/>
      <c r="G616" s="9"/>
      <c r="H616" s="121"/>
      <c r="I616" s="121"/>
      <c r="J616" s="9"/>
      <c r="K616" s="9"/>
      <c r="L616" s="9"/>
      <c r="M616" s="9"/>
      <c r="N616" s="9"/>
      <c r="O616" s="5"/>
      <c r="P616" s="5"/>
      <c r="Q616" s="5"/>
      <c r="R616" s="5"/>
      <c r="S616" s="5"/>
      <c r="T616" s="5"/>
      <c r="U616" s="5"/>
      <c r="V616" s="5"/>
      <c r="W616" s="5"/>
      <c r="X616" s="5"/>
    </row>
    <row r="617" spans="1:24" ht="13.5" hidden="1" customHeight="1" x14ac:dyDescent="0.3">
      <c r="A617" s="6"/>
      <c r="B617" s="6"/>
      <c r="C617" s="6"/>
      <c r="D617" s="9"/>
      <c r="E617" s="14"/>
      <c r="F617" s="9"/>
      <c r="G617" s="9"/>
      <c r="H617" s="121"/>
      <c r="I617" s="121"/>
      <c r="J617" s="9"/>
      <c r="K617" s="9"/>
      <c r="L617" s="9"/>
      <c r="M617" s="9"/>
      <c r="N617" s="9"/>
      <c r="O617" s="5"/>
      <c r="P617" s="5"/>
      <c r="Q617" s="5"/>
      <c r="R617" s="5"/>
      <c r="S617" s="5"/>
      <c r="T617" s="5"/>
      <c r="U617" s="5"/>
      <c r="V617" s="5"/>
      <c r="W617" s="5"/>
      <c r="X617" s="5"/>
    </row>
    <row r="618" spans="1:24" ht="13.5" hidden="1" customHeight="1" x14ac:dyDescent="0.3">
      <c r="A618" s="6"/>
      <c r="B618" s="6"/>
      <c r="C618" s="6"/>
      <c r="D618" s="9"/>
      <c r="E618" s="14"/>
      <c r="F618" s="9"/>
      <c r="G618" s="9"/>
      <c r="H618" s="121"/>
      <c r="I618" s="121"/>
      <c r="J618" s="9"/>
      <c r="K618" s="9"/>
      <c r="L618" s="9"/>
      <c r="M618" s="9"/>
      <c r="N618" s="9"/>
      <c r="O618" s="5"/>
      <c r="P618" s="5"/>
      <c r="Q618" s="5"/>
      <c r="R618" s="5"/>
      <c r="S618" s="5"/>
      <c r="T618" s="5"/>
      <c r="U618" s="5"/>
      <c r="V618" s="5"/>
      <c r="W618" s="5"/>
      <c r="X618" s="5"/>
    </row>
    <row r="619" spans="1:24" ht="13.5" hidden="1" customHeight="1" x14ac:dyDescent="0.3">
      <c r="A619" s="6"/>
      <c r="B619" s="6"/>
      <c r="C619" s="6"/>
      <c r="D619" s="9"/>
      <c r="E619" s="14"/>
      <c r="F619" s="9"/>
      <c r="G619" s="9"/>
      <c r="H619" s="121"/>
      <c r="I619" s="121"/>
      <c r="J619" s="9"/>
      <c r="K619" s="9"/>
      <c r="L619" s="9"/>
      <c r="M619" s="9"/>
      <c r="N619" s="9"/>
      <c r="O619" s="5"/>
      <c r="P619" s="5"/>
      <c r="Q619" s="5"/>
      <c r="R619" s="5"/>
      <c r="S619" s="5"/>
      <c r="T619" s="5"/>
      <c r="U619" s="5"/>
      <c r="V619" s="5"/>
      <c r="W619" s="5"/>
      <c r="X619" s="5"/>
    </row>
    <row r="620" spans="1:24" ht="13.5" hidden="1" customHeight="1" x14ac:dyDescent="0.3">
      <c r="A620" s="6"/>
      <c r="B620" s="6"/>
      <c r="C620" s="6"/>
      <c r="D620" s="9"/>
      <c r="E620" s="14"/>
      <c r="F620" s="9"/>
      <c r="G620" s="9"/>
      <c r="H620" s="121"/>
      <c r="I620" s="121"/>
      <c r="J620" s="9"/>
      <c r="K620" s="9"/>
      <c r="L620" s="9"/>
      <c r="M620" s="9"/>
      <c r="N620" s="9"/>
      <c r="O620" s="5"/>
      <c r="P620" s="5"/>
      <c r="Q620" s="5"/>
      <c r="R620" s="5"/>
      <c r="S620" s="5"/>
      <c r="T620" s="5"/>
      <c r="U620" s="5"/>
      <c r="V620" s="5"/>
      <c r="W620" s="5"/>
      <c r="X620" s="5"/>
    </row>
    <row r="621" spans="1:24" ht="13.5" hidden="1" customHeight="1" x14ac:dyDescent="0.3">
      <c r="A621" s="6"/>
      <c r="B621" s="6"/>
      <c r="C621" s="6"/>
      <c r="D621" s="9"/>
      <c r="E621" s="14"/>
      <c r="F621" s="9"/>
      <c r="G621" s="9"/>
      <c r="H621" s="121"/>
      <c r="I621" s="121"/>
      <c r="J621" s="9"/>
      <c r="K621" s="9"/>
      <c r="L621" s="9"/>
      <c r="M621" s="9"/>
      <c r="N621" s="9"/>
      <c r="O621" s="5"/>
      <c r="P621" s="5"/>
      <c r="Q621" s="5"/>
      <c r="R621" s="5"/>
      <c r="S621" s="5"/>
      <c r="T621" s="5"/>
      <c r="U621" s="5"/>
      <c r="V621" s="5"/>
      <c r="W621" s="5"/>
      <c r="X621" s="5"/>
    </row>
    <row r="622" spans="1:24" ht="13.5" hidden="1" customHeight="1" x14ac:dyDescent="0.3">
      <c r="A622" s="6"/>
      <c r="B622" s="6"/>
      <c r="C622" s="6"/>
      <c r="D622" s="9"/>
      <c r="E622" s="14"/>
      <c r="F622" s="9"/>
      <c r="G622" s="9"/>
      <c r="H622" s="121"/>
      <c r="I622" s="121"/>
      <c r="J622" s="9"/>
      <c r="K622" s="9"/>
      <c r="L622" s="9"/>
      <c r="M622" s="9"/>
      <c r="N622" s="9"/>
      <c r="O622" s="5"/>
      <c r="P622" s="5"/>
      <c r="Q622" s="5"/>
      <c r="R622" s="5"/>
      <c r="S622" s="5"/>
      <c r="T622" s="5"/>
      <c r="U622" s="5"/>
      <c r="V622" s="5"/>
      <c r="W622" s="5"/>
      <c r="X622" s="5"/>
    </row>
    <row r="623" spans="1:24" ht="13.5" hidden="1" customHeight="1" x14ac:dyDescent="0.3">
      <c r="A623" s="6"/>
      <c r="B623" s="6"/>
      <c r="C623" s="6"/>
      <c r="D623" s="9"/>
      <c r="E623" s="14"/>
      <c r="F623" s="9"/>
      <c r="G623" s="9"/>
      <c r="H623" s="121"/>
      <c r="I623" s="121"/>
      <c r="J623" s="9"/>
      <c r="K623" s="9"/>
      <c r="L623" s="9"/>
      <c r="M623" s="9"/>
      <c r="N623" s="9"/>
      <c r="O623" s="5"/>
      <c r="P623" s="5"/>
      <c r="Q623" s="5"/>
      <c r="R623" s="5"/>
      <c r="S623" s="5"/>
      <c r="T623" s="5"/>
      <c r="U623" s="5"/>
      <c r="V623" s="5"/>
      <c r="W623" s="5"/>
      <c r="X623" s="5"/>
    </row>
    <row r="624" spans="1:24" ht="13.5" hidden="1" customHeight="1" x14ac:dyDescent="0.3">
      <c r="A624" s="6"/>
      <c r="B624" s="6"/>
      <c r="C624" s="6"/>
      <c r="D624" s="9"/>
      <c r="E624" s="14"/>
      <c r="F624" s="9"/>
      <c r="G624" s="9"/>
      <c r="H624" s="121"/>
      <c r="I624" s="121"/>
      <c r="J624" s="9"/>
      <c r="K624" s="9"/>
      <c r="L624" s="9"/>
      <c r="M624" s="9"/>
      <c r="N624" s="9"/>
      <c r="O624" s="5"/>
      <c r="P624" s="5"/>
      <c r="Q624" s="5"/>
      <c r="R624" s="5"/>
      <c r="S624" s="5"/>
      <c r="T624" s="5"/>
      <c r="U624" s="5"/>
      <c r="V624" s="5"/>
      <c r="W624" s="5"/>
      <c r="X624" s="5"/>
    </row>
    <row r="625" spans="1:24" ht="13.5" hidden="1" customHeight="1" x14ac:dyDescent="0.3">
      <c r="A625" s="6"/>
      <c r="B625" s="6"/>
      <c r="C625" s="6"/>
      <c r="D625" s="9"/>
      <c r="E625" s="14"/>
      <c r="F625" s="9"/>
      <c r="G625" s="9"/>
      <c r="H625" s="121"/>
      <c r="I625" s="121"/>
      <c r="J625" s="9"/>
      <c r="K625" s="9"/>
      <c r="L625" s="9"/>
      <c r="M625" s="9"/>
      <c r="N625" s="9"/>
      <c r="O625" s="5"/>
      <c r="P625" s="5"/>
      <c r="Q625" s="5"/>
      <c r="R625" s="5"/>
      <c r="S625" s="5"/>
      <c r="T625" s="5"/>
      <c r="U625" s="5"/>
      <c r="V625" s="5"/>
      <c r="W625" s="5"/>
      <c r="X625" s="5"/>
    </row>
    <row r="626" spans="1:24" ht="13.5" hidden="1" customHeight="1" x14ac:dyDescent="0.3">
      <c r="A626" s="6"/>
      <c r="B626" s="6"/>
      <c r="C626" s="6"/>
      <c r="D626" s="9"/>
      <c r="E626" s="14"/>
      <c r="F626" s="9"/>
      <c r="G626" s="9"/>
      <c r="H626" s="121"/>
      <c r="I626" s="121"/>
      <c r="J626" s="9"/>
      <c r="K626" s="9"/>
      <c r="L626" s="9"/>
      <c r="M626" s="9"/>
      <c r="N626" s="9"/>
      <c r="O626" s="5"/>
      <c r="P626" s="5"/>
      <c r="Q626" s="5"/>
      <c r="R626" s="5"/>
      <c r="S626" s="5"/>
      <c r="T626" s="5"/>
      <c r="U626" s="5"/>
      <c r="V626" s="5"/>
      <c r="W626" s="5"/>
      <c r="X626" s="5"/>
    </row>
    <row r="627" spans="1:24" ht="13.5" hidden="1" customHeight="1" x14ac:dyDescent="0.3">
      <c r="A627" s="6"/>
      <c r="B627" s="6"/>
      <c r="C627" s="6"/>
      <c r="D627" s="9"/>
      <c r="E627" s="14"/>
      <c r="F627" s="9"/>
      <c r="G627" s="9"/>
      <c r="H627" s="121"/>
      <c r="I627" s="121"/>
      <c r="J627" s="9"/>
      <c r="K627" s="9"/>
      <c r="L627" s="9"/>
      <c r="M627" s="9"/>
      <c r="N627" s="9"/>
      <c r="O627" s="5"/>
      <c r="P627" s="5"/>
      <c r="Q627" s="5"/>
      <c r="R627" s="5"/>
      <c r="S627" s="5"/>
      <c r="T627" s="5"/>
      <c r="U627" s="5"/>
      <c r="V627" s="5"/>
      <c r="W627" s="5"/>
      <c r="X627" s="5"/>
    </row>
    <row r="628" spans="1:24" ht="13.5" hidden="1" customHeight="1" x14ac:dyDescent="0.3">
      <c r="A628" s="6"/>
      <c r="B628" s="6"/>
      <c r="C628" s="6"/>
      <c r="D628" s="9"/>
      <c r="E628" s="14"/>
      <c r="F628" s="9"/>
      <c r="G628" s="9"/>
      <c r="H628" s="121"/>
      <c r="I628" s="121"/>
      <c r="J628" s="9"/>
      <c r="K628" s="9"/>
      <c r="L628" s="9"/>
      <c r="M628" s="9"/>
      <c r="N628" s="9"/>
      <c r="O628" s="5"/>
      <c r="P628" s="5"/>
      <c r="Q628" s="5"/>
      <c r="R628" s="5"/>
      <c r="S628" s="5"/>
      <c r="T628" s="5"/>
      <c r="U628" s="5"/>
      <c r="V628" s="5"/>
      <c r="W628" s="5"/>
      <c r="X628" s="5"/>
    </row>
    <row r="629" spans="1:24" ht="13.5" hidden="1" customHeight="1" x14ac:dyDescent="0.3">
      <c r="A629" s="6"/>
      <c r="B629" s="6"/>
      <c r="C629" s="6"/>
      <c r="D629" s="9"/>
      <c r="E629" s="14"/>
      <c r="F629" s="9"/>
      <c r="G629" s="9"/>
      <c r="H629" s="121"/>
      <c r="I629" s="121"/>
      <c r="J629" s="9"/>
      <c r="K629" s="9"/>
      <c r="L629" s="9"/>
      <c r="M629" s="9"/>
      <c r="N629" s="9"/>
      <c r="O629" s="5"/>
      <c r="P629" s="5"/>
      <c r="Q629" s="5"/>
      <c r="R629" s="5"/>
      <c r="S629" s="5"/>
      <c r="T629" s="5"/>
      <c r="U629" s="5"/>
      <c r="V629" s="5"/>
      <c r="W629" s="5"/>
      <c r="X629" s="5"/>
    </row>
    <row r="630" spans="1:24" ht="13.5" hidden="1" customHeight="1" x14ac:dyDescent="0.3">
      <c r="A630" s="6"/>
      <c r="B630" s="6"/>
      <c r="C630" s="6"/>
      <c r="D630" s="9"/>
      <c r="E630" s="14"/>
      <c r="F630" s="9"/>
      <c r="G630" s="9"/>
      <c r="H630" s="121"/>
      <c r="I630" s="121"/>
      <c r="J630" s="9"/>
      <c r="K630" s="9"/>
      <c r="L630" s="9"/>
      <c r="M630" s="9"/>
      <c r="N630" s="9"/>
      <c r="O630" s="5"/>
      <c r="P630" s="5"/>
      <c r="Q630" s="5"/>
      <c r="R630" s="5"/>
      <c r="S630" s="5"/>
      <c r="T630" s="5"/>
      <c r="U630" s="5"/>
      <c r="V630" s="5"/>
      <c r="W630" s="5"/>
      <c r="X630" s="5"/>
    </row>
    <row r="631" spans="1:24" ht="13.5" hidden="1" customHeight="1" x14ac:dyDescent="0.3">
      <c r="A631" s="6"/>
      <c r="B631" s="6"/>
      <c r="C631" s="6"/>
      <c r="D631" s="9"/>
      <c r="E631" s="14"/>
      <c r="F631" s="9"/>
      <c r="G631" s="9"/>
      <c r="H631" s="121"/>
      <c r="I631" s="121"/>
      <c r="J631" s="9"/>
      <c r="K631" s="9"/>
      <c r="L631" s="9"/>
      <c r="M631" s="9"/>
      <c r="N631" s="9"/>
      <c r="O631" s="5"/>
      <c r="P631" s="5"/>
      <c r="Q631" s="5"/>
      <c r="R631" s="5"/>
      <c r="S631" s="5"/>
      <c r="T631" s="5"/>
      <c r="U631" s="5"/>
      <c r="V631" s="5"/>
      <c r="W631" s="5"/>
      <c r="X631" s="5"/>
    </row>
    <row r="632" spans="1:24" ht="13.5" hidden="1" customHeight="1" x14ac:dyDescent="0.3">
      <c r="A632" s="6"/>
      <c r="B632" s="6"/>
      <c r="C632" s="6"/>
      <c r="D632" s="9"/>
      <c r="E632" s="14"/>
      <c r="F632" s="9"/>
      <c r="G632" s="9"/>
      <c r="H632" s="121"/>
      <c r="I632" s="121"/>
      <c r="J632" s="9"/>
      <c r="K632" s="9"/>
      <c r="L632" s="9"/>
      <c r="M632" s="9"/>
      <c r="N632" s="9"/>
      <c r="O632" s="5"/>
      <c r="P632" s="5"/>
      <c r="Q632" s="5"/>
      <c r="R632" s="5"/>
      <c r="S632" s="5"/>
      <c r="T632" s="5"/>
      <c r="U632" s="5"/>
      <c r="V632" s="5"/>
      <c r="W632" s="5"/>
      <c r="X632" s="5"/>
    </row>
    <row r="633" spans="1:24" ht="13.5" hidden="1" customHeight="1" x14ac:dyDescent="0.3">
      <c r="A633" s="6"/>
      <c r="B633" s="6"/>
      <c r="C633" s="6"/>
      <c r="D633" s="9"/>
      <c r="E633" s="14"/>
      <c r="F633" s="9"/>
      <c r="G633" s="9"/>
      <c r="H633" s="121"/>
      <c r="I633" s="121"/>
      <c r="J633" s="9"/>
      <c r="K633" s="9"/>
      <c r="L633" s="9"/>
      <c r="M633" s="9"/>
      <c r="N633" s="9"/>
      <c r="O633" s="5"/>
      <c r="P633" s="5"/>
      <c r="Q633" s="5"/>
      <c r="R633" s="5"/>
      <c r="S633" s="5"/>
      <c r="T633" s="5"/>
      <c r="U633" s="5"/>
      <c r="V633" s="5"/>
      <c r="W633" s="5"/>
      <c r="X633" s="5"/>
    </row>
    <row r="634" spans="1:24" ht="13.5" hidden="1" customHeight="1" x14ac:dyDescent="0.3">
      <c r="A634" s="6"/>
      <c r="B634" s="6"/>
      <c r="C634" s="6"/>
      <c r="D634" s="9"/>
      <c r="E634" s="14"/>
      <c r="F634" s="9"/>
      <c r="G634" s="9"/>
      <c r="H634" s="121"/>
      <c r="I634" s="121"/>
      <c r="J634" s="9"/>
      <c r="K634" s="9"/>
      <c r="L634" s="9"/>
      <c r="M634" s="9"/>
      <c r="N634" s="9"/>
      <c r="O634" s="5"/>
      <c r="P634" s="5"/>
      <c r="Q634" s="5"/>
      <c r="R634" s="5"/>
      <c r="S634" s="5"/>
      <c r="T634" s="5"/>
      <c r="U634" s="5"/>
      <c r="V634" s="5"/>
      <c r="W634" s="5"/>
      <c r="X634" s="5"/>
    </row>
    <row r="635" spans="1:24" ht="13.5" hidden="1" customHeight="1" x14ac:dyDescent="0.3">
      <c r="A635" s="6"/>
      <c r="B635" s="6"/>
      <c r="C635" s="6"/>
      <c r="D635" s="9"/>
      <c r="E635" s="14"/>
      <c r="F635" s="9"/>
      <c r="G635" s="9"/>
      <c r="H635" s="121"/>
      <c r="I635" s="121"/>
      <c r="J635" s="9"/>
      <c r="K635" s="9"/>
      <c r="L635" s="9"/>
      <c r="M635" s="9"/>
      <c r="N635" s="9"/>
      <c r="O635" s="5"/>
      <c r="P635" s="5"/>
      <c r="Q635" s="5"/>
      <c r="R635" s="5"/>
      <c r="S635" s="5"/>
      <c r="T635" s="5"/>
      <c r="U635" s="5"/>
      <c r="V635" s="5"/>
      <c r="W635" s="5"/>
      <c r="X635" s="5"/>
    </row>
    <row r="636" spans="1:24" ht="13.5" hidden="1" customHeight="1" x14ac:dyDescent="0.3">
      <c r="A636" s="6"/>
      <c r="B636" s="6"/>
      <c r="C636" s="6"/>
      <c r="D636" s="9"/>
      <c r="E636" s="14"/>
      <c r="F636" s="9"/>
      <c r="G636" s="9"/>
      <c r="H636" s="121"/>
      <c r="I636" s="121"/>
      <c r="J636" s="9"/>
      <c r="K636" s="9"/>
      <c r="L636" s="9"/>
      <c r="M636" s="9"/>
      <c r="N636" s="9"/>
      <c r="O636" s="5"/>
      <c r="P636" s="5"/>
      <c r="Q636" s="5"/>
      <c r="R636" s="5"/>
      <c r="S636" s="5"/>
      <c r="T636" s="5"/>
      <c r="U636" s="5"/>
      <c r="V636" s="5"/>
      <c r="W636" s="5"/>
      <c r="X636" s="5"/>
    </row>
    <row r="637" spans="1:24" ht="13.5" hidden="1" customHeight="1" x14ac:dyDescent="0.3">
      <c r="A637" s="6"/>
      <c r="B637" s="6"/>
      <c r="C637" s="6"/>
      <c r="D637" s="9"/>
      <c r="E637" s="14"/>
      <c r="F637" s="9"/>
      <c r="G637" s="9"/>
      <c r="H637" s="121"/>
      <c r="I637" s="121"/>
      <c r="J637" s="9"/>
      <c r="K637" s="9"/>
      <c r="L637" s="9"/>
      <c r="M637" s="9"/>
      <c r="N637" s="9"/>
      <c r="O637" s="5"/>
      <c r="P637" s="5"/>
      <c r="Q637" s="5"/>
      <c r="R637" s="5"/>
      <c r="S637" s="5"/>
      <c r="T637" s="5"/>
      <c r="U637" s="5"/>
      <c r="V637" s="5"/>
      <c r="W637" s="5"/>
      <c r="X637" s="5"/>
    </row>
    <row r="638" spans="1:24" ht="13.5" hidden="1" customHeight="1" x14ac:dyDescent="0.3">
      <c r="A638" s="6"/>
      <c r="B638" s="6"/>
      <c r="C638" s="6"/>
      <c r="D638" s="9"/>
      <c r="E638" s="14"/>
      <c r="F638" s="9"/>
      <c r="G638" s="9"/>
      <c r="H638" s="121"/>
      <c r="I638" s="121"/>
      <c r="J638" s="9"/>
      <c r="K638" s="9"/>
      <c r="L638" s="9"/>
      <c r="M638" s="9"/>
      <c r="N638" s="9"/>
      <c r="O638" s="5"/>
      <c r="P638" s="5"/>
      <c r="Q638" s="5"/>
      <c r="R638" s="5"/>
      <c r="S638" s="5"/>
      <c r="T638" s="5"/>
      <c r="U638" s="5"/>
      <c r="V638" s="5"/>
      <c r="W638" s="5"/>
      <c r="X638" s="5"/>
    </row>
    <row r="639" spans="1:24" ht="13.5" hidden="1" customHeight="1" x14ac:dyDescent="0.3">
      <c r="A639" s="6"/>
      <c r="B639" s="6"/>
      <c r="C639" s="6"/>
      <c r="D639" s="9"/>
      <c r="E639" s="14"/>
      <c r="F639" s="9"/>
      <c r="G639" s="9"/>
      <c r="H639" s="121"/>
      <c r="I639" s="121"/>
      <c r="J639" s="9"/>
      <c r="K639" s="9"/>
      <c r="L639" s="9"/>
      <c r="M639" s="9"/>
      <c r="N639" s="9"/>
      <c r="O639" s="5"/>
      <c r="P639" s="5"/>
      <c r="Q639" s="5"/>
      <c r="R639" s="5"/>
      <c r="S639" s="5"/>
      <c r="T639" s="5"/>
      <c r="U639" s="5"/>
      <c r="V639" s="5"/>
      <c r="W639" s="5"/>
      <c r="X639" s="5"/>
    </row>
    <row r="640" spans="1:24" ht="13.5" hidden="1" customHeight="1" x14ac:dyDescent="0.3">
      <c r="A640" s="6"/>
      <c r="B640" s="6"/>
      <c r="C640" s="6"/>
      <c r="D640" s="9"/>
      <c r="E640" s="14"/>
      <c r="F640" s="9"/>
      <c r="G640" s="9"/>
      <c r="H640" s="121"/>
      <c r="I640" s="121"/>
      <c r="J640" s="9"/>
      <c r="K640" s="9"/>
      <c r="L640" s="9"/>
      <c r="M640" s="9"/>
      <c r="N640" s="9"/>
      <c r="O640" s="5"/>
      <c r="P640" s="5"/>
      <c r="Q640" s="5"/>
      <c r="R640" s="5"/>
      <c r="S640" s="5"/>
      <c r="T640" s="5"/>
      <c r="U640" s="5"/>
      <c r="V640" s="5"/>
      <c r="W640" s="5"/>
      <c r="X640" s="5"/>
    </row>
    <row r="641" spans="1:24" ht="13.5" hidden="1" customHeight="1" x14ac:dyDescent="0.3">
      <c r="A641" s="6"/>
      <c r="B641" s="6"/>
      <c r="C641" s="6"/>
      <c r="D641" s="9"/>
      <c r="E641" s="14"/>
      <c r="F641" s="9"/>
      <c r="G641" s="9"/>
      <c r="H641" s="121"/>
      <c r="I641" s="121"/>
      <c r="J641" s="9"/>
      <c r="K641" s="9"/>
      <c r="L641" s="9"/>
      <c r="M641" s="9"/>
      <c r="N641" s="9"/>
      <c r="O641" s="5"/>
      <c r="P641" s="5"/>
      <c r="Q641" s="5"/>
      <c r="R641" s="5"/>
      <c r="S641" s="5"/>
      <c r="T641" s="5"/>
      <c r="U641" s="5"/>
      <c r="V641" s="5"/>
      <c r="W641" s="5"/>
      <c r="X641" s="5"/>
    </row>
    <row r="642" spans="1:24" ht="13.5" hidden="1" customHeight="1" x14ac:dyDescent="0.3">
      <c r="A642" s="6"/>
      <c r="B642" s="6"/>
      <c r="C642" s="6"/>
      <c r="D642" s="9"/>
      <c r="E642" s="14"/>
      <c r="F642" s="9"/>
      <c r="G642" s="9"/>
      <c r="H642" s="121"/>
      <c r="I642" s="121"/>
      <c r="J642" s="9"/>
      <c r="K642" s="9"/>
      <c r="L642" s="9"/>
      <c r="M642" s="9"/>
      <c r="N642" s="9"/>
      <c r="O642" s="5"/>
      <c r="P642" s="5"/>
      <c r="Q642" s="5"/>
      <c r="R642" s="5"/>
      <c r="S642" s="5"/>
      <c r="T642" s="5"/>
      <c r="U642" s="5"/>
      <c r="V642" s="5"/>
      <c r="W642" s="5"/>
      <c r="X642" s="5"/>
    </row>
    <row r="643" spans="1:24" ht="13.5" hidden="1" customHeight="1" x14ac:dyDescent="0.3">
      <c r="A643" s="6"/>
      <c r="B643" s="6"/>
      <c r="C643" s="6"/>
      <c r="D643" s="9"/>
      <c r="E643" s="14"/>
      <c r="F643" s="9"/>
      <c r="G643" s="9"/>
      <c r="H643" s="121"/>
      <c r="I643" s="121"/>
      <c r="J643" s="9"/>
      <c r="K643" s="9"/>
      <c r="L643" s="9"/>
      <c r="M643" s="9"/>
      <c r="N643" s="9"/>
      <c r="O643" s="5"/>
      <c r="P643" s="5"/>
      <c r="Q643" s="5"/>
      <c r="R643" s="5"/>
      <c r="S643" s="5"/>
      <c r="T643" s="5"/>
      <c r="U643" s="5"/>
      <c r="V643" s="5"/>
      <c r="W643" s="5"/>
      <c r="X643" s="5"/>
    </row>
    <row r="644" spans="1:24" ht="13.5" hidden="1" customHeight="1" x14ac:dyDescent="0.3">
      <c r="A644" s="6"/>
      <c r="B644" s="6"/>
      <c r="C644" s="6"/>
      <c r="D644" s="9"/>
      <c r="E644" s="14"/>
      <c r="F644" s="9"/>
      <c r="G644" s="9"/>
      <c r="H644" s="121"/>
      <c r="I644" s="121"/>
      <c r="J644" s="9"/>
      <c r="K644" s="9"/>
      <c r="L644" s="9"/>
      <c r="M644" s="9"/>
      <c r="N644" s="9"/>
      <c r="O644" s="5"/>
      <c r="P644" s="5"/>
      <c r="Q644" s="5"/>
      <c r="R644" s="5"/>
      <c r="S644" s="5"/>
      <c r="T644" s="5"/>
      <c r="U644" s="5"/>
      <c r="V644" s="5"/>
      <c r="W644" s="5"/>
      <c r="X644" s="5"/>
    </row>
    <row r="645" spans="1:24" ht="13.5" hidden="1" customHeight="1" x14ac:dyDescent="0.3">
      <c r="A645" s="6"/>
      <c r="B645" s="6"/>
      <c r="C645" s="6"/>
      <c r="D645" s="9"/>
      <c r="E645" s="14"/>
      <c r="F645" s="9"/>
      <c r="G645" s="9"/>
      <c r="H645" s="121"/>
      <c r="I645" s="121"/>
      <c r="J645" s="9"/>
      <c r="K645" s="9"/>
      <c r="L645" s="9"/>
      <c r="M645" s="9"/>
      <c r="N645" s="9"/>
      <c r="O645" s="5"/>
      <c r="P645" s="5"/>
      <c r="Q645" s="5"/>
      <c r="R645" s="5"/>
      <c r="S645" s="5"/>
      <c r="T645" s="5"/>
      <c r="U645" s="5"/>
      <c r="V645" s="5"/>
      <c r="W645" s="5"/>
      <c r="X645" s="5"/>
    </row>
    <row r="646" spans="1:24" ht="13.5" hidden="1" customHeight="1" x14ac:dyDescent="0.3">
      <c r="A646" s="6"/>
      <c r="B646" s="6"/>
      <c r="C646" s="6"/>
      <c r="D646" s="9"/>
      <c r="E646" s="14"/>
      <c r="F646" s="9"/>
      <c r="G646" s="9"/>
      <c r="H646" s="121"/>
      <c r="I646" s="121"/>
      <c r="J646" s="9"/>
      <c r="K646" s="9"/>
      <c r="L646" s="9"/>
      <c r="M646" s="9"/>
      <c r="N646" s="9"/>
      <c r="O646" s="5"/>
      <c r="P646" s="5"/>
      <c r="Q646" s="5"/>
      <c r="R646" s="5"/>
      <c r="S646" s="5"/>
      <c r="T646" s="5"/>
      <c r="U646" s="5"/>
      <c r="V646" s="5"/>
      <c r="W646" s="5"/>
      <c r="X646" s="5"/>
    </row>
    <row r="647" spans="1:24" ht="13.5" hidden="1" customHeight="1" x14ac:dyDescent="0.3">
      <c r="A647" s="6"/>
      <c r="B647" s="6"/>
      <c r="C647" s="6"/>
      <c r="D647" s="9"/>
      <c r="E647" s="14"/>
      <c r="F647" s="9"/>
      <c r="G647" s="9"/>
      <c r="H647" s="121"/>
      <c r="I647" s="121"/>
      <c r="J647" s="9"/>
      <c r="K647" s="9"/>
      <c r="L647" s="9"/>
      <c r="M647" s="9"/>
      <c r="N647" s="9"/>
      <c r="O647" s="5"/>
      <c r="P647" s="5"/>
      <c r="Q647" s="5"/>
      <c r="R647" s="5"/>
      <c r="S647" s="5"/>
      <c r="T647" s="5"/>
      <c r="U647" s="5"/>
      <c r="V647" s="5"/>
      <c r="W647" s="5"/>
      <c r="X647" s="5"/>
    </row>
    <row r="648" spans="1:24" ht="13.5" hidden="1" customHeight="1" x14ac:dyDescent="0.3">
      <c r="A648" s="6"/>
      <c r="B648" s="6"/>
      <c r="C648" s="6"/>
      <c r="D648" s="9"/>
      <c r="E648" s="14"/>
      <c r="F648" s="9"/>
      <c r="G648" s="9"/>
      <c r="H648" s="121"/>
      <c r="I648" s="121"/>
      <c r="J648" s="9"/>
      <c r="K648" s="9"/>
      <c r="L648" s="9"/>
      <c r="M648" s="9"/>
      <c r="N648" s="9"/>
      <c r="O648" s="5"/>
      <c r="P648" s="5"/>
      <c r="Q648" s="5"/>
      <c r="R648" s="5"/>
      <c r="S648" s="5"/>
      <c r="T648" s="5"/>
      <c r="U648" s="5"/>
      <c r="V648" s="5"/>
      <c r="W648" s="5"/>
      <c r="X648" s="5"/>
    </row>
    <row r="649" spans="1:24" ht="13.5" hidden="1" customHeight="1" x14ac:dyDescent="0.3">
      <c r="A649" s="6"/>
      <c r="B649" s="6"/>
      <c r="C649" s="6"/>
      <c r="D649" s="9"/>
      <c r="E649" s="14"/>
      <c r="F649" s="9"/>
      <c r="G649" s="9"/>
      <c r="H649" s="121"/>
      <c r="I649" s="121"/>
      <c r="J649" s="9"/>
      <c r="K649" s="9"/>
      <c r="L649" s="9"/>
      <c r="M649" s="9"/>
      <c r="N649" s="9"/>
      <c r="O649" s="5"/>
      <c r="P649" s="5"/>
      <c r="Q649" s="5"/>
      <c r="R649" s="5"/>
      <c r="S649" s="5"/>
      <c r="T649" s="5"/>
      <c r="U649" s="5"/>
      <c r="V649" s="5"/>
      <c r="W649" s="5"/>
      <c r="X649" s="5"/>
    </row>
    <row r="650" spans="1:24" ht="13.5" hidden="1" customHeight="1" x14ac:dyDescent="0.3">
      <c r="A650" s="6"/>
      <c r="B650" s="6"/>
      <c r="C650" s="6"/>
      <c r="D650" s="9"/>
      <c r="E650" s="14"/>
      <c r="F650" s="9"/>
      <c r="G650" s="9"/>
      <c r="H650" s="121"/>
      <c r="I650" s="121"/>
      <c r="J650" s="9"/>
      <c r="K650" s="9"/>
      <c r="L650" s="9"/>
      <c r="M650" s="9"/>
      <c r="N650" s="9"/>
      <c r="O650" s="5"/>
      <c r="P650" s="5"/>
      <c r="Q650" s="5"/>
      <c r="R650" s="5"/>
      <c r="S650" s="5"/>
      <c r="T650" s="5"/>
      <c r="U650" s="5"/>
      <c r="V650" s="5"/>
      <c r="W650" s="5"/>
      <c r="X650" s="5"/>
    </row>
    <row r="651" spans="1:24" ht="13.5" hidden="1" customHeight="1" x14ac:dyDescent="0.3">
      <c r="A651" s="6"/>
      <c r="B651" s="6"/>
      <c r="C651" s="6"/>
      <c r="D651" s="9"/>
      <c r="E651" s="14"/>
      <c r="F651" s="9"/>
      <c r="G651" s="9"/>
      <c r="H651" s="121"/>
      <c r="I651" s="121"/>
      <c r="J651" s="9"/>
      <c r="K651" s="9"/>
      <c r="L651" s="9"/>
      <c r="M651" s="9"/>
      <c r="N651" s="9"/>
      <c r="O651" s="5"/>
      <c r="P651" s="5"/>
      <c r="Q651" s="5"/>
      <c r="R651" s="5"/>
      <c r="S651" s="5"/>
      <c r="T651" s="5"/>
      <c r="U651" s="5"/>
      <c r="V651" s="5"/>
      <c r="W651" s="5"/>
      <c r="X651" s="5"/>
    </row>
    <row r="652" spans="1:24" ht="13.5" hidden="1" customHeight="1" x14ac:dyDescent="0.3">
      <c r="A652" s="6"/>
      <c r="B652" s="6"/>
      <c r="C652" s="6"/>
      <c r="D652" s="9"/>
      <c r="E652" s="14"/>
      <c r="F652" s="9"/>
      <c r="G652" s="9"/>
      <c r="H652" s="121"/>
      <c r="I652" s="121"/>
      <c r="J652" s="9"/>
      <c r="K652" s="9"/>
      <c r="L652" s="9"/>
      <c r="M652" s="9"/>
      <c r="N652" s="9"/>
      <c r="O652" s="5"/>
      <c r="P652" s="5"/>
      <c r="Q652" s="5"/>
      <c r="R652" s="5"/>
      <c r="S652" s="5"/>
      <c r="T652" s="5"/>
      <c r="U652" s="5"/>
      <c r="V652" s="5"/>
      <c r="W652" s="5"/>
      <c r="X652" s="5"/>
    </row>
    <row r="653" spans="1:24" ht="13.5" hidden="1" customHeight="1" x14ac:dyDescent="0.3">
      <c r="A653" s="6"/>
      <c r="B653" s="6"/>
      <c r="C653" s="6"/>
      <c r="D653" s="9"/>
      <c r="E653" s="14"/>
      <c r="F653" s="9"/>
      <c r="G653" s="9"/>
      <c r="H653" s="121"/>
      <c r="I653" s="121"/>
      <c r="J653" s="9"/>
      <c r="K653" s="9"/>
      <c r="L653" s="9"/>
      <c r="M653" s="9"/>
      <c r="N653" s="9"/>
      <c r="O653" s="5"/>
      <c r="P653" s="5"/>
      <c r="Q653" s="5"/>
      <c r="R653" s="5"/>
      <c r="S653" s="5"/>
      <c r="T653" s="5"/>
      <c r="U653" s="5"/>
      <c r="V653" s="5"/>
      <c r="W653" s="5"/>
      <c r="X653" s="5"/>
    </row>
    <row r="654" spans="1:24" ht="13.5" hidden="1" customHeight="1" x14ac:dyDescent="0.3">
      <c r="A654" s="6"/>
      <c r="B654" s="6"/>
      <c r="C654" s="6"/>
      <c r="D654" s="9"/>
      <c r="E654" s="14"/>
      <c r="F654" s="9"/>
      <c r="G654" s="9"/>
      <c r="H654" s="121"/>
      <c r="I654" s="121"/>
      <c r="J654" s="9"/>
      <c r="K654" s="9"/>
      <c r="L654" s="9"/>
      <c r="M654" s="9"/>
      <c r="N654" s="9"/>
      <c r="O654" s="5"/>
      <c r="P654" s="5"/>
      <c r="Q654" s="5"/>
      <c r="R654" s="5"/>
      <c r="S654" s="5"/>
      <c r="T654" s="5"/>
      <c r="U654" s="5"/>
      <c r="V654" s="5"/>
      <c r="W654" s="5"/>
      <c r="X654" s="5"/>
    </row>
    <row r="655" spans="1:24" ht="13.5" hidden="1" customHeight="1" x14ac:dyDescent="0.3">
      <c r="A655" s="6"/>
      <c r="B655" s="6"/>
      <c r="C655" s="6"/>
      <c r="D655" s="9"/>
      <c r="E655" s="14"/>
      <c r="F655" s="9"/>
      <c r="G655" s="9"/>
      <c r="H655" s="121"/>
      <c r="I655" s="121"/>
      <c r="J655" s="9"/>
      <c r="K655" s="9"/>
      <c r="L655" s="9"/>
      <c r="M655" s="9"/>
      <c r="N655" s="9"/>
      <c r="O655" s="5"/>
      <c r="P655" s="5"/>
      <c r="Q655" s="5"/>
      <c r="R655" s="5"/>
      <c r="S655" s="5"/>
      <c r="T655" s="5"/>
      <c r="U655" s="5"/>
      <c r="V655" s="5"/>
      <c r="W655" s="5"/>
      <c r="X655" s="5"/>
    </row>
    <row r="656" spans="1:24" ht="13.5" hidden="1" customHeight="1" x14ac:dyDescent="0.3">
      <c r="A656" s="6"/>
      <c r="B656" s="6"/>
      <c r="C656" s="6"/>
      <c r="D656" s="9"/>
      <c r="E656" s="14"/>
      <c r="F656" s="9"/>
      <c r="G656" s="9"/>
      <c r="H656" s="121"/>
      <c r="I656" s="121"/>
      <c r="J656" s="9"/>
      <c r="K656" s="9"/>
      <c r="L656" s="9"/>
      <c r="M656" s="9"/>
      <c r="N656" s="9"/>
      <c r="O656" s="5"/>
      <c r="P656" s="5"/>
      <c r="Q656" s="5"/>
      <c r="R656" s="5"/>
      <c r="S656" s="5"/>
      <c r="T656" s="5"/>
      <c r="U656" s="5"/>
      <c r="V656" s="5"/>
      <c r="W656" s="5"/>
      <c r="X656" s="5"/>
    </row>
    <row r="657" spans="1:24" ht="13.5" hidden="1" customHeight="1" x14ac:dyDescent="0.3">
      <c r="A657" s="6"/>
      <c r="B657" s="6"/>
      <c r="C657" s="6"/>
      <c r="D657" s="9"/>
      <c r="E657" s="14"/>
      <c r="F657" s="9"/>
      <c r="G657" s="9"/>
      <c r="H657" s="121"/>
      <c r="I657" s="121"/>
      <c r="J657" s="9"/>
      <c r="K657" s="9"/>
      <c r="L657" s="9"/>
      <c r="M657" s="9"/>
      <c r="N657" s="9"/>
      <c r="O657" s="5"/>
      <c r="P657" s="5"/>
      <c r="Q657" s="5"/>
      <c r="R657" s="5"/>
      <c r="S657" s="5"/>
      <c r="T657" s="5"/>
      <c r="U657" s="5"/>
      <c r="V657" s="5"/>
      <c r="W657" s="5"/>
      <c r="X657" s="5"/>
    </row>
    <row r="658" spans="1:24" ht="13.5" hidden="1" customHeight="1" x14ac:dyDescent="0.3">
      <c r="A658" s="6"/>
      <c r="B658" s="6"/>
      <c r="C658" s="6"/>
      <c r="D658" s="9"/>
      <c r="E658" s="14"/>
      <c r="F658" s="9"/>
      <c r="G658" s="9"/>
      <c r="H658" s="121"/>
      <c r="I658" s="121"/>
      <c r="J658" s="9"/>
      <c r="K658" s="9"/>
      <c r="L658" s="9"/>
      <c r="M658" s="9"/>
      <c r="N658" s="9"/>
      <c r="O658" s="5"/>
      <c r="P658" s="5"/>
      <c r="Q658" s="5"/>
      <c r="R658" s="5"/>
      <c r="S658" s="5"/>
      <c r="T658" s="5"/>
      <c r="U658" s="5"/>
      <c r="V658" s="5"/>
      <c r="W658" s="5"/>
      <c r="X658" s="5"/>
    </row>
    <row r="659" spans="1:24" ht="13.5" hidden="1" customHeight="1" x14ac:dyDescent="0.3">
      <c r="A659" s="6"/>
      <c r="B659" s="6"/>
      <c r="C659" s="6"/>
      <c r="D659" s="9"/>
      <c r="E659" s="14"/>
      <c r="F659" s="9"/>
      <c r="G659" s="9"/>
      <c r="H659" s="121"/>
      <c r="I659" s="121"/>
      <c r="J659" s="9"/>
      <c r="K659" s="9"/>
      <c r="L659" s="9"/>
      <c r="M659" s="9"/>
      <c r="N659" s="9"/>
      <c r="O659" s="5"/>
      <c r="P659" s="5"/>
      <c r="Q659" s="5"/>
      <c r="R659" s="5"/>
      <c r="S659" s="5"/>
      <c r="T659" s="5"/>
      <c r="U659" s="5"/>
      <c r="V659" s="5"/>
      <c r="W659" s="5"/>
      <c r="X659" s="5"/>
    </row>
    <row r="660" spans="1:24" ht="13.5" hidden="1" customHeight="1" x14ac:dyDescent="0.3">
      <c r="A660" s="6"/>
      <c r="B660" s="6"/>
      <c r="C660" s="6"/>
      <c r="D660" s="9"/>
      <c r="E660" s="14"/>
      <c r="F660" s="9"/>
      <c r="G660" s="9"/>
      <c r="H660" s="121"/>
      <c r="I660" s="121"/>
      <c r="J660" s="9"/>
      <c r="K660" s="9"/>
      <c r="L660" s="9"/>
      <c r="M660" s="9"/>
      <c r="N660" s="9"/>
      <c r="O660" s="5"/>
      <c r="P660" s="5"/>
      <c r="Q660" s="5"/>
      <c r="R660" s="5"/>
      <c r="S660" s="5"/>
      <c r="T660" s="5"/>
      <c r="U660" s="5"/>
      <c r="V660" s="5"/>
      <c r="W660" s="5"/>
      <c r="X660" s="5"/>
    </row>
    <row r="661" spans="1:24" ht="13.5" hidden="1" customHeight="1" x14ac:dyDescent="0.3">
      <c r="A661" s="6"/>
      <c r="B661" s="6"/>
      <c r="C661" s="6"/>
      <c r="D661" s="9"/>
      <c r="E661" s="14"/>
      <c r="F661" s="9"/>
      <c r="G661" s="9"/>
      <c r="H661" s="121"/>
      <c r="I661" s="121"/>
      <c r="J661" s="9"/>
      <c r="K661" s="9"/>
      <c r="L661" s="9"/>
      <c r="M661" s="9"/>
      <c r="N661" s="9"/>
      <c r="O661" s="5"/>
      <c r="P661" s="5"/>
      <c r="Q661" s="5"/>
      <c r="R661" s="5"/>
      <c r="S661" s="5"/>
      <c r="T661" s="5"/>
      <c r="U661" s="5"/>
      <c r="V661" s="5"/>
      <c r="W661" s="5"/>
      <c r="X661" s="5"/>
    </row>
    <row r="662" spans="1:24" ht="13.5" hidden="1" customHeight="1" x14ac:dyDescent="0.3">
      <c r="A662" s="6"/>
      <c r="B662" s="6"/>
      <c r="C662" s="6"/>
      <c r="D662" s="9"/>
      <c r="E662" s="14"/>
      <c r="F662" s="9"/>
      <c r="G662" s="9"/>
      <c r="H662" s="121"/>
      <c r="I662" s="121"/>
      <c r="J662" s="9"/>
      <c r="K662" s="9"/>
      <c r="L662" s="9"/>
      <c r="M662" s="9"/>
      <c r="N662" s="9"/>
      <c r="O662" s="5"/>
      <c r="P662" s="5"/>
      <c r="Q662" s="5"/>
      <c r="R662" s="5"/>
      <c r="S662" s="5"/>
      <c r="T662" s="5"/>
      <c r="U662" s="5"/>
      <c r="V662" s="5"/>
      <c r="W662" s="5"/>
      <c r="X662" s="5"/>
    </row>
    <row r="663" spans="1:24" ht="13.5" hidden="1" customHeight="1" x14ac:dyDescent="0.3">
      <c r="A663" s="6"/>
      <c r="B663" s="6"/>
      <c r="C663" s="6"/>
      <c r="D663" s="9"/>
      <c r="E663" s="14"/>
      <c r="F663" s="9"/>
      <c r="G663" s="9"/>
      <c r="H663" s="121"/>
      <c r="I663" s="121"/>
      <c r="J663" s="9"/>
      <c r="K663" s="9"/>
      <c r="L663" s="9"/>
      <c r="M663" s="9"/>
      <c r="N663" s="9"/>
      <c r="O663" s="5"/>
      <c r="P663" s="5"/>
      <c r="Q663" s="5"/>
      <c r="R663" s="5"/>
      <c r="S663" s="5"/>
      <c r="T663" s="5"/>
      <c r="U663" s="5"/>
      <c r="V663" s="5"/>
      <c r="W663" s="5"/>
      <c r="X663" s="5"/>
    </row>
    <row r="664" spans="1:24" ht="13.5" hidden="1" customHeight="1" x14ac:dyDescent="0.3">
      <c r="A664" s="6"/>
      <c r="B664" s="6"/>
      <c r="C664" s="6"/>
      <c r="D664" s="9"/>
      <c r="E664" s="14"/>
      <c r="F664" s="9"/>
      <c r="G664" s="9"/>
      <c r="H664" s="121"/>
      <c r="I664" s="121"/>
      <c r="J664" s="9"/>
      <c r="K664" s="9"/>
      <c r="L664" s="9"/>
      <c r="M664" s="9"/>
      <c r="N664" s="9"/>
      <c r="O664" s="5"/>
      <c r="P664" s="5"/>
      <c r="Q664" s="5"/>
      <c r="R664" s="5"/>
      <c r="S664" s="5"/>
      <c r="T664" s="5"/>
      <c r="U664" s="5"/>
      <c r="V664" s="5"/>
      <c r="W664" s="5"/>
      <c r="X664" s="5"/>
    </row>
    <row r="665" spans="1:24" ht="13.5" hidden="1" customHeight="1" x14ac:dyDescent="0.3">
      <c r="A665" s="6"/>
      <c r="B665" s="6"/>
      <c r="C665" s="6"/>
      <c r="D665" s="9"/>
      <c r="E665" s="14"/>
      <c r="F665" s="9"/>
      <c r="G665" s="9"/>
      <c r="H665" s="121"/>
      <c r="I665" s="121"/>
      <c r="J665" s="9"/>
      <c r="K665" s="9"/>
      <c r="L665" s="9"/>
      <c r="M665" s="9"/>
      <c r="N665" s="9"/>
      <c r="O665" s="5"/>
      <c r="P665" s="5"/>
      <c r="Q665" s="5"/>
      <c r="R665" s="5"/>
      <c r="S665" s="5"/>
      <c r="T665" s="5"/>
      <c r="U665" s="5"/>
      <c r="V665" s="5"/>
      <c r="W665" s="5"/>
      <c r="X665" s="5"/>
    </row>
    <row r="666" spans="1:24" ht="13.5" hidden="1" customHeight="1" x14ac:dyDescent="0.3">
      <c r="A666" s="6"/>
      <c r="B666" s="6"/>
      <c r="C666" s="6"/>
      <c r="D666" s="9"/>
      <c r="E666" s="14"/>
      <c r="F666" s="9"/>
      <c r="G666" s="9"/>
      <c r="H666" s="121"/>
      <c r="I666" s="121"/>
      <c r="J666" s="9"/>
      <c r="K666" s="9"/>
      <c r="L666" s="9"/>
      <c r="M666" s="9"/>
      <c r="N666" s="9"/>
      <c r="O666" s="5"/>
      <c r="P666" s="5"/>
      <c r="Q666" s="5"/>
      <c r="R666" s="5"/>
      <c r="S666" s="5"/>
      <c r="T666" s="5"/>
      <c r="U666" s="5"/>
      <c r="V666" s="5"/>
      <c r="W666" s="5"/>
      <c r="X666" s="5"/>
    </row>
    <row r="667" spans="1:24" ht="13.5" hidden="1" customHeight="1" x14ac:dyDescent="0.3">
      <c r="A667" s="6"/>
      <c r="B667" s="6"/>
      <c r="C667" s="6"/>
      <c r="D667" s="9"/>
      <c r="E667" s="14"/>
      <c r="F667" s="9"/>
      <c r="G667" s="9"/>
      <c r="H667" s="121"/>
      <c r="I667" s="121"/>
      <c r="J667" s="9"/>
      <c r="K667" s="9"/>
      <c r="L667" s="9"/>
      <c r="M667" s="9"/>
      <c r="N667" s="9"/>
      <c r="O667" s="5"/>
      <c r="P667" s="5"/>
      <c r="Q667" s="5"/>
      <c r="R667" s="5"/>
      <c r="S667" s="5"/>
      <c r="T667" s="5"/>
      <c r="U667" s="5"/>
      <c r="V667" s="5"/>
      <c r="W667" s="5"/>
      <c r="X667" s="5"/>
    </row>
    <row r="668" spans="1:24" ht="13.5" hidden="1" customHeight="1" x14ac:dyDescent="0.3">
      <c r="A668" s="6"/>
      <c r="B668" s="6"/>
      <c r="C668" s="6"/>
      <c r="D668" s="9"/>
      <c r="E668" s="14"/>
      <c r="F668" s="9"/>
      <c r="G668" s="9"/>
      <c r="H668" s="121"/>
      <c r="I668" s="121"/>
      <c r="J668" s="9"/>
      <c r="K668" s="9"/>
      <c r="L668" s="9"/>
      <c r="M668" s="9"/>
      <c r="N668" s="9"/>
      <c r="O668" s="5"/>
      <c r="P668" s="5"/>
      <c r="Q668" s="5"/>
      <c r="R668" s="5"/>
      <c r="S668" s="5"/>
      <c r="T668" s="5"/>
      <c r="U668" s="5"/>
      <c r="V668" s="5"/>
      <c r="W668" s="5"/>
      <c r="X668" s="5"/>
    </row>
    <row r="669" spans="1:24" ht="13.5" hidden="1" customHeight="1" x14ac:dyDescent="0.3">
      <c r="A669" s="6"/>
      <c r="B669" s="6"/>
      <c r="C669" s="6"/>
      <c r="D669" s="9"/>
      <c r="E669" s="14"/>
      <c r="F669" s="9"/>
      <c r="G669" s="9"/>
      <c r="H669" s="121"/>
      <c r="I669" s="121"/>
      <c r="J669" s="9"/>
      <c r="K669" s="9"/>
      <c r="L669" s="9"/>
      <c r="M669" s="9"/>
      <c r="N669" s="9"/>
      <c r="O669" s="5"/>
      <c r="P669" s="5"/>
      <c r="Q669" s="5"/>
      <c r="R669" s="5"/>
      <c r="S669" s="5"/>
      <c r="T669" s="5"/>
      <c r="U669" s="5"/>
      <c r="V669" s="5"/>
      <c r="W669" s="5"/>
      <c r="X669" s="5"/>
    </row>
    <row r="670" spans="1:24" ht="13.5" hidden="1" customHeight="1" x14ac:dyDescent="0.3">
      <c r="A670" s="6"/>
      <c r="B670" s="6"/>
      <c r="C670" s="6"/>
      <c r="D670" s="9"/>
      <c r="E670" s="14"/>
      <c r="F670" s="9"/>
      <c r="G670" s="9"/>
      <c r="H670" s="121"/>
      <c r="I670" s="121"/>
      <c r="J670" s="9"/>
      <c r="K670" s="9"/>
      <c r="L670" s="9"/>
      <c r="M670" s="9"/>
      <c r="N670" s="9"/>
      <c r="O670" s="5"/>
      <c r="P670" s="5"/>
      <c r="Q670" s="5"/>
      <c r="R670" s="5"/>
      <c r="S670" s="5"/>
      <c r="T670" s="5"/>
      <c r="U670" s="5"/>
      <c r="V670" s="5"/>
      <c r="W670" s="5"/>
      <c r="X670" s="5"/>
    </row>
    <row r="671" spans="1:24" ht="13.5" hidden="1" customHeight="1" x14ac:dyDescent="0.3">
      <c r="A671" s="6"/>
      <c r="B671" s="6"/>
      <c r="C671" s="6"/>
      <c r="D671" s="9"/>
      <c r="E671" s="14"/>
      <c r="F671" s="9"/>
      <c r="G671" s="9"/>
      <c r="H671" s="121"/>
      <c r="I671" s="121"/>
      <c r="J671" s="9"/>
      <c r="K671" s="9"/>
      <c r="L671" s="9"/>
      <c r="M671" s="9"/>
      <c r="N671" s="9"/>
      <c r="O671" s="5"/>
      <c r="P671" s="5"/>
      <c r="Q671" s="5"/>
      <c r="R671" s="5"/>
      <c r="S671" s="5"/>
      <c r="T671" s="5"/>
      <c r="U671" s="5"/>
      <c r="V671" s="5"/>
      <c r="W671" s="5"/>
      <c r="X671" s="5"/>
    </row>
    <row r="672" spans="1:24" ht="13.5" hidden="1" customHeight="1" x14ac:dyDescent="0.3">
      <c r="A672" s="6"/>
      <c r="B672" s="6"/>
      <c r="C672" s="6"/>
      <c r="D672" s="9"/>
      <c r="E672" s="14"/>
      <c r="F672" s="9"/>
      <c r="G672" s="9"/>
      <c r="H672" s="121"/>
      <c r="I672" s="121"/>
      <c r="J672" s="9"/>
      <c r="K672" s="9"/>
      <c r="L672" s="9"/>
      <c r="M672" s="9"/>
      <c r="N672" s="9"/>
      <c r="O672" s="5"/>
      <c r="P672" s="5"/>
      <c r="Q672" s="5"/>
      <c r="R672" s="5"/>
      <c r="S672" s="5"/>
      <c r="T672" s="5"/>
      <c r="U672" s="5"/>
      <c r="V672" s="5"/>
      <c r="W672" s="5"/>
      <c r="X672" s="5"/>
    </row>
    <row r="673" spans="1:24" ht="13.5" hidden="1" customHeight="1" x14ac:dyDescent="0.3">
      <c r="A673" s="6"/>
      <c r="B673" s="6"/>
      <c r="C673" s="6"/>
      <c r="D673" s="9"/>
      <c r="E673" s="14"/>
      <c r="F673" s="9"/>
      <c r="G673" s="9"/>
      <c r="H673" s="121"/>
      <c r="I673" s="121"/>
      <c r="J673" s="9"/>
      <c r="K673" s="9"/>
      <c r="L673" s="9"/>
      <c r="M673" s="9"/>
      <c r="N673" s="9"/>
      <c r="O673" s="5"/>
      <c r="P673" s="5"/>
      <c r="Q673" s="5"/>
      <c r="R673" s="5"/>
      <c r="S673" s="5"/>
      <c r="T673" s="5"/>
      <c r="U673" s="5"/>
      <c r="V673" s="5"/>
      <c r="W673" s="5"/>
      <c r="X673" s="5"/>
    </row>
    <row r="674" spans="1:24" ht="13.5" hidden="1" customHeight="1" x14ac:dyDescent="0.3">
      <c r="A674" s="6"/>
      <c r="B674" s="6"/>
      <c r="C674" s="6"/>
      <c r="D674" s="9"/>
      <c r="E674" s="14"/>
      <c r="F674" s="9"/>
      <c r="G674" s="9"/>
      <c r="H674" s="121"/>
      <c r="I674" s="121"/>
      <c r="J674" s="9"/>
      <c r="K674" s="9"/>
      <c r="L674" s="9"/>
      <c r="M674" s="9"/>
      <c r="N674" s="9"/>
      <c r="O674" s="5"/>
      <c r="P674" s="5"/>
      <c r="Q674" s="5"/>
      <c r="R674" s="5"/>
      <c r="S674" s="5"/>
      <c r="T674" s="5"/>
      <c r="U674" s="5"/>
      <c r="V674" s="5"/>
      <c r="W674" s="5"/>
      <c r="X674" s="5"/>
    </row>
    <row r="675" spans="1:24" ht="13.5" hidden="1" customHeight="1" x14ac:dyDescent="0.3">
      <c r="A675" s="6"/>
      <c r="B675" s="6"/>
      <c r="C675" s="6"/>
      <c r="D675" s="9"/>
      <c r="E675" s="14"/>
      <c r="F675" s="9"/>
      <c r="G675" s="9"/>
      <c r="H675" s="121"/>
      <c r="I675" s="121"/>
      <c r="J675" s="9"/>
      <c r="K675" s="9"/>
      <c r="L675" s="9"/>
      <c r="M675" s="9"/>
      <c r="N675" s="9"/>
      <c r="O675" s="5"/>
      <c r="P675" s="5"/>
      <c r="Q675" s="5"/>
      <c r="R675" s="5"/>
      <c r="S675" s="5"/>
      <c r="T675" s="5"/>
      <c r="U675" s="5"/>
      <c r="V675" s="5"/>
      <c r="W675" s="5"/>
      <c r="X675" s="5"/>
    </row>
    <row r="676" spans="1:24" ht="13.5" hidden="1" customHeight="1" x14ac:dyDescent="0.3">
      <c r="A676" s="6"/>
      <c r="B676" s="6"/>
      <c r="C676" s="6"/>
      <c r="D676" s="9"/>
      <c r="E676" s="14"/>
      <c r="F676" s="9"/>
      <c r="G676" s="9"/>
      <c r="H676" s="121"/>
      <c r="I676" s="121"/>
      <c r="J676" s="9"/>
      <c r="K676" s="9"/>
      <c r="L676" s="9"/>
      <c r="M676" s="9"/>
      <c r="N676" s="9"/>
      <c r="O676" s="5"/>
      <c r="P676" s="5"/>
      <c r="Q676" s="5"/>
      <c r="R676" s="5"/>
      <c r="S676" s="5"/>
      <c r="T676" s="5"/>
      <c r="U676" s="5"/>
      <c r="V676" s="5"/>
      <c r="W676" s="5"/>
      <c r="X676" s="5"/>
    </row>
    <row r="677" spans="1:24" ht="13.5" hidden="1" customHeight="1" x14ac:dyDescent="0.3">
      <c r="A677" s="6"/>
      <c r="B677" s="6"/>
      <c r="C677" s="6"/>
      <c r="D677" s="9"/>
      <c r="E677" s="14"/>
      <c r="F677" s="9"/>
      <c r="G677" s="9"/>
      <c r="H677" s="121"/>
      <c r="I677" s="121"/>
      <c r="J677" s="9"/>
      <c r="K677" s="9"/>
      <c r="L677" s="9"/>
      <c r="M677" s="9"/>
      <c r="N677" s="9"/>
      <c r="O677" s="5"/>
      <c r="P677" s="5"/>
      <c r="Q677" s="5"/>
      <c r="R677" s="5"/>
      <c r="S677" s="5"/>
      <c r="T677" s="5"/>
      <c r="U677" s="5"/>
      <c r="V677" s="5"/>
      <c r="W677" s="5"/>
      <c r="X677" s="5"/>
    </row>
    <row r="678" spans="1:24" ht="13.5" hidden="1" customHeight="1" x14ac:dyDescent="0.3">
      <c r="A678" s="6"/>
      <c r="B678" s="6"/>
      <c r="C678" s="6"/>
      <c r="D678" s="9"/>
      <c r="E678" s="14"/>
      <c r="F678" s="9"/>
      <c r="G678" s="9"/>
      <c r="H678" s="121"/>
      <c r="I678" s="121"/>
      <c r="J678" s="9"/>
      <c r="K678" s="9"/>
      <c r="L678" s="9"/>
      <c r="M678" s="9"/>
      <c r="N678" s="9"/>
      <c r="O678" s="5"/>
      <c r="P678" s="5"/>
      <c r="Q678" s="5"/>
      <c r="R678" s="5"/>
      <c r="S678" s="5"/>
      <c r="T678" s="5"/>
      <c r="U678" s="5"/>
      <c r="V678" s="5"/>
      <c r="W678" s="5"/>
      <c r="X678" s="5"/>
    </row>
    <row r="679" spans="1:24" ht="13.5" hidden="1" customHeight="1" x14ac:dyDescent="0.3">
      <c r="A679" s="6"/>
      <c r="B679" s="6"/>
      <c r="C679" s="6"/>
      <c r="D679" s="9"/>
      <c r="E679" s="14"/>
      <c r="F679" s="9"/>
      <c r="G679" s="9"/>
      <c r="H679" s="121"/>
      <c r="I679" s="121"/>
      <c r="J679" s="9"/>
      <c r="K679" s="9"/>
      <c r="L679" s="9"/>
      <c r="M679" s="9"/>
      <c r="N679" s="9"/>
      <c r="O679" s="5"/>
      <c r="P679" s="5"/>
      <c r="Q679" s="5"/>
      <c r="R679" s="5"/>
      <c r="S679" s="5"/>
      <c r="T679" s="5"/>
      <c r="U679" s="5"/>
      <c r="V679" s="5"/>
      <c r="W679" s="5"/>
      <c r="X679" s="5"/>
    </row>
    <row r="680" spans="1:24" ht="13.5" hidden="1" customHeight="1" x14ac:dyDescent="0.3">
      <c r="A680" s="6"/>
      <c r="B680" s="6"/>
      <c r="C680" s="6"/>
      <c r="D680" s="9"/>
      <c r="E680" s="14"/>
      <c r="F680" s="9"/>
      <c r="G680" s="9"/>
      <c r="H680" s="121"/>
      <c r="I680" s="121"/>
      <c r="J680" s="9"/>
      <c r="K680" s="9"/>
      <c r="L680" s="9"/>
      <c r="M680" s="9"/>
      <c r="N680" s="9"/>
      <c r="O680" s="5"/>
      <c r="P680" s="5"/>
      <c r="Q680" s="5"/>
      <c r="R680" s="5"/>
      <c r="S680" s="5"/>
      <c r="T680" s="5"/>
      <c r="U680" s="5"/>
      <c r="V680" s="5"/>
      <c r="W680" s="5"/>
      <c r="X680" s="5"/>
    </row>
    <row r="681" spans="1:24" ht="13.5" hidden="1" customHeight="1" x14ac:dyDescent="0.3">
      <c r="A681" s="6"/>
      <c r="B681" s="6"/>
      <c r="C681" s="6"/>
      <c r="D681" s="9"/>
      <c r="E681" s="14"/>
      <c r="F681" s="9"/>
      <c r="G681" s="9"/>
      <c r="H681" s="121"/>
      <c r="I681" s="121"/>
      <c r="J681" s="9"/>
      <c r="K681" s="9"/>
      <c r="L681" s="9"/>
      <c r="M681" s="9"/>
      <c r="N681" s="9"/>
      <c r="O681" s="5"/>
      <c r="P681" s="5"/>
      <c r="Q681" s="5"/>
      <c r="R681" s="5"/>
      <c r="S681" s="5"/>
      <c r="T681" s="5"/>
      <c r="U681" s="5"/>
      <c r="V681" s="5"/>
      <c r="W681" s="5"/>
      <c r="X681" s="5"/>
    </row>
    <row r="682" spans="1:24" ht="13.5" hidden="1" customHeight="1" x14ac:dyDescent="0.3">
      <c r="A682" s="6"/>
      <c r="B682" s="6"/>
      <c r="C682" s="6"/>
      <c r="D682" s="9"/>
      <c r="E682" s="14"/>
      <c r="F682" s="9"/>
      <c r="G682" s="9"/>
      <c r="H682" s="121"/>
      <c r="I682" s="121"/>
      <c r="J682" s="9"/>
      <c r="K682" s="9"/>
      <c r="L682" s="9"/>
      <c r="M682" s="9"/>
      <c r="N682" s="9"/>
      <c r="O682" s="5"/>
      <c r="P682" s="5"/>
      <c r="Q682" s="5"/>
      <c r="R682" s="5"/>
      <c r="S682" s="5"/>
      <c r="T682" s="5"/>
      <c r="U682" s="5"/>
      <c r="V682" s="5"/>
      <c r="W682" s="5"/>
      <c r="X682" s="5"/>
    </row>
    <row r="683" spans="1:24" ht="13.5" hidden="1" customHeight="1" x14ac:dyDescent="0.3">
      <c r="A683" s="6"/>
      <c r="B683" s="6"/>
      <c r="C683" s="6"/>
      <c r="D683" s="9"/>
      <c r="E683" s="14"/>
      <c r="F683" s="9"/>
      <c r="G683" s="9"/>
      <c r="H683" s="121"/>
      <c r="I683" s="121"/>
      <c r="J683" s="9"/>
      <c r="K683" s="9"/>
      <c r="L683" s="9"/>
      <c r="M683" s="9"/>
      <c r="N683" s="9"/>
      <c r="O683" s="5"/>
      <c r="P683" s="5"/>
      <c r="Q683" s="5"/>
      <c r="R683" s="5"/>
      <c r="S683" s="5"/>
      <c r="T683" s="5"/>
      <c r="U683" s="5"/>
      <c r="V683" s="5"/>
      <c r="W683" s="5"/>
      <c r="X683" s="5"/>
    </row>
    <row r="684" spans="1:24" ht="13.5" hidden="1" customHeight="1" x14ac:dyDescent="0.3">
      <c r="A684" s="6"/>
      <c r="B684" s="6"/>
      <c r="C684" s="6"/>
      <c r="D684" s="9"/>
      <c r="E684" s="14"/>
      <c r="F684" s="9"/>
      <c r="G684" s="9"/>
      <c r="H684" s="121"/>
      <c r="I684" s="121"/>
      <c r="J684" s="9"/>
      <c r="K684" s="9"/>
      <c r="L684" s="9"/>
      <c r="M684" s="9"/>
      <c r="N684" s="9"/>
      <c r="O684" s="5"/>
      <c r="P684" s="5"/>
      <c r="Q684" s="5"/>
      <c r="R684" s="5"/>
      <c r="S684" s="5"/>
      <c r="T684" s="5"/>
      <c r="U684" s="5"/>
      <c r="V684" s="5"/>
      <c r="W684" s="5"/>
      <c r="X684" s="5"/>
    </row>
    <row r="685" spans="1:24" ht="13.5" hidden="1" customHeight="1" x14ac:dyDescent="0.3">
      <c r="A685" s="6"/>
      <c r="B685" s="6"/>
      <c r="C685" s="6"/>
      <c r="D685" s="9"/>
      <c r="E685" s="14"/>
      <c r="F685" s="9"/>
      <c r="G685" s="9"/>
      <c r="H685" s="121"/>
      <c r="I685" s="121"/>
      <c r="J685" s="9"/>
      <c r="K685" s="9"/>
      <c r="L685" s="9"/>
      <c r="M685" s="9"/>
      <c r="N685" s="9"/>
      <c r="O685" s="5"/>
      <c r="P685" s="5"/>
      <c r="Q685" s="5"/>
      <c r="R685" s="5"/>
      <c r="S685" s="5"/>
      <c r="T685" s="5"/>
      <c r="U685" s="5"/>
      <c r="V685" s="5"/>
      <c r="W685" s="5"/>
      <c r="X685" s="5"/>
    </row>
    <row r="686" spans="1:24" ht="13.5" hidden="1" customHeight="1" x14ac:dyDescent="0.3">
      <c r="A686" s="6"/>
      <c r="B686" s="6"/>
      <c r="C686" s="6"/>
      <c r="D686" s="9"/>
      <c r="E686" s="14"/>
      <c r="F686" s="9"/>
      <c r="G686" s="9"/>
      <c r="H686" s="121"/>
      <c r="I686" s="121"/>
      <c r="J686" s="9"/>
      <c r="K686" s="9"/>
      <c r="L686" s="9"/>
      <c r="M686" s="9"/>
      <c r="N686" s="9"/>
      <c r="O686" s="5"/>
      <c r="P686" s="5"/>
      <c r="Q686" s="5"/>
      <c r="R686" s="5"/>
      <c r="S686" s="5"/>
      <c r="T686" s="5"/>
      <c r="U686" s="5"/>
      <c r="V686" s="5"/>
      <c r="W686" s="5"/>
      <c r="X686" s="5"/>
    </row>
    <row r="687" spans="1:24" ht="13.5" hidden="1" customHeight="1" x14ac:dyDescent="0.3">
      <c r="A687" s="6"/>
      <c r="B687" s="6"/>
      <c r="C687" s="6"/>
      <c r="D687" s="9"/>
      <c r="E687" s="14"/>
      <c r="F687" s="9"/>
      <c r="G687" s="9"/>
      <c r="H687" s="121"/>
      <c r="I687" s="121"/>
      <c r="J687" s="9"/>
      <c r="K687" s="9"/>
      <c r="L687" s="9"/>
      <c r="M687" s="9"/>
      <c r="N687" s="9"/>
      <c r="O687" s="5"/>
      <c r="P687" s="5"/>
      <c r="Q687" s="5"/>
      <c r="R687" s="5"/>
      <c r="S687" s="5"/>
      <c r="T687" s="5"/>
      <c r="U687" s="5"/>
      <c r="V687" s="5"/>
      <c r="W687" s="5"/>
      <c r="X687" s="5"/>
    </row>
    <row r="688" spans="1:24" ht="13.5" hidden="1" customHeight="1" x14ac:dyDescent="0.3">
      <c r="A688" s="6"/>
      <c r="B688" s="6"/>
      <c r="C688" s="6"/>
      <c r="D688" s="9"/>
      <c r="E688" s="14"/>
      <c r="F688" s="9"/>
      <c r="G688" s="9"/>
      <c r="H688" s="121"/>
      <c r="I688" s="121"/>
      <c r="J688" s="9"/>
      <c r="K688" s="9"/>
      <c r="L688" s="9"/>
      <c r="M688" s="9"/>
      <c r="N688" s="9"/>
      <c r="O688" s="5"/>
      <c r="P688" s="5"/>
      <c r="Q688" s="5"/>
      <c r="R688" s="5"/>
      <c r="S688" s="5"/>
      <c r="T688" s="5"/>
      <c r="U688" s="5"/>
      <c r="V688" s="5"/>
      <c r="W688" s="5"/>
      <c r="X688" s="5"/>
    </row>
    <row r="689" spans="1:24" ht="13.5" hidden="1" customHeight="1" x14ac:dyDescent="0.3">
      <c r="A689" s="6"/>
      <c r="B689" s="6"/>
      <c r="C689" s="6"/>
      <c r="D689" s="9"/>
      <c r="E689" s="14"/>
      <c r="F689" s="9"/>
      <c r="G689" s="9"/>
      <c r="H689" s="121"/>
      <c r="I689" s="121"/>
      <c r="J689" s="9"/>
      <c r="K689" s="9"/>
      <c r="L689" s="9"/>
      <c r="M689" s="9"/>
      <c r="N689" s="9"/>
      <c r="O689" s="5"/>
      <c r="P689" s="5"/>
      <c r="Q689" s="5"/>
      <c r="R689" s="5"/>
      <c r="S689" s="5"/>
      <c r="T689" s="5"/>
      <c r="U689" s="5"/>
      <c r="V689" s="5"/>
      <c r="W689" s="5"/>
      <c r="X689" s="5"/>
    </row>
    <row r="690" spans="1:24" ht="13.5" hidden="1" customHeight="1" x14ac:dyDescent="0.3">
      <c r="A690" s="6"/>
      <c r="B690" s="6"/>
      <c r="C690" s="6"/>
      <c r="D690" s="9"/>
      <c r="E690" s="14"/>
      <c r="F690" s="9"/>
      <c r="G690" s="9"/>
      <c r="H690" s="121"/>
      <c r="I690" s="121"/>
      <c r="J690" s="9"/>
      <c r="K690" s="9"/>
      <c r="L690" s="9"/>
      <c r="M690" s="9"/>
      <c r="N690" s="9"/>
      <c r="O690" s="5"/>
      <c r="P690" s="5"/>
      <c r="Q690" s="5"/>
      <c r="R690" s="5"/>
      <c r="S690" s="5"/>
      <c r="T690" s="5"/>
      <c r="U690" s="5"/>
      <c r="V690" s="5"/>
      <c r="W690" s="5"/>
      <c r="X690" s="5"/>
    </row>
    <row r="691" spans="1:24" ht="13.5" hidden="1" customHeight="1" x14ac:dyDescent="0.3">
      <c r="A691" s="6"/>
      <c r="B691" s="6"/>
      <c r="C691" s="6"/>
      <c r="D691" s="9"/>
      <c r="E691" s="14"/>
      <c r="F691" s="9"/>
      <c r="G691" s="9"/>
      <c r="H691" s="121"/>
      <c r="I691" s="121"/>
      <c r="J691" s="9"/>
      <c r="K691" s="9"/>
      <c r="L691" s="9"/>
      <c r="M691" s="9"/>
      <c r="N691" s="9"/>
      <c r="O691" s="5"/>
      <c r="P691" s="5"/>
      <c r="Q691" s="5"/>
      <c r="R691" s="5"/>
      <c r="S691" s="5"/>
      <c r="T691" s="5"/>
      <c r="U691" s="5"/>
      <c r="V691" s="5"/>
      <c r="W691" s="5"/>
      <c r="X691" s="5"/>
    </row>
    <row r="692" spans="1:24" ht="13.5" hidden="1" customHeight="1" x14ac:dyDescent="0.3">
      <c r="A692" s="6"/>
      <c r="B692" s="6"/>
      <c r="C692" s="6"/>
      <c r="D692" s="9"/>
      <c r="E692" s="14"/>
      <c r="F692" s="9"/>
      <c r="G692" s="9"/>
      <c r="H692" s="121"/>
      <c r="I692" s="121"/>
      <c r="J692" s="9"/>
      <c r="K692" s="9"/>
      <c r="L692" s="9"/>
      <c r="M692" s="9"/>
      <c r="N692" s="9"/>
      <c r="O692" s="5"/>
      <c r="P692" s="5"/>
      <c r="Q692" s="5"/>
      <c r="R692" s="5"/>
      <c r="S692" s="5"/>
      <c r="T692" s="5"/>
      <c r="U692" s="5"/>
      <c r="V692" s="5"/>
      <c r="W692" s="5"/>
      <c r="X692" s="5"/>
    </row>
    <row r="693" spans="1:24" ht="13.5" hidden="1" customHeight="1" x14ac:dyDescent="0.3">
      <c r="A693" s="6"/>
      <c r="B693" s="6"/>
      <c r="C693" s="6"/>
      <c r="D693" s="9"/>
      <c r="E693" s="14"/>
      <c r="F693" s="9"/>
      <c r="G693" s="9"/>
      <c r="H693" s="121"/>
      <c r="I693" s="121"/>
      <c r="J693" s="9"/>
      <c r="K693" s="9"/>
      <c r="L693" s="9"/>
      <c r="M693" s="9"/>
      <c r="N693" s="9"/>
      <c r="O693" s="5"/>
      <c r="P693" s="5"/>
      <c r="Q693" s="5"/>
      <c r="R693" s="5"/>
      <c r="S693" s="5"/>
      <c r="T693" s="5"/>
      <c r="U693" s="5"/>
      <c r="V693" s="5"/>
      <c r="W693" s="5"/>
      <c r="X693" s="5"/>
    </row>
    <row r="694" spans="1:24" ht="13.5" hidden="1" customHeight="1" x14ac:dyDescent="0.3">
      <c r="A694" s="6"/>
      <c r="B694" s="6"/>
      <c r="C694" s="6"/>
      <c r="D694" s="9"/>
      <c r="E694" s="14"/>
      <c r="F694" s="9"/>
      <c r="G694" s="9"/>
      <c r="H694" s="121"/>
      <c r="I694" s="121"/>
      <c r="J694" s="9"/>
      <c r="K694" s="9"/>
      <c r="L694" s="9"/>
      <c r="M694" s="9"/>
      <c r="N694" s="9"/>
      <c r="O694" s="5"/>
      <c r="P694" s="5"/>
      <c r="Q694" s="5"/>
      <c r="R694" s="5"/>
      <c r="S694" s="5"/>
      <c r="T694" s="5"/>
      <c r="U694" s="5"/>
      <c r="V694" s="5"/>
      <c r="W694" s="5"/>
      <c r="X694" s="5"/>
    </row>
    <row r="695" spans="1:24" ht="13.5" hidden="1" customHeight="1" x14ac:dyDescent="0.3">
      <c r="A695" s="6"/>
      <c r="B695" s="6"/>
      <c r="C695" s="6"/>
      <c r="D695" s="9"/>
      <c r="E695" s="14"/>
      <c r="F695" s="9"/>
      <c r="G695" s="9"/>
      <c r="H695" s="121"/>
      <c r="I695" s="121"/>
      <c r="J695" s="9"/>
      <c r="K695" s="9"/>
      <c r="L695" s="9"/>
      <c r="M695" s="9"/>
      <c r="N695" s="9"/>
      <c r="O695" s="5"/>
      <c r="P695" s="5"/>
      <c r="Q695" s="5"/>
      <c r="R695" s="5"/>
      <c r="S695" s="5"/>
      <c r="T695" s="5"/>
      <c r="U695" s="5"/>
      <c r="V695" s="5"/>
      <c r="W695" s="5"/>
      <c r="X695" s="5"/>
    </row>
    <row r="696" spans="1:24" ht="13.5" hidden="1" customHeight="1" x14ac:dyDescent="0.3">
      <c r="A696" s="6"/>
      <c r="B696" s="6"/>
      <c r="C696" s="6"/>
      <c r="D696" s="9"/>
      <c r="E696" s="14"/>
      <c r="F696" s="9"/>
      <c r="G696" s="9"/>
      <c r="H696" s="121"/>
      <c r="I696" s="121"/>
      <c r="J696" s="9"/>
      <c r="K696" s="9"/>
      <c r="L696" s="9"/>
      <c r="M696" s="9"/>
      <c r="N696" s="9"/>
      <c r="O696" s="5"/>
      <c r="P696" s="5"/>
      <c r="Q696" s="5"/>
      <c r="R696" s="5"/>
      <c r="S696" s="5"/>
      <c r="T696" s="5"/>
      <c r="U696" s="5"/>
      <c r="V696" s="5"/>
      <c r="W696" s="5"/>
      <c r="X696" s="5"/>
    </row>
    <row r="697" spans="1:24" ht="13.5" hidden="1" customHeight="1" x14ac:dyDescent="0.3">
      <c r="A697" s="6"/>
      <c r="B697" s="6"/>
      <c r="C697" s="6"/>
      <c r="D697" s="9"/>
      <c r="E697" s="14"/>
      <c r="F697" s="9"/>
      <c r="G697" s="9"/>
      <c r="H697" s="121"/>
      <c r="I697" s="121"/>
      <c r="J697" s="9"/>
      <c r="K697" s="9"/>
      <c r="L697" s="9"/>
      <c r="M697" s="9"/>
      <c r="N697" s="9"/>
      <c r="O697" s="5"/>
      <c r="P697" s="5"/>
      <c r="Q697" s="5"/>
      <c r="R697" s="5"/>
      <c r="S697" s="5"/>
      <c r="T697" s="5"/>
      <c r="U697" s="5"/>
      <c r="V697" s="5"/>
      <c r="W697" s="5"/>
      <c r="X697" s="5"/>
    </row>
    <row r="698" spans="1:24" ht="13.5" hidden="1" customHeight="1" x14ac:dyDescent="0.3">
      <c r="A698" s="6"/>
      <c r="B698" s="6"/>
      <c r="C698" s="6"/>
      <c r="D698" s="9"/>
      <c r="E698" s="14"/>
      <c r="F698" s="9"/>
      <c r="G698" s="9"/>
      <c r="H698" s="121"/>
      <c r="I698" s="121"/>
      <c r="J698" s="9"/>
      <c r="K698" s="9"/>
      <c r="L698" s="9"/>
      <c r="M698" s="9"/>
      <c r="N698" s="9"/>
      <c r="O698" s="5"/>
      <c r="P698" s="5"/>
      <c r="Q698" s="5"/>
      <c r="R698" s="5"/>
      <c r="S698" s="5"/>
      <c r="T698" s="5"/>
      <c r="U698" s="5"/>
      <c r="V698" s="5"/>
      <c r="W698" s="5"/>
      <c r="X698" s="5"/>
    </row>
    <row r="699" spans="1:24" ht="13.5" hidden="1" customHeight="1" x14ac:dyDescent="0.3">
      <c r="A699" s="6"/>
      <c r="B699" s="6"/>
      <c r="C699" s="6"/>
      <c r="D699" s="9"/>
      <c r="E699" s="14"/>
      <c r="F699" s="9"/>
      <c r="G699" s="9"/>
      <c r="H699" s="121"/>
      <c r="I699" s="121"/>
      <c r="J699" s="9"/>
      <c r="K699" s="9"/>
      <c r="L699" s="9"/>
      <c r="M699" s="9"/>
      <c r="N699" s="9"/>
      <c r="O699" s="5"/>
      <c r="P699" s="5"/>
      <c r="Q699" s="5"/>
      <c r="R699" s="5"/>
      <c r="S699" s="5"/>
      <c r="T699" s="5"/>
      <c r="U699" s="5"/>
      <c r="V699" s="5"/>
      <c r="W699" s="5"/>
      <c r="X699" s="5"/>
    </row>
    <row r="700" spans="1:24" ht="13.5" hidden="1" customHeight="1" x14ac:dyDescent="0.3">
      <c r="A700" s="6"/>
      <c r="B700" s="6"/>
      <c r="C700" s="6"/>
      <c r="D700" s="9"/>
      <c r="E700" s="14"/>
      <c r="F700" s="9"/>
      <c r="G700" s="9"/>
      <c r="H700" s="121"/>
      <c r="I700" s="121"/>
      <c r="J700" s="9"/>
      <c r="K700" s="9"/>
      <c r="L700" s="9"/>
      <c r="M700" s="9"/>
      <c r="N700" s="9"/>
      <c r="O700" s="5"/>
      <c r="P700" s="5"/>
      <c r="Q700" s="5"/>
      <c r="R700" s="5"/>
      <c r="S700" s="5"/>
      <c r="T700" s="5"/>
      <c r="U700" s="5"/>
      <c r="V700" s="5"/>
      <c r="W700" s="5"/>
      <c r="X700" s="5"/>
    </row>
    <row r="701" spans="1:24" ht="13.5" hidden="1" customHeight="1" x14ac:dyDescent="0.3">
      <c r="A701" s="6"/>
      <c r="B701" s="6"/>
      <c r="C701" s="6"/>
      <c r="D701" s="9"/>
      <c r="E701" s="14"/>
      <c r="F701" s="9"/>
      <c r="G701" s="9"/>
      <c r="H701" s="121"/>
      <c r="I701" s="121"/>
      <c r="J701" s="9"/>
      <c r="K701" s="9"/>
      <c r="L701" s="9"/>
      <c r="M701" s="9"/>
      <c r="N701" s="9"/>
      <c r="O701" s="5"/>
      <c r="P701" s="5"/>
      <c r="Q701" s="5"/>
      <c r="R701" s="5"/>
      <c r="S701" s="5"/>
      <c r="T701" s="5"/>
      <c r="U701" s="5"/>
      <c r="V701" s="5"/>
      <c r="W701" s="5"/>
      <c r="X701" s="5"/>
    </row>
    <row r="702" spans="1:24" ht="13.5" hidden="1" customHeight="1" x14ac:dyDescent="0.3">
      <c r="A702" s="6"/>
      <c r="B702" s="6"/>
      <c r="C702" s="6"/>
      <c r="D702" s="9"/>
      <c r="E702" s="14"/>
      <c r="F702" s="9"/>
      <c r="G702" s="9"/>
      <c r="H702" s="121"/>
      <c r="I702" s="121"/>
      <c r="J702" s="9"/>
      <c r="K702" s="9"/>
      <c r="L702" s="9"/>
      <c r="M702" s="9"/>
      <c r="N702" s="9"/>
      <c r="O702" s="5"/>
      <c r="P702" s="5"/>
      <c r="Q702" s="5"/>
      <c r="R702" s="5"/>
      <c r="S702" s="5"/>
      <c r="T702" s="5"/>
      <c r="U702" s="5"/>
      <c r="V702" s="5"/>
      <c r="W702" s="5"/>
      <c r="X702" s="5"/>
    </row>
    <row r="703" spans="1:24" ht="13.5" hidden="1" customHeight="1" x14ac:dyDescent="0.3">
      <c r="A703" s="6"/>
      <c r="B703" s="6"/>
      <c r="C703" s="6"/>
      <c r="D703" s="9"/>
      <c r="E703" s="14"/>
      <c r="F703" s="9"/>
      <c r="G703" s="9"/>
      <c r="H703" s="121"/>
      <c r="I703" s="121"/>
      <c r="J703" s="9"/>
      <c r="K703" s="9"/>
      <c r="L703" s="9"/>
      <c r="M703" s="9"/>
      <c r="N703" s="9"/>
      <c r="O703" s="5"/>
      <c r="P703" s="5"/>
      <c r="Q703" s="5"/>
      <c r="R703" s="5"/>
      <c r="S703" s="5"/>
      <c r="T703" s="5"/>
      <c r="U703" s="5"/>
      <c r="V703" s="5"/>
      <c r="W703" s="5"/>
      <c r="X703" s="5"/>
    </row>
    <row r="704" spans="1:24" ht="13.5" hidden="1" customHeight="1" x14ac:dyDescent="0.3">
      <c r="A704" s="6"/>
      <c r="B704" s="6"/>
      <c r="C704" s="6"/>
      <c r="D704" s="9"/>
      <c r="E704" s="14"/>
      <c r="F704" s="9"/>
      <c r="G704" s="9"/>
      <c r="H704" s="121"/>
      <c r="I704" s="121"/>
      <c r="J704" s="9"/>
      <c r="K704" s="9"/>
      <c r="L704" s="9"/>
      <c r="M704" s="9"/>
      <c r="N704" s="9"/>
      <c r="O704" s="5"/>
      <c r="P704" s="5"/>
      <c r="Q704" s="5"/>
      <c r="R704" s="5"/>
      <c r="S704" s="5"/>
      <c r="T704" s="5"/>
      <c r="U704" s="5"/>
      <c r="V704" s="5"/>
      <c r="W704" s="5"/>
      <c r="X704" s="5"/>
    </row>
    <row r="705" spans="1:24" ht="13.5" hidden="1" customHeight="1" x14ac:dyDescent="0.3">
      <c r="A705" s="6"/>
      <c r="B705" s="6"/>
      <c r="C705" s="6"/>
      <c r="D705" s="9"/>
      <c r="E705" s="14"/>
      <c r="F705" s="9"/>
      <c r="G705" s="9"/>
      <c r="H705" s="121"/>
      <c r="I705" s="121"/>
      <c r="J705" s="9"/>
      <c r="K705" s="9"/>
      <c r="L705" s="9"/>
      <c r="M705" s="9"/>
      <c r="N705" s="9"/>
      <c r="O705" s="5"/>
      <c r="P705" s="5"/>
      <c r="Q705" s="5"/>
      <c r="R705" s="5"/>
      <c r="S705" s="5"/>
      <c r="T705" s="5"/>
      <c r="U705" s="5"/>
      <c r="V705" s="5"/>
      <c r="W705" s="5"/>
      <c r="X705" s="5"/>
    </row>
    <row r="706" spans="1:24" ht="13.5" hidden="1" customHeight="1" x14ac:dyDescent="0.3">
      <c r="A706" s="6"/>
      <c r="B706" s="6"/>
      <c r="C706" s="6"/>
      <c r="D706" s="9"/>
      <c r="E706" s="14"/>
      <c r="F706" s="9"/>
      <c r="G706" s="9"/>
      <c r="H706" s="121"/>
      <c r="I706" s="121"/>
      <c r="J706" s="9"/>
      <c r="K706" s="9"/>
      <c r="L706" s="9"/>
      <c r="M706" s="9"/>
      <c r="N706" s="9"/>
      <c r="O706" s="5"/>
      <c r="P706" s="5"/>
      <c r="Q706" s="5"/>
      <c r="R706" s="5"/>
      <c r="S706" s="5"/>
      <c r="T706" s="5"/>
      <c r="U706" s="5"/>
      <c r="V706" s="5"/>
      <c r="W706" s="5"/>
      <c r="X706" s="5"/>
    </row>
    <row r="707" spans="1:24" ht="13.5" hidden="1" customHeight="1" x14ac:dyDescent="0.3">
      <c r="A707" s="6"/>
      <c r="B707" s="6"/>
      <c r="C707" s="6"/>
      <c r="D707" s="9"/>
      <c r="E707" s="14"/>
      <c r="F707" s="9"/>
      <c r="G707" s="9"/>
      <c r="H707" s="121"/>
      <c r="I707" s="121"/>
      <c r="J707" s="9"/>
      <c r="K707" s="9"/>
      <c r="L707" s="9"/>
      <c r="M707" s="9"/>
      <c r="N707" s="9"/>
      <c r="O707" s="5"/>
      <c r="P707" s="5"/>
      <c r="Q707" s="5"/>
      <c r="R707" s="5"/>
      <c r="S707" s="5"/>
      <c r="T707" s="5"/>
      <c r="U707" s="5"/>
      <c r="V707" s="5"/>
      <c r="W707" s="5"/>
      <c r="X707" s="5"/>
    </row>
    <row r="708" spans="1:24" ht="13.5" hidden="1" customHeight="1" x14ac:dyDescent="0.3">
      <c r="A708" s="6"/>
      <c r="B708" s="6"/>
      <c r="C708" s="6"/>
      <c r="D708" s="9"/>
      <c r="E708" s="14"/>
      <c r="F708" s="9"/>
      <c r="G708" s="9"/>
      <c r="H708" s="121"/>
      <c r="I708" s="121"/>
      <c r="J708" s="9"/>
      <c r="K708" s="9"/>
      <c r="L708" s="9"/>
      <c r="M708" s="9"/>
      <c r="N708" s="9"/>
      <c r="O708" s="5"/>
      <c r="P708" s="5"/>
      <c r="Q708" s="5"/>
      <c r="R708" s="5"/>
      <c r="S708" s="5"/>
      <c r="T708" s="5"/>
      <c r="U708" s="5"/>
      <c r="V708" s="5"/>
      <c r="W708" s="5"/>
      <c r="X708" s="5"/>
    </row>
    <row r="709" spans="1:24" ht="13.5" hidden="1" customHeight="1" x14ac:dyDescent="0.3">
      <c r="A709" s="6"/>
      <c r="B709" s="6"/>
      <c r="C709" s="6"/>
      <c r="D709" s="9"/>
      <c r="E709" s="14"/>
      <c r="F709" s="9"/>
      <c r="G709" s="9"/>
      <c r="H709" s="121"/>
      <c r="I709" s="121"/>
      <c r="J709" s="9"/>
      <c r="K709" s="9"/>
      <c r="L709" s="9"/>
      <c r="M709" s="9"/>
      <c r="N709" s="9"/>
      <c r="O709" s="5"/>
      <c r="P709" s="5"/>
      <c r="Q709" s="5"/>
      <c r="R709" s="5"/>
      <c r="S709" s="5"/>
      <c r="T709" s="5"/>
      <c r="U709" s="5"/>
      <c r="V709" s="5"/>
      <c r="W709" s="5"/>
      <c r="X709" s="5"/>
    </row>
    <row r="710" spans="1:24" ht="13.5" hidden="1" customHeight="1" x14ac:dyDescent="0.3">
      <c r="A710" s="6"/>
      <c r="B710" s="6"/>
      <c r="C710" s="6"/>
      <c r="D710" s="9"/>
      <c r="E710" s="14"/>
      <c r="F710" s="9"/>
      <c r="G710" s="9"/>
      <c r="H710" s="121"/>
      <c r="I710" s="121"/>
      <c r="J710" s="9"/>
      <c r="K710" s="9"/>
      <c r="L710" s="9"/>
      <c r="M710" s="9"/>
      <c r="N710" s="9"/>
      <c r="O710" s="5"/>
      <c r="P710" s="5"/>
      <c r="Q710" s="5"/>
      <c r="R710" s="5"/>
      <c r="S710" s="5"/>
      <c r="T710" s="5"/>
      <c r="U710" s="5"/>
      <c r="V710" s="5"/>
      <c r="W710" s="5"/>
      <c r="X710" s="5"/>
    </row>
    <row r="711" spans="1:24" ht="13.5" hidden="1" customHeight="1" x14ac:dyDescent="0.3">
      <c r="A711" s="6"/>
      <c r="B711" s="6"/>
      <c r="C711" s="6"/>
      <c r="D711" s="9"/>
      <c r="E711" s="14"/>
      <c r="F711" s="9"/>
      <c r="G711" s="9"/>
      <c r="H711" s="121"/>
      <c r="I711" s="121"/>
      <c r="J711" s="9"/>
      <c r="K711" s="9"/>
      <c r="L711" s="9"/>
      <c r="M711" s="9"/>
      <c r="N711" s="9"/>
      <c r="O711" s="5"/>
      <c r="P711" s="5"/>
      <c r="Q711" s="5"/>
      <c r="R711" s="5"/>
      <c r="S711" s="5"/>
      <c r="T711" s="5"/>
      <c r="U711" s="5"/>
      <c r="V711" s="5"/>
      <c r="W711" s="5"/>
      <c r="X711" s="5"/>
    </row>
    <row r="712" spans="1:24" ht="13.5" hidden="1" customHeight="1" x14ac:dyDescent="0.3">
      <c r="A712" s="6"/>
      <c r="B712" s="6"/>
      <c r="C712" s="6"/>
      <c r="D712" s="9"/>
      <c r="E712" s="14"/>
      <c r="F712" s="9"/>
      <c r="G712" s="9"/>
      <c r="H712" s="121"/>
      <c r="I712" s="121"/>
      <c r="J712" s="9"/>
      <c r="K712" s="9"/>
      <c r="L712" s="9"/>
      <c r="M712" s="9"/>
      <c r="N712" s="9"/>
      <c r="O712" s="5"/>
      <c r="P712" s="5"/>
      <c r="Q712" s="5"/>
      <c r="R712" s="5"/>
      <c r="S712" s="5"/>
      <c r="T712" s="5"/>
      <c r="U712" s="5"/>
      <c r="V712" s="5"/>
      <c r="W712" s="5"/>
      <c r="X712" s="5"/>
    </row>
    <row r="713" spans="1:24" ht="13.5" hidden="1" customHeight="1" x14ac:dyDescent="0.3">
      <c r="A713" s="6"/>
      <c r="B713" s="6"/>
      <c r="C713" s="6"/>
      <c r="D713" s="9"/>
      <c r="E713" s="14"/>
      <c r="F713" s="9"/>
      <c r="G713" s="9"/>
      <c r="H713" s="121"/>
      <c r="I713" s="121"/>
      <c r="J713" s="9"/>
      <c r="K713" s="9"/>
      <c r="L713" s="9"/>
      <c r="M713" s="9"/>
      <c r="N713" s="9"/>
      <c r="O713" s="5"/>
      <c r="P713" s="5"/>
      <c r="Q713" s="5"/>
      <c r="R713" s="5"/>
      <c r="S713" s="5"/>
      <c r="T713" s="5"/>
      <c r="U713" s="5"/>
      <c r="V713" s="5"/>
      <c r="W713" s="5"/>
      <c r="X713" s="5"/>
    </row>
    <row r="714" spans="1:24" ht="13.5" hidden="1" customHeight="1" x14ac:dyDescent="0.3">
      <c r="A714" s="6"/>
      <c r="B714" s="6"/>
      <c r="C714" s="6"/>
      <c r="D714" s="9"/>
      <c r="E714" s="14"/>
      <c r="F714" s="9"/>
      <c r="G714" s="9"/>
      <c r="H714" s="121"/>
      <c r="I714" s="121"/>
      <c r="J714" s="9"/>
      <c r="K714" s="9"/>
      <c r="L714" s="9"/>
      <c r="M714" s="9"/>
      <c r="N714" s="9"/>
      <c r="O714" s="5"/>
      <c r="P714" s="5"/>
      <c r="Q714" s="5"/>
      <c r="R714" s="5"/>
      <c r="S714" s="5"/>
      <c r="T714" s="5"/>
      <c r="U714" s="5"/>
      <c r="V714" s="5"/>
      <c r="W714" s="5"/>
      <c r="X714" s="5"/>
    </row>
    <row r="715" spans="1:24" ht="13.5" hidden="1" customHeight="1" x14ac:dyDescent="0.3">
      <c r="A715" s="6"/>
      <c r="B715" s="6"/>
      <c r="C715" s="6"/>
      <c r="D715" s="9"/>
      <c r="E715" s="14"/>
      <c r="F715" s="9"/>
      <c r="G715" s="9"/>
      <c r="H715" s="121"/>
      <c r="I715" s="121"/>
      <c r="J715" s="9"/>
      <c r="K715" s="9"/>
      <c r="L715" s="9"/>
      <c r="M715" s="9"/>
      <c r="N715" s="9"/>
      <c r="O715" s="5"/>
      <c r="P715" s="5"/>
      <c r="Q715" s="5"/>
      <c r="R715" s="5"/>
      <c r="S715" s="5"/>
      <c r="T715" s="5"/>
      <c r="U715" s="5"/>
      <c r="V715" s="5"/>
      <c r="W715" s="5"/>
      <c r="X715" s="5"/>
    </row>
    <row r="716" spans="1:24" ht="13.5" hidden="1" customHeight="1" x14ac:dyDescent="0.3">
      <c r="A716" s="6"/>
      <c r="B716" s="6"/>
      <c r="C716" s="6"/>
      <c r="D716" s="9"/>
      <c r="E716" s="14"/>
      <c r="F716" s="9"/>
      <c r="G716" s="9"/>
      <c r="H716" s="121"/>
      <c r="I716" s="121"/>
      <c r="J716" s="9"/>
      <c r="K716" s="9"/>
      <c r="L716" s="9"/>
      <c r="M716" s="9"/>
      <c r="N716" s="9"/>
      <c r="O716" s="5"/>
      <c r="P716" s="5"/>
      <c r="Q716" s="5"/>
      <c r="R716" s="5"/>
      <c r="S716" s="5"/>
      <c r="T716" s="5"/>
      <c r="U716" s="5"/>
      <c r="V716" s="5"/>
      <c r="W716" s="5"/>
      <c r="X716" s="5"/>
    </row>
    <row r="717" spans="1:24" ht="13.5" hidden="1" customHeight="1" x14ac:dyDescent="0.3">
      <c r="A717" s="6"/>
      <c r="B717" s="6"/>
      <c r="C717" s="6"/>
      <c r="D717" s="9"/>
      <c r="E717" s="14"/>
      <c r="F717" s="9"/>
      <c r="G717" s="9"/>
      <c r="H717" s="121"/>
      <c r="I717" s="121"/>
      <c r="J717" s="9"/>
      <c r="K717" s="9"/>
      <c r="L717" s="9"/>
      <c r="M717" s="9"/>
      <c r="N717" s="9"/>
      <c r="O717" s="5"/>
      <c r="P717" s="5"/>
      <c r="Q717" s="5"/>
      <c r="R717" s="5"/>
      <c r="S717" s="5"/>
      <c r="T717" s="5"/>
      <c r="U717" s="5"/>
      <c r="V717" s="5"/>
      <c r="W717" s="5"/>
      <c r="X717" s="5"/>
    </row>
    <row r="718" spans="1:24" ht="13.5" hidden="1" customHeight="1" x14ac:dyDescent="0.3">
      <c r="A718" s="6"/>
      <c r="B718" s="6"/>
      <c r="C718" s="6"/>
      <c r="D718" s="9"/>
      <c r="E718" s="14"/>
      <c r="F718" s="9"/>
      <c r="G718" s="9"/>
      <c r="H718" s="121"/>
      <c r="I718" s="121"/>
      <c r="J718" s="9"/>
      <c r="K718" s="9"/>
      <c r="L718" s="9"/>
      <c r="M718" s="9"/>
      <c r="N718" s="9"/>
      <c r="O718" s="5"/>
      <c r="P718" s="5"/>
      <c r="Q718" s="5"/>
      <c r="R718" s="5"/>
      <c r="S718" s="5"/>
      <c r="T718" s="5"/>
      <c r="U718" s="5"/>
      <c r="V718" s="5"/>
      <c r="W718" s="5"/>
      <c r="X718" s="5"/>
    </row>
    <row r="719" spans="1:24" ht="13.5" hidden="1" customHeight="1" x14ac:dyDescent="0.3">
      <c r="A719" s="6"/>
      <c r="B719" s="6"/>
      <c r="C719" s="6"/>
      <c r="D719" s="9"/>
      <c r="E719" s="14"/>
      <c r="F719" s="9"/>
      <c r="G719" s="9"/>
      <c r="H719" s="121"/>
      <c r="I719" s="121"/>
      <c r="J719" s="9"/>
      <c r="K719" s="9"/>
      <c r="L719" s="9"/>
      <c r="M719" s="9"/>
      <c r="N719" s="9"/>
      <c r="O719" s="5"/>
      <c r="P719" s="5"/>
      <c r="Q719" s="5"/>
      <c r="R719" s="5"/>
      <c r="S719" s="5"/>
      <c r="T719" s="5"/>
      <c r="U719" s="5"/>
      <c r="V719" s="5"/>
      <c r="W719" s="5"/>
      <c r="X719" s="5"/>
    </row>
    <row r="720" spans="1:24" ht="13.5" hidden="1" customHeight="1" x14ac:dyDescent="0.3">
      <c r="A720" s="6"/>
      <c r="B720" s="6"/>
      <c r="C720" s="6"/>
      <c r="D720" s="9"/>
      <c r="E720" s="14"/>
      <c r="F720" s="9"/>
      <c r="G720" s="9"/>
      <c r="H720" s="121"/>
      <c r="I720" s="121"/>
      <c r="J720" s="9"/>
      <c r="K720" s="9"/>
      <c r="L720" s="9"/>
      <c r="M720" s="9"/>
      <c r="N720" s="9"/>
      <c r="O720" s="5"/>
      <c r="P720" s="5"/>
      <c r="Q720" s="5"/>
      <c r="R720" s="5"/>
      <c r="S720" s="5"/>
      <c r="T720" s="5"/>
      <c r="U720" s="5"/>
      <c r="V720" s="5"/>
      <c r="W720" s="5"/>
      <c r="X720" s="5"/>
    </row>
    <row r="721" spans="1:24" ht="13.5" hidden="1" customHeight="1" x14ac:dyDescent="0.3">
      <c r="A721" s="6"/>
      <c r="B721" s="6"/>
      <c r="C721" s="6"/>
      <c r="D721" s="9"/>
      <c r="E721" s="14"/>
      <c r="F721" s="9"/>
      <c r="G721" s="9"/>
      <c r="H721" s="121"/>
      <c r="I721" s="121"/>
      <c r="J721" s="9"/>
      <c r="K721" s="9"/>
      <c r="L721" s="9"/>
      <c r="M721" s="9"/>
      <c r="N721" s="9"/>
      <c r="O721" s="5"/>
      <c r="P721" s="5"/>
      <c r="Q721" s="5"/>
      <c r="R721" s="5"/>
      <c r="S721" s="5"/>
      <c r="T721" s="5"/>
      <c r="U721" s="5"/>
      <c r="V721" s="5"/>
      <c r="W721" s="5"/>
      <c r="X721" s="5"/>
    </row>
    <row r="722" spans="1:24" ht="13.5" hidden="1" customHeight="1" x14ac:dyDescent="0.3">
      <c r="A722" s="6"/>
      <c r="B722" s="6"/>
      <c r="C722" s="6"/>
      <c r="D722" s="9"/>
      <c r="E722" s="14"/>
      <c r="F722" s="9"/>
      <c r="G722" s="9"/>
      <c r="H722" s="121"/>
      <c r="I722" s="121"/>
      <c r="J722" s="9"/>
      <c r="K722" s="9"/>
      <c r="L722" s="9"/>
      <c r="M722" s="9"/>
      <c r="N722" s="9"/>
      <c r="O722" s="5"/>
      <c r="P722" s="5"/>
      <c r="Q722" s="5"/>
      <c r="R722" s="5"/>
      <c r="S722" s="5"/>
      <c r="T722" s="5"/>
      <c r="U722" s="5"/>
      <c r="V722" s="5"/>
      <c r="W722" s="5"/>
      <c r="X722" s="5"/>
    </row>
    <row r="723" spans="1:24" ht="13.5" hidden="1" customHeight="1" x14ac:dyDescent="0.3">
      <c r="A723" s="6"/>
      <c r="B723" s="6"/>
      <c r="C723" s="6"/>
      <c r="D723" s="9"/>
      <c r="E723" s="14"/>
      <c r="F723" s="9"/>
      <c r="G723" s="9"/>
      <c r="H723" s="121"/>
      <c r="I723" s="121"/>
      <c r="J723" s="9"/>
      <c r="K723" s="9"/>
      <c r="L723" s="9"/>
      <c r="M723" s="9"/>
      <c r="N723" s="9"/>
      <c r="O723" s="5"/>
      <c r="P723" s="5"/>
      <c r="Q723" s="5"/>
      <c r="R723" s="5"/>
      <c r="S723" s="5"/>
      <c r="T723" s="5"/>
      <c r="U723" s="5"/>
      <c r="V723" s="5"/>
      <c r="W723" s="5"/>
      <c r="X723" s="5"/>
    </row>
    <row r="724" spans="1:24" ht="13.5" hidden="1" customHeight="1" x14ac:dyDescent="0.3">
      <c r="A724" s="6"/>
      <c r="B724" s="6"/>
      <c r="C724" s="6"/>
      <c r="D724" s="9"/>
      <c r="E724" s="14"/>
      <c r="F724" s="9"/>
      <c r="G724" s="9"/>
      <c r="H724" s="121"/>
      <c r="I724" s="121"/>
      <c r="J724" s="9"/>
      <c r="K724" s="9"/>
      <c r="L724" s="9"/>
      <c r="M724" s="9"/>
      <c r="N724" s="9"/>
      <c r="O724" s="5"/>
      <c r="P724" s="5"/>
      <c r="Q724" s="5"/>
      <c r="R724" s="5"/>
      <c r="S724" s="5"/>
      <c r="T724" s="5"/>
      <c r="U724" s="5"/>
      <c r="V724" s="5"/>
      <c r="W724" s="5"/>
      <c r="X724" s="5"/>
    </row>
    <row r="725" spans="1:24" ht="13.5" hidden="1" customHeight="1" x14ac:dyDescent="0.3">
      <c r="A725" s="6"/>
      <c r="B725" s="6"/>
      <c r="C725" s="6"/>
      <c r="D725" s="9"/>
      <c r="E725" s="14"/>
      <c r="F725" s="9"/>
      <c r="G725" s="9"/>
      <c r="H725" s="121"/>
      <c r="I725" s="121"/>
      <c r="J725" s="9"/>
      <c r="K725" s="9"/>
      <c r="L725" s="9"/>
      <c r="M725" s="9"/>
      <c r="N725" s="9"/>
      <c r="O725" s="5"/>
      <c r="P725" s="5"/>
      <c r="Q725" s="5"/>
      <c r="R725" s="5"/>
      <c r="S725" s="5"/>
      <c r="T725" s="5"/>
      <c r="U725" s="5"/>
      <c r="V725" s="5"/>
      <c r="W725" s="5"/>
      <c r="X725" s="5"/>
    </row>
    <row r="726" spans="1:24" ht="13.5" hidden="1" customHeight="1" x14ac:dyDescent="0.3">
      <c r="A726" s="6"/>
      <c r="B726" s="6"/>
      <c r="C726" s="6"/>
      <c r="D726" s="9"/>
      <c r="E726" s="14"/>
      <c r="F726" s="9"/>
      <c r="G726" s="9"/>
      <c r="H726" s="121"/>
      <c r="I726" s="121"/>
      <c r="J726" s="9"/>
      <c r="K726" s="9"/>
      <c r="L726" s="9"/>
      <c r="M726" s="9"/>
      <c r="N726" s="9"/>
      <c r="O726" s="5"/>
      <c r="P726" s="5"/>
      <c r="Q726" s="5"/>
      <c r="R726" s="5"/>
      <c r="S726" s="5"/>
      <c r="T726" s="5"/>
      <c r="U726" s="5"/>
      <c r="V726" s="5"/>
      <c r="W726" s="5"/>
      <c r="X726" s="5"/>
    </row>
    <row r="727" spans="1:24" ht="13.5" hidden="1" customHeight="1" x14ac:dyDescent="0.3">
      <c r="A727" s="6"/>
      <c r="B727" s="6"/>
      <c r="C727" s="6"/>
      <c r="D727" s="9"/>
      <c r="E727" s="14"/>
      <c r="F727" s="9"/>
      <c r="G727" s="9"/>
      <c r="H727" s="121"/>
      <c r="I727" s="121"/>
      <c r="J727" s="9"/>
      <c r="K727" s="9"/>
      <c r="L727" s="9"/>
      <c r="M727" s="9"/>
      <c r="N727" s="9"/>
      <c r="O727" s="5"/>
      <c r="P727" s="5"/>
      <c r="Q727" s="5"/>
      <c r="R727" s="5"/>
      <c r="S727" s="5"/>
      <c r="T727" s="5"/>
      <c r="U727" s="5"/>
      <c r="V727" s="5"/>
      <c r="W727" s="5"/>
      <c r="X727" s="5"/>
    </row>
    <row r="728" spans="1:24" ht="13.5" hidden="1" customHeight="1" x14ac:dyDescent="0.3">
      <c r="A728" s="6"/>
      <c r="B728" s="6"/>
      <c r="C728" s="6"/>
      <c r="D728" s="9"/>
      <c r="E728" s="14"/>
      <c r="F728" s="9"/>
      <c r="G728" s="9"/>
      <c r="H728" s="121"/>
      <c r="I728" s="121"/>
      <c r="J728" s="9"/>
      <c r="K728" s="9"/>
      <c r="L728" s="9"/>
      <c r="M728" s="9"/>
      <c r="N728" s="9"/>
      <c r="O728" s="5"/>
      <c r="P728" s="5"/>
      <c r="Q728" s="5"/>
      <c r="R728" s="5"/>
      <c r="S728" s="5"/>
      <c r="T728" s="5"/>
      <c r="U728" s="5"/>
      <c r="V728" s="5"/>
      <c r="W728" s="5"/>
      <c r="X728" s="5"/>
    </row>
    <row r="729" spans="1:24" ht="13.5" hidden="1" customHeight="1" x14ac:dyDescent="0.3">
      <c r="A729" s="6"/>
      <c r="B729" s="6"/>
      <c r="C729" s="6"/>
      <c r="D729" s="9"/>
      <c r="E729" s="14"/>
      <c r="F729" s="9"/>
      <c r="G729" s="9"/>
      <c r="H729" s="121"/>
      <c r="I729" s="121"/>
      <c r="J729" s="9"/>
      <c r="K729" s="9"/>
      <c r="L729" s="9"/>
      <c r="M729" s="9"/>
      <c r="N729" s="9"/>
      <c r="O729" s="5"/>
      <c r="P729" s="5"/>
      <c r="Q729" s="5"/>
      <c r="R729" s="5"/>
      <c r="S729" s="5"/>
      <c r="T729" s="5"/>
      <c r="U729" s="5"/>
      <c r="V729" s="5"/>
      <c r="W729" s="5"/>
      <c r="X729" s="5"/>
    </row>
    <row r="730" spans="1:24" ht="13.5" hidden="1" customHeight="1" x14ac:dyDescent="0.3">
      <c r="A730" s="6"/>
      <c r="B730" s="6"/>
      <c r="C730" s="6"/>
      <c r="D730" s="9"/>
      <c r="E730" s="14"/>
      <c r="F730" s="9"/>
      <c r="G730" s="9"/>
      <c r="H730" s="121"/>
      <c r="I730" s="121"/>
      <c r="J730" s="9"/>
      <c r="K730" s="9"/>
      <c r="L730" s="9"/>
      <c r="M730" s="9"/>
      <c r="N730" s="9"/>
      <c r="O730" s="5"/>
      <c r="P730" s="5"/>
      <c r="Q730" s="5"/>
      <c r="R730" s="5"/>
      <c r="S730" s="5"/>
      <c r="T730" s="5"/>
      <c r="U730" s="5"/>
      <c r="V730" s="5"/>
      <c r="W730" s="5"/>
      <c r="X730" s="5"/>
    </row>
    <row r="731" spans="1:24" ht="13.5" hidden="1" customHeight="1" x14ac:dyDescent="0.3">
      <c r="A731" s="6"/>
      <c r="B731" s="6"/>
      <c r="C731" s="6"/>
      <c r="D731" s="9"/>
      <c r="E731" s="14"/>
      <c r="F731" s="9"/>
      <c r="G731" s="9"/>
      <c r="H731" s="121"/>
      <c r="I731" s="121"/>
      <c r="J731" s="9"/>
      <c r="K731" s="9"/>
      <c r="L731" s="9"/>
      <c r="M731" s="9"/>
      <c r="N731" s="9"/>
      <c r="O731" s="5"/>
      <c r="P731" s="5"/>
      <c r="Q731" s="5"/>
      <c r="R731" s="5"/>
      <c r="S731" s="5"/>
      <c r="T731" s="5"/>
      <c r="U731" s="5"/>
      <c r="V731" s="5"/>
      <c r="W731" s="5"/>
      <c r="X731" s="5"/>
    </row>
    <row r="732" spans="1:24" ht="13.5" hidden="1" customHeight="1" x14ac:dyDescent="0.3">
      <c r="A732" s="6"/>
      <c r="B732" s="6"/>
      <c r="C732" s="6"/>
      <c r="D732" s="9"/>
      <c r="E732" s="14"/>
      <c r="F732" s="9"/>
      <c r="G732" s="9"/>
      <c r="H732" s="121"/>
      <c r="I732" s="121"/>
      <c r="J732" s="9"/>
      <c r="K732" s="9"/>
      <c r="L732" s="9"/>
      <c r="M732" s="9"/>
      <c r="N732" s="9"/>
      <c r="O732" s="5"/>
      <c r="P732" s="5"/>
      <c r="Q732" s="5"/>
      <c r="R732" s="5"/>
      <c r="S732" s="5"/>
      <c r="T732" s="5"/>
      <c r="U732" s="5"/>
      <c r="V732" s="5"/>
      <c r="W732" s="5"/>
      <c r="X732" s="5"/>
    </row>
    <row r="733" spans="1:24" ht="13.5" hidden="1" customHeight="1" x14ac:dyDescent="0.3">
      <c r="A733" s="6"/>
      <c r="B733" s="6"/>
      <c r="C733" s="6"/>
      <c r="D733" s="9"/>
      <c r="E733" s="14"/>
      <c r="F733" s="9"/>
      <c r="G733" s="9"/>
      <c r="H733" s="121"/>
      <c r="I733" s="121"/>
      <c r="J733" s="9"/>
      <c r="K733" s="9"/>
      <c r="L733" s="9"/>
      <c r="M733" s="9"/>
      <c r="N733" s="9"/>
      <c r="O733" s="5"/>
      <c r="P733" s="5"/>
      <c r="Q733" s="5"/>
      <c r="R733" s="5"/>
      <c r="S733" s="5"/>
      <c r="T733" s="5"/>
      <c r="U733" s="5"/>
      <c r="V733" s="5"/>
      <c r="W733" s="5"/>
      <c r="X733" s="5"/>
    </row>
    <row r="734" spans="1:24" ht="13.5" hidden="1" customHeight="1" x14ac:dyDescent="0.3">
      <c r="A734" s="6"/>
      <c r="B734" s="6"/>
      <c r="C734" s="6"/>
      <c r="D734" s="9"/>
      <c r="E734" s="14"/>
      <c r="F734" s="9"/>
      <c r="G734" s="9"/>
      <c r="H734" s="121"/>
      <c r="I734" s="121"/>
      <c r="J734" s="9"/>
      <c r="K734" s="9"/>
      <c r="L734" s="9"/>
      <c r="M734" s="9"/>
      <c r="N734" s="9"/>
      <c r="O734" s="5"/>
      <c r="P734" s="5"/>
      <c r="Q734" s="5"/>
      <c r="R734" s="5"/>
      <c r="S734" s="5"/>
      <c r="T734" s="5"/>
      <c r="U734" s="5"/>
      <c r="V734" s="5"/>
      <c r="W734" s="5"/>
      <c r="X734" s="5"/>
    </row>
    <row r="735" spans="1:24" ht="13.5" hidden="1" customHeight="1" x14ac:dyDescent="0.3">
      <c r="A735" s="6"/>
      <c r="B735" s="6"/>
      <c r="C735" s="6"/>
      <c r="D735" s="9"/>
      <c r="E735" s="14"/>
      <c r="F735" s="9"/>
      <c r="G735" s="9"/>
      <c r="H735" s="121"/>
      <c r="I735" s="121"/>
      <c r="J735" s="9"/>
      <c r="K735" s="9"/>
      <c r="L735" s="9"/>
      <c r="M735" s="9"/>
      <c r="N735" s="9"/>
      <c r="O735" s="5"/>
      <c r="P735" s="5"/>
      <c r="Q735" s="5"/>
      <c r="R735" s="5"/>
      <c r="S735" s="5"/>
      <c r="T735" s="5"/>
      <c r="U735" s="5"/>
      <c r="V735" s="5"/>
      <c r="W735" s="5"/>
      <c r="X735" s="5"/>
    </row>
    <row r="736" spans="1:24" ht="13.5" hidden="1" customHeight="1" x14ac:dyDescent="0.3">
      <c r="A736" s="6"/>
      <c r="B736" s="6"/>
      <c r="C736" s="6"/>
      <c r="D736" s="9"/>
      <c r="E736" s="14"/>
      <c r="F736" s="9"/>
      <c r="G736" s="9"/>
      <c r="H736" s="121"/>
      <c r="I736" s="121"/>
      <c r="J736" s="9"/>
      <c r="K736" s="9"/>
      <c r="L736" s="9"/>
      <c r="M736" s="9"/>
      <c r="N736" s="9"/>
      <c r="O736" s="5"/>
      <c r="P736" s="5"/>
      <c r="Q736" s="5"/>
      <c r="R736" s="5"/>
      <c r="S736" s="5"/>
      <c r="T736" s="5"/>
      <c r="U736" s="5"/>
      <c r="V736" s="5"/>
      <c r="W736" s="5"/>
      <c r="X736" s="5"/>
    </row>
    <row r="737" spans="1:24" ht="13.5" hidden="1" customHeight="1" x14ac:dyDescent="0.3">
      <c r="A737" s="6"/>
      <c r="B737" s="6"/>
      <c r="C737" s="6"/>
      <c r="D737" s="9"/>
      <c r="E737" s="14"/>
      <c r="F737" s="9"/>
      <c r="G737" s="9"/>
      <c r="H737" s="121"/>
      <c r="I737" s="121"/>
      <c r="J737" s="9"/>
      <c r="K737" s="9"/>
      <c r="L737" s="9"/>
      <c r="M737" s="9"/>
      <c r="N737" s="9"/>
      <c r="O737" s="5"/>
      <c r="P737" s="5"/>
      <c r="Q737" s="5"/>
      <c r="R737" s="5"/>
      <c r="S737" s="5"/>
      <c r="T737" s="5"/>
      <c r="U737" s="5"/>
      <c r="V737" s="5"/>
      <c r="W737" s="5"/>
      <c r="X737" s="5"/>
    </row>
    <row r="738" spans="1:24" ht="13.5" hidden="1" customHeight="1" x14ac:dyDescent="0.3">
      <c r="A738" s="6"/>
      <c r="B738" s="6"/>
      <c r="C738" s="6"/>
      <c r="D738" s="9"/>
      <c r="E738" s="14"/>
      <c r="F738" s="9"/>
      <c r="G738" s="9"/>
      <c r="H738" s="121"/>
      <c r="I738" s="121"/>
      <c r="J738" s="9"/>
      <c r="K738" s="9"/>
      <c r="L738" s="9"/>
      <c r="M738" s="9"/>
      <c r="N738" s="9"/>
      <c r="O738" s="5"/>
      <c r="P738" s="5"/>
      <c r="Q738" s="5"/>
      <c r="R738" s="5"/>
      <c r="S738" s="5"/>
      <c r="T738" s="5"/>
      <c r="U738" s="5"/>
      <c r="V738" s="5"/>
      <c r="W738" s="5"/>
      <c r="X738" s="5"/>
    </row>
    <row r="739" spans="1:24" ht="13.5" hidden="1" customHeight="1" x14ac:dyDescent="0.3">
      <c r="A739" s="6"/>
      <c r="B739" s="6"/>
      <c r="C739" s="6"/>
      <c r="D739" s="9"/>
      <c r="E739" s="14"/>
      <c r="F739" s="9"/>
      <c r="G739" s="9"/>
      <c r="H739" s="121"/>
      <c r="I739" s="121"/>
      <c r="J739" s="9"/>
      <c r="K739" s="9"/>
      <c r="L739" s="9"/>
      <c r="M739" s="9"/>
      <c r="N739" s="9"/>
      <c r="O739" s="5"/>
      <c r="P739" s="5"/>
      <c r="Q739" s="5"/>
      <c r="R739" s="5"/>
      <c r="S739" s="5"/>
      <c r="T739" s="5"/>
      <c r="U739" s="5"/>
      <c r="V739" s="5"/>
      <c r="W739" s="5"/>
      <c r="X739" s="5"/>
    </row>
    <row r="740" spans="1:24" ht="13.5" hidden="1" customHeight="1" x14ac:dyDescent="0.3">
      <c r="A740" s="6"/>
      <c r="B740" s="6"/>
      <c r="C740" s="6"/>
      <c r="D740" s="9"/>
      <c r="E740" s="14"/>
      <c r="F740" s="9"/>
      <c r="G740" s="9"/>
      <c r="H740" s="121"/>
      <c r="I740" s="121"/>
      <c r="J740" s="9"/>
      <c r="K740" s="9"/>
      <c r="L740" s="9"/>
      <c r="M740" s="9"/>
      <c r="N740" s="9"/>
      <c r="O740" s="5"/>
      <c r="P740" s="5"/>
      <c r="Q740" s="5"/>
      <c r="R740" s="5"/>
      <c r="S740" s="5"/>
      <c r="T740" s="5"/>
      <c r="U740" s="5"/>
      <c r="V740" s="5"/>
      <c r="W740" s="5"/>
      <c r="X740" s="5"/>
    </row>
    <row r="741" spans="1:24" ht="13.5" hidden="1" customHeight="1" x14ac:dyDescent="0.3">
      <c r="A741" s="6"/>
      <c r="B741" s="6"/>
      <c r="C741" s="6"/>
      <c r="D741" s="9"/>
      <c r="E741" s="14"/>
      <c r="F741" s="9"/>
      <c r="G741" s="9"/>
      <c r="H741" s="121"/>
      <c r="I741" s="121"/>
      <c r="J741" s="9"/>
      <c r="K741" s="9"/>
      <c r="L741" s="9"/>
      <c r="M741" s="9"/>
      <c r="N741" s="9"/>
      <c r="O741" s="5"/>
      <c r="P741" s="5"/>
      <c r="Q741" s="5"/>
      <c r="R741" s="5"/>
      <c r="S741" s="5"/>
      <c r="T741" s="5"/>
      <c r="U741" s="5"/>
      <c r="V741" s="5"/>
      <c r="W741" s="5"/>
      <c r="X741" s="5"/>
    </row>
    <row r="742" spans="1:24" ht="13.5" hidden="1" customHeight="1" x14ac:dyDescent="0.3">
      <c r="A742" s="6"/>
      <c r="B742" s="6"/>
      <c r="C742" s="6"/>
      <c r="D742" s="9"/>
      <c r="E742" s="14"/>
      <c r="F742" s="9"/>
      <c r="G742" s="9"/>
      <c r="H742" s="121"/>
      <c r="I742" s="121"/>
      <c r="J742" s="9"/>
      <c r="K742" s="9"/>
      <c r="L742" s="9"/>
      <c r="M742" s="9"/>
      <c r="N742" s="9"/>
      <c r="O742" s="5"/>
      <c r="P742" s="5"/>
      <c r="Q742" s="5"/>
      <c r="R742" s="5"/>
      <c r="S742" s="5"/>
      <c r="T742" s="5"/>
      <c r="U742" s="5"/>
      <c r="V742" s="5"/>
      <c r="W742" s="5"/>
      <c r="X742" s="5"/>
    </row>
    <row r="743" spans="1:24" ht="13.5" hidden="1" customHeight="1" x14ac:dyDescent="0.3">
      <c r="A743" s="6"/>
      <c r="B743" s="6"/>
      <c r="C743" s="6"/>
      <c r="D743" s="9"/>
      <c r="E743" s="14"/>
      <c r="F743" s="9"/>
      <c r="G743" s="9"/>
      <c r="H743" s="121"/>
      <c r="I743" s="121"/>
      <c r="J743" s="9"/>
      <c r="K743" s="9"/>
      <c r="L743" s="9"/>
      <c r="M743" s="9"/>
      <c r="N743" s="9"/>
      <c r="O743" s="5"/>
      <c r="P743" s="5"/>
      <c r="Q743" s="5"/>
      <c r="R743" s="5"/>
      <c r="S743" s="5"/>
      <c r="T743" s="5"/>
      <c r="U743" s="5"/>
      <c r="V743" s="5"/>
      <c r="W743" s="5"/>
      <c r="X743" s="5"/>
    </row>
    <row r="744" spans="1:24" ht="13.5" hidden="1" customHeight="1" x14ac:dyDescent="0.3">
      <c r="A744" s="6"/>
      <c r="B744" s="6"/>
      <c r="C744" s="6"/>
      <c r="D744" s="9"/>
      <c r="E744" s="14"/>
      <c r="F744" s="9"/>
      <c r="G744" s="9"/>
      <c r="H744" s="121"/>
      <c r="I744" s="121"/>
      <c r="J744" s="9"/>
      <c r="K744" s="9"/>
      <c r="L744" s="9"/>
      <c r="M744" s="9"/>
      <c r="N744" s="9"/>
      <c r="O744" s="5"/>
      <c r="P744" s="5"/>
      <c r="Q744" s="5"/>
      <c r="R744" s="5"/>
      <c r="S744" s="5"/>
      <c r="T744" s="5"/>
      <c r="U744" s="5"/>
      <c r="V744" s="5"/>
      <c r="W744" s="5"/>
      <c r="X744" s="5"/>
    </row>
    <row r="745" spans="1:24" ht="13.5" hidden="1" customHeight="1" x14ac:dyDescent="0.3">
      <c r="A745" s="6"/>
      <c r="B745" s="6"/>
      <c r="C745" s="6"/>
      <c r="D745" s="9"/>
      <c r="E745" s="14"/>
      <c r="F745" s="9"/>
      <c r="G745" s="9"/>
      <c r="H745" s="121"/>
      <c r="I745" s="121"/>
      <c r="J745" s="9"/>
      <c r="K745" s="9"/>
      <c r="L745" s="9"/>
      <c r="M745" s="9"/>
      <c r="N745" s="9"/>
      <c r="O745" s="5"/>
      <c r="P745" s="5"/>
      <c r="Q745" s="5"/>
      <c r="R745" s="5"/>
      <c r="S745" s="5"/>
      <c r="T745" s="5"/>
      <c r="U745" s="5"/>
      <c r="V745" s="5"/>
      <c r="W745" s="5"/>
      <c r="X745" s="5"/>
    </row>
    <row r="746" spans="1:24" ht="13.5" hidden="1" customHeight="1" x14ac:dyDescent="0.3">
      <c r="A746" s="6"/>
      <c r="B746" s="6"/>
      <c r="C746" s="6"/>
      <c r="D746" s="9"/>
      <c r="E746" s="14"/>
      <c r="F746" s="9"/>
      <c r="G746" s="9"/>
      <c r="H746" s="121"/>
      <c r="I746" s="121"/>
      <c r="J746" s="9"/>
      <c r="K746" s="9"/>
      <c r="L746" s="9"/>
      <c r="M746" s="9"/>
      <c r="N746" s="9"/>
      <c r="O746" s="5"/>
      <c r="P746" s="5"/>
      <c r="Q746" s="5"/>
      <c r="R746" s="5"/>
      <c r="S746" s="5"/>
      <c r="T746" s="5"/>
      <c r="U746" s="5"/>
      <c r="V746" s="5"/>
      <c r="W746" s="5"/>
      <c r="X746" s="5"/>
    </row>
    <row r="747" spans="1:24" ht="13.5" hidden="1" customHeight="1" x14ac:dyDescent="0.3">
      <c r="A747" s="6"/>
      <c r="B747" s="6"/>
      <c r="C747" s="6"/>
      <c r="D747" s="9"/>
      <c r="E747" s="14"/>
      <c r="F747" s="9"/>
      <c r="G747" s="9"/>
      <c r="H747" s="121"/>
      <c r="I747" s="121"/>
      <c r="J747" s="9"/>
      <c r="K747" s="9"/>
      <c r="L747" s="9"/>
      <c r="M747" s="9"/>
      <c r="N747" s="9"/>
      <c r="O747" s="5"/>
      <c r="P747" s="5"/>
      <c r="Q747" s="5"/>
      <c r="R747" s="5"/>
      <c r="S747" s="5"/>
      <c r="T747" s="5"/>
      <c r="U747" s="5"/>
      <c r="V747" s="5"/>
      <c r="W747" s="5"/>
      <c r="X747" s="5"/>
    </row>
    <row r="748" spans="1:24" ht="13.5" hidden="1" customHeight="1" x14ac:dyDescent="0.3">
      <c r="A748" s="6"/>
      <c r="B748" s="6"/>
      <c r="C748" s="6"/>
      <c r="D748" s="9"/>
      <c r="E748" s="14"/>
      <c r="F748" s="9"/>
      <c r="G748" s="9"/>
      <c r="H748" s="121"/>
      <c r="I748" s="121"/>
      <c r="J748" s="9"/>
      <c r="K748" s="9"/>
      <c r="L748" s="9"/>
      <c r="M748" s="9"/>
      <c r="N748" s="9"/>
      <c r="O748" s="5"/>
      <c r="P748" s="5"/>
      <c r="Q748" s="5"/>
      <c r="R748" s="5"/>
      <c r="S748" s="5"/>
      <c r="T748" s="5"/>
      <c r="U748" s="5"/>
      <c r="V748" s="5"/>
      <c r="W748" s="5"/>
      <c r="X748" s="5"/>
    </row>
    <row r="749" spans="1:24" ht="13.5" hidden="1" customHeight="1" x14ac:dyDescent="0.3">
      <c r="A749" s="6"/>
      <c r="B749" s="6"/>
      <c r="C749" s="6"/>
      <c r="D749" s="9"/>
      <c r="E749" s="14"/>
      <c r="F749" s="9"/>
      <c r="G749" s="9"/>
      <c r="H749" s="121"/>
      <c r="I749" s="121"/>
      <c r="J749" s="9"/>
      <c r="K749" s="9"/>
      <c r="L749" s="9"/>
      <c r="M749" s="9"/>
      <c r="N749" s="9"/>
      <c r="O749" s="5"/>
      <c r="P749" s="5"/>
      <c r="Q749" s="5"/>
      <c r="R749" s="5"/>
      <c r="S749" s="5"/>
      <c r="T749" s="5"/>
      <c r="U749" s="5"/>
      <c r="V749" s="5"/>
      <c r="W749" s="5"/>
      <c r="X749" s="5"/>
    </row>
    <row r="750" spans="1:24" ht="13.5" hidden="1" customHeight="1" x14ac:dyDescent="0.3">
      <c r="A750" s="6"/>
      <c r="B750" s="6"/>
      <c r="C750" s="6"/>
      <c r="D750" s="9"/>
      <c r="E750" s="14"/>
      <c r="F750" s="9"/>
      <c r="G750" s="9"/>
      <c r="H750" s="121"/>
      <c r="I750" s="121"/>
      <c r="J750" s="9"/>
      <c r="K750" s="9"/>
      <c r="L750" s="9"/>
      <c r="M750" s="9"/>
      <c r="N750" s="9"/>
      <c r="O750" s="5"/>
      <c r="P750" s="5"/>
      <c r="Q750" s="5"/>
      <c r="R750" s="5"/>
      <c r="S750" s="5"/>
      <c r="T750" s="5"/>
      <c r="U750" s="5"/>
      <c r="V750" s="5"/>
      <c r="W750" s="5"/>
      <c r="X750" s="5"/>
    </row>
    <row r="751" spans="1:24" ht="13.5" hidden="1" customHeight="1" x14ac:dyDescent="0.3">
      <c r="A751" s="6"/>
      <c r="B751" s="6"/>
      <c r="C751" s="6"/>
      <c r="D751" s="9"/>
      <c r="E751" s="14"/>
      <c r="F751" s="9"/>
      <c r="G751" s="9"/>
      <c r="H751" s="121"/>
      <c r="I751" s="121"/>
      <c r="J751" s="9"/>
      <c r="K751" s="9"/>
      <c r="L751" s="9"/>
      <c r="M751" s="9"/>
      <c r="N751" s="9"/>
      <c r="O751" s="5"/>
      <c r="P751" s="5"/>
      <c r="Q751" s="5"/>
      <c r="R751" s="5"/>
      <c r="S751" s="5"/>
      <c r="T751" s="5"/>
      <c r="U751" s="5"/>
      <c r="V751" s="5"/>
      <c r="W751" s="5"/>
      <c r="X751" s="5"/>
    </row>
    <row r="752" spans="1:24" ht="13.5" hidden="1" customHeight="1" x14ac:dyDescent="0.3">
      <c r="A752" s="6"/>
      <c r="B752" s="6"/>
      <c r="C752" s="6"/>
      <c r="D752" s="9"/>
      <c r="E752" s="14"/>
      <c r="F752" s="9"/>
      <c r="G752" s="9"/>
      <c r="H752" s="121"/>
      <c r="I752" s="121"/>
      <c r="J752" s="9"/>
      <c r="K752" s="9"/>
      <c r="L752" s="9"/>
      <c r="M752" s="9"/>
      <c r="N752" s="9"/>
      <c r="O752" s="5"/>
      <c r="P752" s="5"/>
      <c r="Q752" s="5"/>
      <c r="R752" s="5"/>
      <c r="S752" s="5"/>
      <c r="T752" s="5"/>
      <c r="U752" s="5"/>
      <c r="V752" s="5"/>
      <c r="W752" s="5"/>
      <c r="X752" s="5"/>
    </row>
    <row r="753" spans="1:24" ht="13.5" hidden="1" customHeight="1" x14ac:dyDescent="0.3">
      <c r="A753" s="6"/>
      <c r="B753" s="6"/>
      <c r="C753" s="6"/>
      <c r="D753" s="9"/>
      <c r="E753" s="14"/>
      <c r="F753" s="9"/>
      <c r="G753" s="9"/>
      <c r="H753" s="121"/>
      <c r="I753" s="121"/>
      <c r="J753" s="9"/>
      <c r="K753" s="9"/>
      <c r="L753" s="9"/>
      <c r="M753" s="9"/>
      <c r="N753" s="9"/>
      <c r="O753" s="5"/>
      <c r="P753" s="5"/>
      <c r="Q753" s="5"/>
      <c r="R753" s="5"/>
      <c r="S753" s="5"/>
      <c r="T753" s="5"/>
      <c r="U753" s="5"/>
      <c r="V753" s="5"/>
      <c r="W753" s="5"/>
      <c r="X753" s="5"/>
    </row>
    <row r="754" spans="1:24" ht="13.5" hidden="1" customHeight="1" x14ac:dyDescent="0.3">
      <c r="A754" s="6"/>
      <c r="B754" s="6"/>
      <c r="C754" s="6"/>
      <c r="D754" s="9"/>
      <c r="E754" s="14"/>
      <c r="F754" s="9"/>
      <c r="G754" s="9"/>
      <c r="H754" s="121"/>
      <c r="I754" s="121"/>
      <c r="J754" s="9"/>
      <c r="K754" s="9"/>
      <c r="L754" s="9"/>
      <c r="M754" s="9"/>
      <c r="N754" s="9"/>
      <c r="O754" s="5"/>
      <c r="P754" s="5"/>
      <c r="Q754" s="5"/>
      <c r="R754" s="5"/>
      <c r="S754" s="5"/>
      <c r="T754" s="5"/>
      <c r="U754" s="5"/>
      <c r="V754" s="5"/>
      <c r="W754" s="5"/>
      <c r="X754" s="5"/>
    </row>
    <row r="755" spans="1:24" ht="13.5" hidden="1" customHeight="1" x14ac:dyDescent="0.3">
      <c r="A755" s="6"/>
      <c r="B755" s="6"/>
      <c r="C755" s="6"/>
      <c r="D755" s="9"/>
      <c r="E755" s="14"/>
      <c r="F755" s="9"/>
      <c r="G755" s="9"/>
      <c r="H755" s="121"/>
      <c r="I755" s="121"/>
      <c r="J755" s="9"/>
      <c r="K755" s="9"/>
      <c r="L755" s="9"/>
      <c r="M755" s="9"/>
      <c r="N755" s="9"/>
      <c r="O755" s="5"/>
      <c r="P755" s="5"/>
      <c r="Q755" s="5"/>
      <c r="R755" s="5"/>
      <c r="S755" s="5"/>
      <c r="T755" s="5"/>
      <c r="U755" s="5"/>
      <c r="V755" s="5"/>
      <c r="W755" s="5"/>
      <c r="X755" s="5"/>
    </row>
    <row r="756" spans="1:24" ht="13.5" hidden="1" customHeight="1" x14ac:dyDescent="0.3">
      <c r="A756" s="6"/>
      <c r="B756" s="6"/>
      <c r="C756" s="6"/>
      <c r="D756" s="9"/>
      <c r="E756" s="14"/>
      <c r="F756" s="9"/>
      <c r="G756" s="9"/>
      <c r="H756" s="121"/>
      <c r="I756" s="121"/>
      <c r="J756" s="9"/>
      <c r="K756" s="9"/>
      <c r="L756" s="9"/>
      <c r="M756" s="9"/>
      <c r="N756" s="9"/>
      <c r="O756" s="5"/>
      <c r="P756" s="5"/>
      <c r="Q756" s="5"/>
      <c r="R756" s="5"/>
      <c r="S756" s="5"/>
      <c r="T756" s="5"/>
      <c r="U756" s="5"/>
      <c r="V756" s="5"/>
      <c r="W756" s="5"/>
      <c r="X756" s="5"/>
    </row>
    <row r="757" spans="1:24" ht="13.5" hidden="1" customHeight="1" x14ac:dyDescent="0.3">
      <c r="A757" s="6"/>
      <c r="B757" s="6"/>
      <c r="C757" s="6"/>
      <c r="D757" s="9"/>
      <c r="E757" s="14"/>
      <c r="F757" s="9"/>
      <c r="G757" s="9"/>
      <c r="H757" s="121"/>
      <c r="I757" s="121"/>
      <c r="J757" s="9"/>
      <c r="K757" s="9"/>
      <c r="L757" s="9"/>
      <c r="M757" s="9"/>
      <c r="N757" s="9"/>
      <c r="O757" s="5"/>
      <c r="P757" s="5"/>
      <c r="Q757" s="5"/>
      <c r="R757" s="5"/>
      <c r="S757" s="5"/>
      <c r="T757" s="5"/>
      <c r="U757" s="5"/>
      <c r="V757" s="5"/>
      <c r="W757" s="5"/>
      <c r="X757" s="5"/>
    </row>
    <row r="758" spans="1:24" ht="13.5" hidden="1" customHeight="1" x14ac:dyDescent="0.3">
      <c r="A758" s="6"/>
      <c r="B758" s="6"/>
      <c r="C758" s="6"/>
      <c r="D758" s="9"/>
      <c r="E758" s="14"/>
      <c r="F758" s="9"/>
      <c r="G758" s="9"/>
      <c r="H758" s="121"/>
      <c r="I758" s="121"/>
      <c r="J758" s="9"/>
      <c r="K758" s="9"/>
      <c r="L758" s="9"/>
      <c r="M758" s="9"/>
      <c r="N758" s="9"/>
      <c r="O758" s="5"/>
      <c r="P758" s="5"/>
      <c r="Q758" s="5"/>
      <c r="R758" s="5"/>
      <c r="S758" s="5"/>
      <c r="T758" s="5"/>
      <c r="U758" s="5"/>
      <c r="V758" s="5"/>
      <c r="W758" s="5"/>
      <c r="X758" s="5"/>
    </row>
    <row r="759" spans="1:24" ht="13.5" hidden="1" customHeight="1" x14ac:dyDescent="0.3">
      <c r="A759" s="6"/>
      <c r="B759" s="6"/>
      <c r="C759" s="6"/>
      <c r="D759" s="9"/>
      <c r="E759" s="14"/>
      <c r="F759" s="9"/>
      <c r="G759" s="9"/>
      <c r="H759" s="121"/>
      <c r="I759" s="121"/>
      <c r="J759" s="9"/>
      <c r="K759" s="9"/>
      <c r="L759" s="9"/>
      <c r="M759" s="9"/>
      <c r="N759" s="9"/>
      <c r="O759" s="5"/>
      <c r="P759" s="5"/>
      <c r="Q759" s="5"/>
      <c r="R759" s="5"/>
      <c r="S759" s="5"/>
      <c r="T759" s="5"/>
      <c r="U759" s="5"/>
      <c r="V759" s="5"/>
      <c r="W759" s="5"/>
      <c r="X759" s="5"/>
    </row>
    <row r="760" spans="1:24" ht="13.5" hidden="1" customHeight="1" x14ac:dyDescent="0.3">
      <c r="A760" s="6"/>
      <c r="B760" s="6"/>
      <c r="C760" s="6"/>
      <c r="D760" s="9"/>
      <c r="E760" s="14"/>
      <c r="F760" s="9"/>
      <c r="G760" s="9"/>
      <c r="H760" s="121"/>
      <c r="I760" s="121"/>
      <c r="J760" s="9"/>
      <c r="K760" s="9"/>
      <c r="L760" s="9"/>
      <c r="M760" s="9"/>
      <c r="N760" s="9"/>
      <c r="O760" s="5"/>
      <c r="P760" s="5"/>
      <c r="Q760" s="5"/>
      <c r="R760" s="5"/>
      <c r="S760" s="5"/>
      <c r="T760" s="5"/>
      <c r="U760" s="5"/>
      <c r="V760" s="5"/>
      <c r="W760" s="5"/>
      <c r="X760" s="5"/>
    </row>
    <row r="761" spans="1:24" ht="13.5" hidden="1" customHeight="1" x14ac:dyDescent="0.3">
      <c r="A761" s="6"/>
      <c r="B761" s="6"/>
      <c r="C761" s="6"/>
      <c r="D761" s="9"/>
      <c r="E761" s="14"/>
      <c r="F761" s="9"/>
      <c r="G761" s="9"/>
      <c r="H761" s="121"/>
      <c r="I761" s="121"/>
      <c r="J761" s="9"/>
      <c r="K761" s="9"/>
      <c r="L761" s="9"/>
      <c r="M761" s="9"/>
      <c r="N761" s="9"/>
      <c r="O761" s="5"/>
      <c r="P761" s="5"/>
      <c r="Q761" s="5"/>
      <c r="R761" s="5"/>
      <c r="S761" s="5"/>
      <c r="T761" s="5"/>
      <c r="U761" s="5"/>
      <c r="V761" s="5"/>
      <c r="W761" s="5"/>
      <c r="X761" s="5"/>
    </row>
    <row r="762" spans="1:24" ht="13.5" hidden="1" customHeight="1" x14ac:dyDescent="0.3">
      <c r="A762" s="6"/>
      <c r="B762" s="6"/>
      <c r="C762" s="6"/>
      <c r="D762" s="9"/>
      <c r="E762" s="14"/>
      <c r="F762" s="9"/>
      <c r="G762" s="9"/>
      <c r="H762" s="121"/>
      <c r="I762" s="121"/>
      <c r="J762" s="9"/>
      <c r="K762" s="9"/>
      <c r="L762" s="9"/>
      <c r="M762" s="9"/>
      <c r="N762" s="9"/>
      <c r="O762" s="5"/>
      <c r="P762" s="5"/>
      <c r="Q762" s="5"/>
      <c r="R762" s="5"/>
      <c r="S762" s="5"/>
      <c r="T762" s="5"/>
      <c r="U762" s="5"/>
      <c r="V762" s="5"/>
      <c r="W762" s="5"/>
      <c r="X762" s="5"/>
    </row>
    <row r="763" spans="1:24" ht="13.5" hidden="1" customHeight="1" x14ac:dyDescent="0.3">
      <c r="A763" s="6"/>
      <c r="B763" s="6"/>
      <c r="C763" s="6"/>
      <c r="D763" s="9"/>
      <c r="E763" s="14"/>
      <c r="F763" s="9"/>
      <c r="G763" s="9"/>
      <c r="H763" s="121"/>
      <c r="I763" s="121"/>
      <c r="J763" s="9"/>
      <c r="K763" s="9"/>
      <c r="L763" s="9"/>
      <c r="M763" s="9"/>
      <c r="N763" s="9"/>
      <c r="O763" s="5"/>
      <c r="P763" s="5"/>
      <c r="Q763" s="5"/>
      <c r="R763" s="5"/>
      <c r="S763" s="5"/>
      <c r="T763" s="5"/>
      <c r="U763" s="5"/>
      <c r="V763" s="5"/>
      <c r="W763" s="5"/>
      <c r="X763" s="5"/>
    </row>
    <row r="764" spans="1:24" ht="13.5" hidden="1" customHeight="1" x14ac:dyDescent="0.3">
      <c r="A764" s="6"/>
      <c r="B764" s="6"/>
      <c r="C764" s="6"/>
      <c r="D764" s="9"/>
      <c r="E764" s="14"/>
      <c r="F764" s="9"/>
      <c r="G764" s="9"/>
      <c r="H764" s="121"/>
      <c r="I764" s="121"/>
      <c r="J764" s="9"/>
      <c r="K764" s="9"/>
      <c r="L764" s="9"/>
      <c r="M764" s="9"/>
      <c r="N764" s="9"/>
      <c r="O764" s="5"/>
      <c r="P764" s="5"/>
      <c r="Q764" s="5"/>
      <c r="R764" s="5"/>
      <c r="S764" s="5"/>
      <c r="T764" s="5"/>
      <c r="U764" s="5"/>
      <c r="V764" s="5"/>
      <c r="W764" s="5"/>
      <c r="X764" s="5"/>
    </row>
    <row r="765" spans="1:24" ht="13.5" hidden="1" customHeight="1" x14ac:dyDescent="0.3">
      <c r="A765" s="6"/>
      <c r="B765" s="6"/>
      <c r="C765" s="6"/>
      <c r="D765" s="9"/>
      <c r="E765" s="14"/>
      <c r="F765" s="9"/>
      <c r="G765" s="9"/>
      <c r="H765" s="121"/>
      <c r="I765" s="121"/>
      <c r="J765" s="9"/>
      <c r="K765" s="9"/>
      <c r="L765" s="9"/>
      <c r="M765" s="9"/>
      <c r="N765" s="9"/>
      <c r="O765" s="5"/>
      <c r="P765" s="5"/>
      <c r="Q765" s="5"/>
      <c r="R765" s="5"/>
      <c r="S765" s="5"/>
      <c r="T765" s="5"/>
      <c r="U765" s="5"/>
      <c r="V765" s="5"/>
      <c r="W765" s="5"/>
      <c r="X765" s="5"/>
    </row>
    <row r="766" spans="1:24" ht="13.5" hidden="1" customHeight="1" x14ac:dyDescent="0.3">
      <c r="A766" s="6"/>
      <c r="B766" s="6"/>
      <c r="C766" s="6"/>
      <c r="D766" s="9"/>
      <c r="E766" s="14"/>
      <c r="F766" s="9"/>
      <c r="G766" s="9"/>
      <c r="H766" s="121"/>
      <c r="I766" s="121"/>
      <c r="J766" s="9"/>
      <c r="K766" s="9"/>
      <c r="L766" s="9"/>
      <c r="M766" s="9"/>
      <c r="N766" s="9"/>
      <c r="O766" s="5"/>
      <c r="P766" s="5"/>
      <c r="Q766" s="5"/>
      <c r="R766" s="5"/>
      <c r="S766" s="5"/>
      <c r="T766" s="5"/>
      <c r="U766" s="5"/>
      <c r="V766" s="5"/>
      <c r="W766" s="5"/>
      <c r="X766" s="5"/>
    </row>
    <row r="767" spans="1:24" ht="13.5" hidden="1" customHeight="1" x14ac:dyDescent="0.3">
      <c r="A767" s="6"/>
      <c r="B767" s="6"/>
      <c r="C767" s="6"/>
      <c r="D767" s="9"/>
      <c r="E767" s="14"/>
      <c r="F767" s="9"/>
      <c r="G767" s="9"/>
      <c r="H767" s="121"/>
      <c r="I767" s="121"/>
      <c r="J767" s="9"/>
      <c r="K767" s="9"/>
      <c r="L767" s="9"/>
      <c r="M767" s="9"/>
      <c r="N767" s="9"/>
      <c r="O767" s="5"/>
      <c r="P767" s="5"/>
      <c r="Q767" s="5"/>
      <c r="R767" s="5"/>
      <c r="S767" s="5"/>
      <c r="T767" s="5"/>
      <c r="U767" s="5"/>
      <c r="V767" s="5"/>
      <c r="W767" s="5"/>
      <c r="X767" s="5"/>
    </row>
    <row r="768" spans="1:24" ht="13.5" hidden="1" customHeight="1" x14ac:dyDescent="0.3">
      <c r="A768" s="6"/>
      <c r="B768" s="6"/>
      <c r="C768" s="6"/>
      <c r="D768" s="9"/>
      <c r="E768" s="14"/>
      <c r="F768" s="9"/>
      <c r="G768" s="9"/>
      <c r="H768" s="121"/>
      <c r="I768" s="121"/>
      <c r="J768" s="9"/>
      <c r="K768" s="9"/>
      <c r="L768" s="9"/>
      <c r="M768" s="9"/>
      <c r="N768" s="9"/>
      <c r="O768" s="5"/>
      <c r="P768" s="5"/>
      <c r="Q768" s="5"/>
      <c r="R768" s="5"/>
      <c r="S768" s="5"/>
      <c r="T768" s="5"/>
      <c r="U768" s="5"/>
      <c r="V768" s="5"/>
      <c r="W768" s="5"/>
      <c r="X768" s="5"/>
    </row>
    <row r="769" spans="1:24" ht="13.5" hidden="1" customHeight="1" x14ac:dyDescent="0.3">
      <c r="A769" s="6"/>
      <c r="B769" s="6"/>
      <c r="C769" s="6"/>
      <c r="D769" s="9"/>
      <c r="E769" s="14"/>
      <c r="F769" s="9"/>
      <c r="G769" s="9"/>
      <c r="H769" s="121"/>
      <c r="I769" s="121"/>
      <c r="J769" s="9"/>
      <c r="K769" s="9"/>
      <c r="L769" s="9"/>
      <c r="M769" s="9"/>
      <c r="N769" s="9"/>
      <c r="O769" s="5"/>
      <c r="P769" s="5"/>
      <c r="Q769" s="5"/>
      <c r="R769" s="5"/>
      <c r="S769" s="5"/>
      <c r="T769" s="5"/>
      <c r="U769" s="5"/>
      <c r="V769" s="5"/>
      <c r="W769" s="5"/>
      <c r="X769" s="5"/>
    </row>
    <row r="770" spans="1:24" ht="13.5" hidden="1" customHeight="1" x14ac:dyDescent="0.3">
      <c r="A770" s="6"/>
      <c r="B770" s="6"/>
      <c r="C770" s="6"/>
      <c r="D770" s="9"/>
      <c r="E770" s="14"/>
      <c r="F770" s="9"/>
      <c r="G770" s="9"/>
      <c r="H770" s="121"/>
      <c r="I770" s="121"/>
      <c r="J770" s="9"/>
      <c r="K770" s="9"/>
      <c r="L770" s="9"/>
      <c r="M770" s="9"/>
      <c r="N770" s="9"/>
      <c r="O770" s="5"/>
      <c r="P770" s="5"/>
      <c r="Q770" s="5"/>
      <c r="R770" s="5"/>
      <c r="S770" s="5"/>
      <c r="T770" s="5"/>
      <c r="U770" s="5"/>
      <c r="V770" s="5"/>
      <c r="W770" s="5"/>
      <c r="X770" s="5"/>
    </row>
    <row r="771" spans="1:24" ht="13.5" hidden="1" customHeight="1" x14ac:dyDescent="0.3">
      <c r="A771" s="6"/>
      <c r="B771" s="6"/>
      <c r="C771" s="6"/>
      <c r="D771" s="9"/>
      <c r="E771" s="14"/>
      <c r="F771" s="9"/>
      <c r="G771" s="9"/>
      <c r="H771" s="121"/>
      <c r="I771" s="121"/>
      <c r="J771" s="9"/>
      <c r="K771" s="9"/>
      <c r="L771" s="9"/>
      <c r="M771" s="9"/>
      <c r="N771" s="9"/>
      <c r="O771" s="5"/>
      <c r="P771" s="5"/>
      <c r="Q771" s="5"/>
      <c r="R771" s="5"/>
      <c r="S771" s="5"/>
      <c r="T771" s="5"/>
      <c r="U771" s="5"/>
      <c r="V771" s="5"/>
      <c r="W771" s="5"/>
      <c r="X771" s="5"/>
    </row>
    <row r="772" spans="1:24" ht="13.5" hidden="1" customHeight="1" x14ac:dyDescent="0.3">
      <c r="A772" s="6"/>
      <c r="B772" s="6"/>
      <c r="C772" s="6"/>
      <c r="D772" s="9"/>
      <c r="E772" s="14"/>
      <c r="F772" s="9"/>
      <c r="G772" s="9"/>
      <c r="H772" s="121"/>
      <c r="I772" s="121"/>
      <c r="J772" s="9"/>
      <c r="K772" s="9"/>
      <c r="L772" s="9"/>
      <c r="M772" s="9"/>
      <c r="N772" s="9"/>
      <c r="O772" s="5"/>
      <c r="P772" s="5"/>
      <c r="Q772" s="5"/>
      <c r="R772" s="5"/>
      <c r="S772" s="5"/>
      <c r="T772" s="5"/>
      <c r="U772" s="5"/>
      <c r="V772" s="5"/>
      <c r="W772" s="5"/>
      <c r="X772" s="5"/>
    </row>
    <row r="773" spans="1:24" ht="13.5" hidden="1" customHeight="1" x14ac:dyDescent="0.3">
      <c r="A773" s="6"/>
      <c r="B773" s="6"/>
      <c r="C773" s="6"/>
      <c r="D773" s="9"/>
      <c r="E773" s="14"/>
      <c r="F773" s="9"/>
      <c r="G773" s="9"/>
      <c r="H773" s="121"/>
      <c r="I773" s="121"/>
      <c r="J773" s="9"/>
      <c r="K773" s="9"/>
      <c r="L773" s="9"/>
      <c r="M773" s="9"/>
      <c r="N773" s="9"/>
      <c r="O773" s="5"/>
      <c r="P773" s="5"/>
      <c r="Q773" s="5"/>
      <c r="R773" s="5"/>
      <c r="S773" s="5"/>
      <c r="T773" s="5"/>
      <c r="U773" s="5"/>
      <c r="V773" s="5"/>
      <c r="W773" s="5"/>
      <c r="X773" s="5"/>
    </row>
    <row r="774" spans="1:24" ht="13.5" hidden="1" customHeight="1" x14ac:dyDescent="0.3">
      <c r="A774" s="6"/>
      <c r="B774" s="6"/>
      <c r="C774" s="6"/>
      <c r="D774" s="9"/>
      <c r="E774" s="14"/>
      <c r="F774" s="9"/>
      <c r="G774" s="9"/>
      <c r="H774" s="121"/>
      <c r="I774" s="121"/>
      <c r="J774" s="9"/>
      <c r="K774" s="9"/>
      <c r="L774" s="9"/>
      <c r="M774" s="9"/>
      <c r="N774" s="9"/>
      <c r="O774" s="5"/>
      <c r="P774" s="5"/>
      <c r="Q774" s="5"/>
      <c r="R774" s="5"/>
      <c r="S774" s="5"/>
      <c r="T774" s="5"/>
      <c r="U774" s="5"/>
      <c r="V774" s="5"/>
      <c r="W774" s="5"/>
      <c r="X774" s="5"/>
    </row>
    <row r="775" spans="1:24" ht="13.5" hidden="1" customHeight="1" x14ac:dyDescent="0.3">
      <c r="A775" s="6"/>
      <c r="B775" s="6"/>
      <c r="C775" s="6"/>
      <c r="D775" s="9"/>
      <c r="E775" s="14"/>
      <c r="F775" s="9"/>
      <c r="G775" s="9"/>
      <c r="H775" s="121"/>
      <c r="I775" s="121"/>
      <c r="J775" s="9"/>
      <c r="K775" s="9"/>
      <c r="L775" s="9"/>
      <c r="M775" s="9"/>
      <c r="N775" s="9"/>
      <c r="O775" s="5"/>
      <c r="P775" s="5"/>
      <c r="Q775" s="5"/>
      <c r="R775" s="5"/>
      <c r="S775" s="5"/>
      <c r="T775" s="5"/>
      <c r="U775" s="5"/>
      <c r="V775" s="5"/>
      <c r="W775" s="5"/>
      <c r="X775" s="5"/>
    </row>
    <row r="776" spans="1:24" ht="13.5" hidden="1" customHeight="1" x14ac:dyDescent="0.3">
      <c r="A776" s="6"/>
      <c r="B776" s="6"/>
      <c r="C776" s="6"/>
      <c r="D776" s="9"/>
      <c r="E776" s="14"/>
      <c r="F776" s="9"/>
      <c r="G776" s="9"/>
      <c r="H776" s="121"/>
      <c r="I776" s="121"/>
      <c r="J776" s="9"/>
      <c r="K776" s="9"/>
      <c r="L776" s="9"/>
      <c r="M776" s="9"/>
      <c r="N776" s="9"/>
      <c r="O776" s="5"/>
      <c r="P776" s="5"/>
      <c r="Q776" s="5"/>
      <c r="R776" s="5"/>
      <c r="S776" s="5"/>
      <c r="T776" s="5"/>
      <c r="U776" s="5"/>
      <c r="V776" s="5"/>
      <c r="W776" s="5"/>
      <c r="X776" s="5"/>
    </row>
    <row r="777" spans="1:24" ht="13.5" hidden="1" customHeight="1" x14ac:dyDescent="0.3">
      <c r="A777" s="6"/>
      <c r="B777" s="6"/>
      <c r="C777" s="6"/>
      <c r="D777" s="9"/>
      <c r="E777" s="14"/>
      <c r="F777" s="9"/>
      <c r="G777" s="9"/>
      <c r="H777" s="121"/>
      <c r="I777" s="121"/>
      <c r="J777" s="9"/>
      <c r="K777" s="9"/>
      <c r="L777" s="9"/>
      <c r="M777" s="9"/>
      <c r="N777" s="9"/>
      <c r="O777" s="5"/>
      <c r="P777" s="5"/>
      <c r="Q777" s="5"/>
      <c r="R777" s="5"/>
      <c r="S777" s="5"/>
      <c r="T777" s="5"/>
      <c r="U777" s="5"/>
      <c r="V777" s="5"/>
      <c r="W777" s="5"/>
      <c r="X777" s="5"/>
    </row>
    <row r="778" spans="1:24" ht="13.5" hidden="1" customHeight="1" x14ac:dyDescent="0.3">
      <c r="A778" s="6"/>
      <c r="B778" s="6"/>
      <c r="C778" s="6"/>
      <c r="D778" s="9"/>
      <c r="E778" s="14"/>
      <c r="F778" s="9"/>
      <c r="G778" s="9"/>
      <c r="H778" s="121"/>
      <c r="I778" s="121"/>
      <c r="J778" s="9"/>
      <c r="K778" s="9"/>
      <c r="L778" s="9"/>
      <c r="M778" s="9"/>
      <c r="N778" s="9"/>
      <c r="O778" s="5"/>
      <c r="P778" s="5"/>
      <c r="Q778" s="5"/>
      <c r="R778" s="5"/>
      <c r="S778" s="5"/>
      <c r="T778" s="5"/>
      <c r="U778" s="5"/>
      <c r="V778" s="5"/>
      <c r="W778" s="5"/>
      <c r="X778" s="5"/>
    </row>
    <row r="779" spans="1:24" ht="13.5" hidden="1" customHeight="1" x14ac:dyDescent="0.3">
      <c r="A779" s="6"/>
      <c r="B779" s="6"/>
      <c r="C779" s="6"/>
      <c r="D779" s="9"/>
      <c r="E779" s="14"/>
      <c r="F779" s="9"/>
      <c r="G779" s="9"/>
      <c r="H779" s="121"/>
      <c r="I779" s="121"/>
      <c r="J779" s="9"/>
      <c r="K779" s="9"/>
      <c r="L779" s="9"/>
      <c r="M779" s="9"/>
      <c r="N779" s="9"/>
      <c r="O779" s="5"/>
      <c r="P779" s="5"/>
      <c r="Q779" s="5"/>
      <c r="R779" s="5"/>
      <c r="S779" s="5"/>
      <c r="T779" s="5"/>
      <c r="U779" s="5"/>
      <c r="V779" s="5"/>
      <c r="W779" s="5"/>
      <c r="X779" s="5"/>
    </row>
    <row r="780" spans="1:24" ht="13.5" hidden="1" customHeight="1" x14ac:dyDescent="0.3">
      <c r="A780" s="6"/>
      <c r="B780" s="6"/>
      <c r="C780" s="6"/>
      <c r="D780" s="9"/>
      <c r="E780" s="14"/>
      <c r="F780" s="9"/>
      <c r="G780" s="9"/>
      <c r="H780" s="121"/>
      <c r="I780" s="121"/>
      <c r="J780" s="9"/>
      <c r="K780" s="9"/>
      <c r="L780" s="9"/>
      <c r="M780" s="9"/>
      <c r="N780" s="9"/>
      <c r="O780" s="5"/>
      <c r="P780" s="5"/>
      <c r="Q780" s="5"/>
      <c r="R780" s="5"/>
      <c r="S780" s="5"/>
      <c r="T780" s="5"/>
      <c r="U780" s="5"/>
      <c r="V780" s="5"/>
      <c r="W780" s="5"/>
      <c r="X780" s="5"/>
    </row>
    <row r="781" spans="1:24" ht="13.5" hidden="1" customHeight="1" x14ac:dyDescent="0.3">
      <c r="A781" s="6"/>
      <c r="B781" s="6"/>
      <c r="C781" s="6"/>
      <c r="D781" s="9"/>
      <c r="E781" s="14"/>
      <c r="F781" s="9"/>
      <c r="G781" s="9"/>
      <c r="H781" s="121"/>
      <c r="I781" s="121"/>
      <c r="J781" s="9"/>
      <c r="K781" s="9"/>
      <c r="L781" s="9"/>
      <c r="M781" s="9"/>
      <c r="N781" s="9"/>
      <c r="O781" s="5"/>
      <c r="P781" s="5"/>
      <c r="Q781" s="5"/>
      <c r="R781" s="5"/>
      <c r="S781" s="5"/>
      <c r="T781" s="5"/>
      <c r="U781" s="5"/>
      <c r="V781" s="5"/>
      <c r="W781" s="5"/>
      <c r="X781" s="5"/>
    </row>
    <row r="782" spans="1:24" ht="13.5" hidden="1" customHeight="1" x14ac:dyDescent="0.3">
      <c r="A782" s="6"/>
      <c r="B782" s="6"/>
      <c r="C782" s="6"/>
      <c r="D782" s="9"/>
      <c r="E782" s="14"/>
      <c r="F782" s="9"/>
      <c r="G782" s="9"/>
      <c r="H782" s="121"/>
      <c r="I782" s="121"/>
      <c r="J782" s="9"/>
      <c r="K782" s="9"/>
      <c r="L782" s="9"/>
      <c r="M782" s="9"/>
      <c r="N782" s="9"/>
      <c r="O782" s="5"/>
      <c r="P782" s="5"/>
      <c r="Q782" s="5"/>
      <c r="R782" s="5"/>
      <c r="S782" s="5"/>
      <c r="T782" s="5"/>
      <c r="U782" s="5"/>
      <c r="V782" s="5"/>
      <c r="W782" s="5"/>
      <c r="X782" s="5"/>
    </row>
    <row r="783" spans="1:24" ht="13.5" hidden="1" customHeight="1" x14ac:dyDescent="0.3">
      <c r="A783" s="6"/>
      <c r="B783" s="6"/>
      <c r="C783" s="6"/>
      <c r="D783" s="9"/>
      <c r="E783" s="14"/>
      <c r="F783" s="9"/>
      <c r="G783" s="9"/>
      <c r="H783" s="121"/>
      <c r="I783" s="121"/>
      <c r="J783" s="9"/>
      <c r="K783" s="9"/>
      <c r="L783" s="9"/>
      <c r="M783" s="9"/>
      <c r="N783" s="9"/>
      <c r="O783" s="5"/>
      <c r="P783" s="5"/>
      <c r="Q783" s="5"/>
      <c r="R783" s="5"/>
      <c r="S783" s="5"/>
      <c r="T783" s="5"/>
      <c r="U783" s="5"/>
      <c r="V783" s="5"/>
      <c r="W783" s="5"/>
      <c r="X783" s="5"/>
    </row>
    <row r="784" spans="1:24" ht="13.5" hidden="1" customHeight="1" x14ac:dyDescent="0.3">
      <c r="A784" s="6"/>
      <c r="B784" s="6"/>
      <c r="C784" s="6"/>
      <c r="D784" s="9"/>
      <c r="E784" s="14"/>
      <c r="F784" s="9"/>
      <c r="G784" s="9"/>
      <c r="H784" s="121"/>
      <c r="I784" s="121"/>
      <c r="J784" s="9"/>
      <c r="K784" s="9"/>
      <c r="L784" s="9"/>
      <c r="M784" s="9"/>
      <c r="N784" s="9"/>
      <c r="O784" s="5"/>
      <c r="P784" s="5"/>
      <c r="Q784" s="5"/>
      <c r="R784" s="5"/>
      <c r="S784" s="5"/>
      <c r="T784" s="5"/>
      <c r="U784" s="5"/>
      <c r="V784" s="5"/>
      <c r="W784" s="5"/>
      <c r="X784" s="5"/>
    </row>
    <row r="785" spans="1:24" ht="13.5" hidden="1" customHeight="1" x14ac:dyDescent="0.3">
      <c r="A785" s="6"/>
      <c r="B785" s="6"/>
      <c r="C785" s="6"/>
      <c r="D785" s="9"/>
      <c r="E785" s="14"/>
      <c r="F785" s="9"/>
      <c r="G785" s="9"/>
      <c r="H785" s="121"/>
      <c r="I785" s="121"/>
      <c r="J785" s="9"/>
      <c r="K785" s="9"/>
      <c r="L785" s="9"/>
      <c r="M785" s="9"/>
      <c r="N785" s="9"/>
      <c r="O785" s="5"/>
      <c r="P785" s="5"/>
      <c r="Q785" s="5"/>
      <c r="R785" s="5"/>
      <c r="S785" s="5"/>
      <c r="T785" s="5"/>
      <c r="U785" s="5"/>
      <c r="V785" s="5"/>
      <c r="W785" s="5"/>
      <c r="X785" s="5"/>
    </row>
    <row r="786" spans="1:24" ht="13.5" hidden="1" customHeight="1" x14ac:dyDescent="0.3">
      <c r="A786" s="6"/>
      <c r="B786" s="6"/>
      <c r="C786" s="6"/>
      <c r="D786" s="9"/>
      <c r="E786" s="14"/>
      <c r="F786" s="9"/>
      <c r="G786" s="9"/>
      <c r="H786" s="121"/>
      <c r="I786" s="121"/>
      <c r="J786" s="9"/>
      <c r="K786" s="9"/>
      <c r="L786" s="9"/>
      <c r="M786" s="9"/>
      <c r="N786" s="9"/>
      <c r="O786" s="5"/>
      <c r="P786" s="5"/>
      <c r="Q786" s="5"/>
      <c r="R786" s="5"/>
      <c r="S786" s="5"/>
      <c r="T786" s="5"/>
      <c r="U786" s="5"/>
      <c r="V786" s="5"/>
      <c r="W786" s="5"/>
      <c r="X786" s="5"/>
    </row>
    <row r="787" spans="1:24" ht="13.5" hidden="1" customHeight="1" x14ac:dyDescent="0.3">
      <c r="A787" s="6"/>
      <c r="B787" s="6"/>
      <c r="C787" s="6"/>
      <c r="D787" s="9"/>
      <c r="E787" s="14"/>
      <c r="F787" s="9"/>
      <c r="G787" s="9"/>
      <c r="H787" s="121"/>
      <c r="I787" s="121"/>
      <c r="J787" s="9"/>
      <c r="K787" s="9"/>
      <c r="L787" s="9"/>
      <c r="M787" s="9"/>
      <c r="N787" s="9"/>
      <c r="O787" s="5"/>
      <c r="P787" s="5"/>
      <c r="Q787" s="5"/>
      <c r="R787" s="5"/>
      <c r="S787" s="5"/>
      <c r="T787" s="5"/>
      <c r="U787" s="5"/>
      <c r="V787" s="5"/>
      <c r="W787" s="5"/>
      <c r="X787" s="5"/>
    </row>
    <row r="788" spans="1:24" ht="13.5" hidden="1" customHeight="1" x14ac:dyDescent="0.3">
      <c r="A788" s="6"/>
      <c r="B788" s="6"/>
      <c r="C788" s="6"/>
      <c r="D788" s="9"/>
      <c r="E788" s="14"/>
      <c r="F788" s="9"/>
      <c r="G788" s="9"/>
      <c r="H788" s="121"/>
      <c r="I788" s="121"/>
      <c r="J788" s="9"/>
      <c r="K788" s="9"/>
      <c r="L788" s="9"/>
      <c r="M788" s="9"/>
      <c r="N788" s="9"/>
      <c r="O788" s="5"/>
      <c r="P788" s="5"/>
      <c r="Q788" s="5"/>
      <c r="R788" s="5"/>
      <c r="S788" s="5"/>
      <c r="T788" s="5"/>
      <c r="U788" s="5"/>
      <c r="V788" s="5"/>
      <c r="W788" s="5"/>
      <c r="X788" s="5"/>
    </row>
    <row r="789" spans="1:24" ht="13.5" hidden="1" customHeight="1" x14ac:dyDescent="0.3">
      <c r="A789" s="6"/>
      <c r="B789" s="6"/>
      <c r="C789" s="6"/>
      <c r="D789" s="9"/>
      <c r="E789" s="14"/>
      <c r="F789" s="9"/>
      <c r="G789" s="9"/>
      <c r="H789" s="121"/>
      <c r="I789" s="121"/>
      <c r="J789" s="9"/>
      <c r="K789" s="9"/>
      <c r="L789" s="9"/>
      <c r="M789" s="9"/>
      <c r="N789" s="9"/>
      <c r="O789" s="5"/>
      <c r="P789" s="5"/>
      <c r="Q789" s="5"/>
      <c r="R789" s="5"/>
      <c r="S789" s="5"/>
      <c r="T789" s="5"/>
      <c r="U789" s="5"/>
      <c r="V789" s="5"/>
      <c r="W789" s="5"/>
      <c r="X789" s="5"/>
    </row>
    <row r="790" spans="1:24" ht="13.5" hidden="1" customHeight="1" x14ac:dyDescent="0.3">
      <c r="A790" s="6"/>
      <c r="B790" s="6"/>
      <c r="C790" s="6"/>
      <c r="D790" s="9"/>
      <c r="E790" s="14"/>
      <c r="F790" s="9"/>
      <c r="G790" s="9"/>
      <c r="H790" s="121"/>
      <c r="I790" s="121"/>
      <c r="J790" s="9"/>
      <c r="K790" s="9"/>
      <c r="L790" s="9"/>
      <c r="M790" s="9"/>
      <c r="N790" s="9"/>
      <c r="O790" s="5"/>
      <c r="P790" s="5"/>
      <c r="Q790" s="5"/>
      <c r="R790" s="5"/>
      <c r="S790" s="5"/>
      <c r="T790" s="5"/>
      <c r="U790" s="5"/>
      <c r="V790" s="5"/>
      <c r="W790" s="5"/>
      <c r="X790" s="5"/>
    </row>
    <row r="791" spans="1:24" ht="13.5" hidden="1" customHeight="1" x14ac:dyDescent="0.3">
      <c r="A791" s="6"/>
      <c r="B791" s="6"/>
      <c r="C791" s="6"/>
      <c r="D791" s="9"/>
      <c r="E791" s="14"/>
      <c r="F791" s="9"/>
      <c r="G791" s="9"/>
      <c r="H791" s="121"/>
      <c r="I791" s="121"/>
      <c r="J791" s="9"/>
      <c r="K791" s="9"/>
      <c r="L791" s="9"/>
      <c r="M791" s="9"/>
      <c r="N791" s="9"/>
      <c r="O791" s="5"/>
      <c r="P791" s="5"/>
      <c r="Q791" s="5"/>
      <c r="R791" s="5"/>
      <c r="S791" s="5"/>
      <c r="T791" s="5"/>
      <c r="U791" s="5"/>
      <c r="V791" s="5"/>
      <c r="W791" s="5"/>
      <c r="X791" s="5"/>
    </row>
    <row r="792" spans="1:24" ht="13.5" hidden="1" customHeight="1" x14ac:dyDescent="0.3">
      <c r="A792" s="6"/>
      <c r="B792" s="6"/>
      <c r="C792" s="6"/>
      <c r="D792" s="9"/>
      <c r="E792" s="14"/>
      <c r="F792" s="9"/>
      <c r="G792" s="9"/>
      <c r="H792" s="121"/>
      <c r="I792" s="121"/>
      <c r="J792" s="9"/>
      <c r="K792" s="9"/>
      <c r="L792" s="9"/>
      <c r="M792" s="9"/>
      <c r="N792" s="9"/>
      <c r="O792" s="5"/>
      <c r="P792" s="5"/>
      <c r="Q792" s="5"/>
      <c r="R792" s="5"/>
      <c r="S792" s="5"/>
      <c r="T792" s="5"/>
      <c r="U792" s="5"/>
      <c r="V792" s="5"/>
      <c r="W792" s="5"/>
      <c r="X792" s="5"/>
    </row>
    <row r="793" spans="1:24" ht="13.5" hidden="1" customHeight="1" x14ac:dyDescent="0.3">
      <c r="A793" s="6"/>
      <c r="B793" s="6"/>
      <c r="C793" s="6"/>
      <c r="D793" s="9"/>
      <c r="E793" s="14"/>
      <c r="F793" s="9"/>
      <c r="G793" s="9"/>
      <c r="H793" s="121"/>
      <c r="I793" s="121"/>
      <c r="J793" s="9"/>
      <c r="K793" s="9"/>
      <c r="L793" s="9"/>
      <c r="M793" s="9"/>
      <c r="N793" s="9"/>
      <c r="O793" s="5"/>
      <c r="P793" s="5"/>
      <c r="Q793" s="5"/>
      <c r="R793" s="5"/>
      <c r="S793" s="5"/>
      <c r="T793" s="5"/>
      <c r="U793" s="5"/>
      <c r="V793" s="5"/>
      <c r="W793" s="5"/>
      <c r="X793" s="5"/>
    </row>
    <row r="794" spans="1:24" ht="13.5" hidden="1" customHeight="1" x14ac:dyDescent="0.3">
      <c r="A794" s="6"/>
      <c r="B794" s="6"/>
      <c r="C794" s="6"/>
      <c r="D794" s="9"/>
      <c r="E794" s="14"/>
      <c r="F794" s="9"/>
      <c r="G794" s="9"/>
      <c r="H794" s="121"/>
      <c r="I794" s="121"/>
      <c r="J794" s="9"/>
      <c r="K794" s="9"/>
      <c r="L794" s="9"/>
      <c r="M794" s="9"/>
      <c r="N794" s="9"/>
      <c r="O794" s="5"/>
      <c r="P794" s="5"/>
      <c r="Q794" s="5"/>
      <c r="R794" s="5"/>
      <c r="S794" s="5"/>
      <c r="T794" s="5"/>
      <c r="U794" s="5"/>
      <c r="V794" s="5"/>
      <c r="W794" s="5"/>
      <c r="X794" s="5"/>
    </row>
    <row r="795" spans="1:24" ht="13.5" hidden="1" customHeight="1" x14ac:dyDescent="0.3">
      <c r="A795" s="6"/>
      <c r="B795" s="6"/>
      <c r="C795" s="6"/>
      <c r="D795" s="9"/>
      <c r="E795" s="14"/>
      <c r="F795" s="9"/>
      <c r="G795" s="9"/>
      <c r="H795" s="121"/>
      <c r="I795" s="121"/>
      <c r="J795" s="9"/>
      <c r="K795" s="9"/>
      <c r="L795" s="9"/>
      <c r="M795" s="9"/>
      <c r="N795" s="9"/>
      <c r="O795" s="5"/>
      <c r="P795" s="5"/>
      <c r="Q795" s="5"/>
      <c r="R795" s="5"/>
      <c r="S795" s="5"/>
      <c r="T795" s="5"/>
      <c r="U795" s="5"/>
      <c r="V795" s="5"/>
      <c r="W795" s="5"/>
      <c r="X795" s="5"/>
    </row>
    <row r="796" spans="1:24" ht="13.5" hidden="1" customHeight="1" x14ac:dyDescent="0.3">
      <c r="A796" s="6"/>
      <c r="B796" s="6"/>
      <c r="C796" s="6"/>
      <c r="D796" s="9"/>
      <c r="E796" s="14"/>
      <c r="F796" s="9"/>
      <c r="G796" s="9"/>
      <c r="H796" s="121"/>
      <c r="I796" s="121"/>
      <c r="J796" s="9"/>
      <c r="K796" s="9"/>
      <c r="L796" s="9"/>
      <c r="M796" s="9"/>
      <c r="N796" s="9"/>
      <c r="O796" s="5"/>
      <c r="P796" s="5"/>
      <c r="Q796" s="5"/>
      <c r="R796" s="5"/>
      <c r="S796" s="5"/>
      <c r="T796" s="5"/>
      <c r="U796" s="5"/>
      <c r="V796" s="5"/>
      <c r="W796" s="5"/>
      <c r="X796" s="5"/>
    </row>
    <row r="797" spans="1:24" ht="13.5" hidden="1" customHeight="1" x14ac:dyDescent="0.3">
      <c r="A797" s="6"/>
      <c r="B797" s="6"/>
      <c r="C797" s="6"/>
      <c r="D797" s="9"/>
      <c r="E797" s="14"/>
      <c r="F797" s="9"/>
      <c r="G797" s="9"/>
      <c r="H797" s="121"/>
      <c r="I797" s="121"/>
      <c r="J797" s="9"/>
      <c r="K797" s="9"/>
      <c r="L797" s="9"/>
      <c r="M797" s="9"/>
      <c r="N797" s="9"/>
      <c r="O797" s="5"/>
      <c r="P797" s="5"/>
      <c r="Q797" s="5"/>
      <c r="R797" s="5"/>
      <c r="S797" s="5"/>
      <c r="T797" s="5"/>
      <c r="U797" s="5"/>
      <c r="V797" s="5"/>
      <c r="W797" s="5"/>
      <c r="X797" s="5"/>
    </row>
    <row r="798" spans="1:24" ht="13.5" hidden="1" customHeight="1" x14ac:dyDescent="0.3">
      <c r="A798" s="6"/>
      <c r="B798" s="6"/>
      <c r="C798" s="6"/>
      <c r="D798" s="9"/>
      <c r="E798" s="14"/>
      <c r="F798" s="9"/>
      <c r="G798" s="9"/>
      <c r="H798" s="121"/>
      <c r="I798" s="121"/>
      <c r="J798" s="9"/>
      <c r="K798" s="9"/>
      <c r="L798" s="9"/>
      <c r="M798" s="9"/>
      <c r="N798" s="9"/>
      <c r="O798" s="5"/>
      <c r="P798" s="5"/>
      <c r="Q798" s="5"/>
      <c r="R798" s="5"/>
      <c r="S798" s="5"/>
      <c r="T798" s="5"/>
      <c r="U798" s="5"/>
      <c r="V798" s="5"/>
      <c r="W798" s="5"/>
      <c r="X798" s="5"/>
    </row>
    <row r="799" spans="1:24" ht="13.5" hidden="1" customHeight="1" x14ac:dyDescent="0.3">
      <c r="A799" s="6"/>
      <c r="B799" s="6"/>
      <c r="C799" s="6"/>
      <c r="D799" s="9"/>
      <c r="E799" s="14"/>
      <c r="F799" s="9"/>
      <c r="G799" s="9"/>
      <c r="H799" s="121"/>
      <c r="I799" s="121"/>
      <c r="J799" s="9"/>
      <c r="K799" s="9"/>
      <c r="L799" s="9"/>
      <c r="M799" s="9"/>
      <c r="N799" s="9"/>
      <c r="O799" s="5"/>
      <c r="P799" s="5"/>
      <c r="Q799" s="5"/>
      <c r="R799" s="5"/>
      <c r="S799" s="5"/>
      <c r="T799" s="5"/>
      <c r="U799" s="5"/>
      <c r="V799" s="5"/>
      <c r="W799" s="5"/>
      <c r="X799" s="5"/>
    </row>
    <row r="800" spans="1:24" ht="13.5" hidden="1" customHeight="1" x14ac:dyDescent="0.3">
      <c r="A800" s="6"/>
      <c r="B800" s="6"/>
      <c r="C800" s="6"/>
      <c r="D800" s="9"/>
      <c r="E800" s="14"/>
      <c r="F800" s="9"/>
      <c r="G800" s="9"/>
      <c r="H800" s="121"/>
      <c r="I800" s="121"/>
      <c r="J800" s="9"/>
      <c r="K800" s="9"/>
      <c r="L800" s="9"/>
      <c r="M800" s="9"/>
      <c r="N800" s="9"/>
      <c r="O800" s="5"/>
      <c r="P800" s="5"/>
      <c r="Q800" s="5"/>
      <c r="R800" s="5"/>
      <c r="S800" s="5"/>
      <c r="T800" s="5"/>
      <c r="U800" s="5"/>
      <c r="V800" s="5"/>
      <c r="W800" s="5"/>
      <c r="X800" s="5"/>
    </row>
    <row r="801" spans="1:24" ht="13.5" hidden="1" customHeight="1" x14ac:dyDescent="0.3">
      <c r="A801" s="6"/>
      <c r="B801" s="6"/>
      <c r="C801" s="6"/>
      <c r="D801" s="9"/>
      <c r="E801" s="14"/>
      <c r="F801" s="9"/>
      <c r="G801" s="9"/>
      <c r="H801" s="121"/>
      <c r="I801" s="121"/>
      <c r="J801" s="9"/>
      <c r="K801" s="9"/>
      <c r="L801" s="9"/>
      <c r="M801" s="9"/>
      <c r="N801" s="9"/>
      <c r="O801" s="5"/>
      <c r="P801" s="5"/>
      <c r="Q801" s="5"/>
      <c r="R801" s="5"/>
      <c r="S801" s="5"/>
      <c r="T801" s="5"/>
      <c r="U801" s="5"/>
      <c r="V801" s="5"/>
      <c r="W801" s="5"/>
      <c r="X801" s="5"/>
    </row>
    <row r="802" spans="1:24" ht="13.5" hidden="1" customHeight="1" x14ac:dyDescent="0.3">
      <c r="A802" s="6"/>
      <c r="B802" s="6"/>
      <c r="C802" s="6"/>
      <c r="D802" s="9"/>
      <c r="E802" s="14"/>
      <c r="F802" s="9"/>
      <c r="G802" s="9"/>
      <c r="H802" s="121"/>
      <c r="I802" s="121"/>
      <c r="J802" s="9"/>
      <c r="K802" s="9"/>
      <c r="L802" s="9"/>
      <c r="M802" s="9"/>
      <c r="N802" s="9"/>
      <c r="O802" s="5"/>
      <c r="P802" s="5"/>
      <c r="Q802" s="5"/>
      <c r="R802" s="5"/>
      <c r="S802" s="5"/>
      <c r="T802" s="5"/>
      <c r="U802" s="5"/>
      <c r="V802" s="5"/>
      <c r="W802" s="5"/>
      <c r="X802" s="5"/>
    </row>
    <row r="803" spans="1:24" ht="13.5" hidden="1" customHeight="1" x14ac:dyDescent="0.3">
      <c r="A803" s="6"/>
      <c r="B803" s="6"/>
      <c r="C803" s="6"/>
      <c r="D803" s="9"/>
      <c r="E803" s="14"/>
      <c r="F803" s="9"/>
      <c r="G803" s="9"/>
      <c r="H803" s="121"/>
      <c r="I803" s="121"/>
      <c r="J803" s="9"/>
      <c r="K803" s="9"/>
      <c r="L803" s="9"/>
      <c r="M803" s="9"/>
      <c r="N803" s="9"/>
      <c r="O803" s="5"/>
      <c r="P803" s="5"/>
      <c r="Q803" s="5"/>
      <c r="R803" s="5"/>
      <c r="S803" s="5"/>
      <c r="T803" s="5"/>
      <c r="U803" s="5"/>
      <c r="V803" s="5"/>
      <c r="W803" s="5"/>
      <c r="X803" s="5"/>
    </row>
    <row r="804" spans="1:24" ht="13.5" hidden="1" customHeight="1" x14ac:dyDescent="0.3">
      <c r="A804" s="6"/>
      <c r="B804" s="6"/>
      <c r="C804" s="6"/>
      <c r="D804" s="9"/>
      <c r="E804" s="14"/>
      <c r="F804" s="9"/>
      <c r="G804" s="9"/>
      <c r="H804" s="121"/>
      <c r="I804" s="121"/>
      <c r="J804" s="9"/>
      <c r="K804" s="9"/>
      <c r="L804" s="9"/>
      <c r="M804" s="9"/>
      <c r="N804" s="9"/>
      <c r="O804" s="5"/>
      <c r="P804" s="5"/>
      <c r="Q804" s="5"/>
      <c r="R804" s="5"/>
      <c r="S804" s="5"/>
      <c r="T804" s="5"/>
      <c r="U804" s="5"/>
      <c r="V804" s="5"/>
      <c r="W804" s="5"/>
      <c r="X804" s="5"/>
    </row>
    <row r="805" spans="1:24" ht="13.5" hidden="1" customHeight="1" x14ac:dyDescent="0.3">
      <c r="A805" s="6"/>
      <c r="B805" s="6"/>
      <c r="C805" s="6"/>
      <c r="D805" s="9"/>
      <c r="E805" s="14"/>
      <c r="F805" s="9"/>
      <c r="G805" s="9"/>
      <c r="H805" s="121"/>
      <c r="I805" s="121"/>
      <c r="J805" s="9"/>
      <c r="K805" s="9"/>
      <c r="L805" s="9"/>
      <c r="M805" s="9"/>
      <c r="N805" s="9"/>
      <c r="O805" s="5"/>
      <c r="P805" s="5"/>
      <c r="Q805" s="5"/>
      <c r="R805" s="5"/>
      <c r="S805" s="5"/>
      <c r="T805" s="5"/>
      <c r="U805" s="5"/>
      <c r="V805" s="5"/>
      <c r="W805" s="5"/>
      <c r="X805" s="5"/>
    </row>
    <row r="806" spans="1:24" ht="13.5" hidden="1" customHeight="1" x14ac:dyDescent="0.3">
      <c r="A806" s="6"/>
      <c r="B806" s="6"/>
      <c r="C806" s="6"/>
      <c r="D806" s="9"/>
      <c r="E806" s="14"/>
      <c r="F806" s="9"/>
      <c r="G806" s="9"/>
      <c r="H806" s="121"/>
      <c r="I806" s="121"/>
      <c r="J806" s="9"/>
      <c r="K806" s="9"/>
      <c r="L806" s="9"/>
      <c r="M806" s="9"/>
      <c r="N806" s="9"/>
      <c r="O806" s="5"/>
      <c r="P806" s="5"/>
      <c r="Q806" s="5"/>
      <c r="R806" s="5"/>
      <c r="S806" s="5"/>
      <c r="T806" s="5"/>
      <c r="U806" s="5"/>
      <c r="V806" s="5"/>
      <c r="W806" s="5"/>
      <c r="X806" s="5"/>
    </row>
    <row r="807" spans="1:24" ht="13.5" hidden="1" customHeight="1" x14ac:dyDescent="0.3">
      <c r="A807" s="6"/>
      <c r="B807" s="6"/>
      <c r="C807" s="6"/>
      <c r="D807" s="9"/>
      <c r="E807" s="14"/>
      <c r="F807" s="9"/>
      <c r="G807" s="9"/>
      <c r="H807" s="121"/>
      <c r="I807" s="121"/>
      <c r="J807" s="9"/>
      <c r="K807" s="9"/>
      <c r="L807" s="9"/>
      <c r="M807" s="9"/>
      <c r="N807" s="9"/>
      <c r="O807" s="5"/>
      <c r="P807" s="5"/>
      <c r="Q807" s="5"/>
      <c r="R807" s="5"/>
      <c r="S807" s="5"/>
      <c r="T807" s="5"/>
      <c r="U807" s="5"/>
      <c r="V807" s="5"/>
      <c r="W807" s="5"/>
      <c r="X807" s="5"/>
    </row>
    <row r="808" spans="1:24" ht="13.5" hidden="1" customHeight="1" x14ac:dyDescent="0.3">
      <c r="A808" s="6"/>
      <c r="B808" s="6"/>
      <c r="C808" s="6"/>
      <c r="D808" s="9"/>
      <c r="E808" s="14"/>
      <c r="F808" s="9"/>
      <c r="G808" s="9"/>
      <c r="H808" s="121"/>
      <c r="I808" s="121"/>
      <c r="J808" s="9"/>
      <c r="K808" s="9"/>
      <c r="L808" s="9"/>
      <c r="M808" s="9"/>
      <c r="N808" s="9"/>
      <c r="O808" s="5"/>
      <c r="P808" s="5"/>
      <c r="Q808" s="5"/>
      <c r="R808" s="5"/>
      <c r="S808" s="5"/>
      <c r="T808" s="5"/>
      <c r="U808" s="5"/>
      <c r="V808" s="5"/>
      <c r="W808" s="5"/>
      <c r="X808" s="5"/>
    </row>
    <row r="809" spans="1:24" ht="13.5" hidden="1" customHeight="1" x14ac:dyDescent="0.3">
      <c r="A809" s="6"/>
      <c r="B809" s="6"/>
      <c r="C809" s="6"/>
      <c r="D809" s="9"/>
      <c r="E809" s="14"/>
      <c r="F809" s="9"/>
      <c r="G809" s="9"/>
      <c r="H809" s="121"/>
      <c r="I809" s="121"/>
      <c r="J809" s="9"/>
      <c r="K809" s="9"/>
      <c r="L809" s="9"/>
      <c r="M809" s="9"/>
      <c r="N809" s="9"/>
      <c r="O809" s="5"/>
      <c r="P809" s="5"/>
      <c r="Q809" s="5"/>
      <c r="R809" s="5"/>
      <c r="S809" s="5"/>
      <c r="T809" s="5"/>
      <c r="U809" s="5"/>
      <c r="V809" s="5"/>
      <c r="W809" s="5"/>
      <c r="X809" s="5"/>
    </row>
    <row r="810" spans="1:24" ht="13.5" hidden="1" customHeight="1" x14ac:dyDescent="0.3">
      <c r="A810" s="6"/>
      <c r="B810" s="6"/>
      <c r="C810" s="6"/>
      <c r="D810" s="9"/>
      <c r="E810" s="14"/>
      <c r="F810" s="9"/>
      <c r="G810" s="9"/>
      <c r="H810" s="121"/>
      <c r="I810" s="121"/>
      <c r="J810" s="9"/>
      <c r="K810" s="9"/>
      <c r="L810" s="9"/>
      <c r="M810" s="9"/>
      <c r="N810" s="9"/>
      <c r="O810" s="5"/>
      <c r="P810" s="5"/>
      <c r="Q810" s="5"/>
      <c r="R810" s="5"/>
      <c r="S810" s="5"/>
      <c r="T810" s="5"/>
      <c r="U810" s="5"/>
      <c r="V810" s="5"/>
      <c r="W810" s="5"/>
      <c r="X810" s="5"/>
    </row>
    <row r="811" spans="1:24" ht="13.5" hidden="1" customHeight="1" x14ac:dyDescent="0.3">
      <c r="A811" s="6"/>
      <c r="B811" s="6"/>
      <c r="C811" s="6"/>
      <c r="D811" s="9"/>
      <c r="E811" s="14"/>
      <c r="F811" s="9"/>
      <c r="G811" s="9"/>
      <c r="H811" s="121"/>
      <c r="I811" s="121"/>
      <c r="J811" s="9"/>
      <c r="K811" s="9"/>
      <c r="L811" s="9"/>
      <c r="M811" s="9"/>
      <c r="N811" s="9"/>
      <c r="O811" s="5"/>
      <c r="P811" s="5"/>
      <c r="Q811" s="5"/>
      <c r="R811" s="5"/>
      <c r="S811" s="5"/>
      <c r="T811" s="5"/>
      <c r="U811" s="5"/>
      <c r="V811" s="5"/>
      <c r="W811" s="5"/>
      <c r="X811" s="5"/>
    </row>
    <row r="812" spans="1:24" ht="13.5" hidden="1" customHeight="1" x14ac:dyDescent="0.3">
      <c r="A812" s="6"/>
      <c r="B812" s="6"/>
      <c r="C812" s="6"/>
      <c r="D812" s="9"/>
      <c r="E812" s="14"/>
      <c r="F812" s="9"/>
      <c r="G812" s="9"/>
      <c r="H812" s="121"/>
      <c r="I812" s="121"/>
      <c r="J812" s="9"/>
      <c r="K812" s="9"/>
      <c r="L812" s="9"/>
      <c r="M812" s="9"/>
      <c r="N812" s="9"/>
      <c r="O812" s="5"/>
      <c r="P812" s="5"/>
      <c r="Q812" s="5"/>
      <c r="R812" s="5"/>
      <c r="S812" s="5"/>
      <c r="T812" s="5"/>
      <c r="U812" s="5"/>
      <c r="V812" s="5"/>
      <c r="W812" s="5"/>
      <c r="X812" s="5"/>
    </row>
    <row r="813" spans="1:24" ht="13.5" hidden="1" customHeight="1" x14ac:dyDescent="0.3">
      <c r="A813" s="6"/>
      <c r="B813" s="6"/>
      <c r="C813" s="6"/>
      <c r="D813" s="9"/>
      <c r="E813" s="14"/>
      <c r="F813" s="9"/>
      <c r="G813" s="9"/>
      <c r="H813" s="121"/>
      <c r="I813" s="121"/>
      <c r="J813" s="9"/>
      <c r="K813" s="9"/>
      <c r="L813" s="9"/>
      <c r="M813" s="9"/>
      <c r="N813" s="9"/>
      <c r="O813" s="5"/>
      <c r="P813" s="5"/>
      <c r="Q813" s="5"/>
      <c r="R813" s="5"/>
      <c r="S813" s="5"/>
      <c r="T813" s="5"/>
      <c r="U813" s="5"/>
      <c r="V813" s="5"/>
      <c r="W813" s="5"/>
      <c r="X813" s="5"/>
    </row>
    <row r="814" spans="1:24" ht="13.5" hidden="1" customHeight="1" x14ac:dyDescent="0.3">
      <c r="A814" s="6"/>
      <c r="B814" s="6"/>
      <c r="C814" s="6"/>
      <c r="D814" s="9"/>
      <c r="E814" s="14"/>
      <c r="F814" s="9"/>
      <c r="G814" s="9"/>
      <c r="H814" s="121"/>
      <c r="I814" s="121"/>
      <c r="J814" s="9"/>
      <c r="K814" s="9"/>
      <c r="L814" s="9"/>
      <c r="M814" s="9"/>
      <c r="N814" s="9"/>
      <c r="O814" s="5"/>
      <c r="P814" s="5"/>
      <c r="Q814" s="5"/>
      <c r="R814" s="5"/>
      <c r="S814" s="5"/>
      <c r="T814" s="5"/>
      <c r="U814" s="5"/>
      <c r="V814" s="5"/>
      <c r="W814" s="5"/>
      <c r="X814" s="5"/>
    </row>
    <row r="815" spans="1:24" ht="13.5" hidden="1" customHeight="1" x14ac:dyDescent="0.3">
      <c r="A815" s="6"/>
      <c r="B815" s="6"/>
      <c r="C815" s="6"/>
      <c r="D815" s="9"/>
      <c r="E815" s="14"/>
      <c r="F815" s="9"/>
      <c r="G815" s="9"/>
      <c r="H815" s="121"/>
      <c r="I815" s="121"/>
      <c r="J815" s="9"/>
      <c r="K815" s="9"/>
      <c r="L815" s="9"/>
      <c r="M815" s="9"/>
      <c r="N815" s="9"/>
      <c r="O815" s="5"/>
      <c r="P815" s="5"/>
      <c r="Q815" s="5"/>
      <c r="R815" s="5"/>
      <c r="S815" s="5"/>
      <c r="T815" s="5"/>
      <c r="U815" s="5"/>
      <c r="V815" s="5"/>
      <c r="W815" s="5"/>
      <c r="X815" s="5"/>
    </row>
    <row r="816" spans="1:24" ht="13.5" hidden="1" customHeight="1" x14ac:dyDescent="0.3">
      <c r="A816" s="6"/>
      <c r="B816" s="6"/>
      <c r="C816" s="6"/>
      <c r="D816" s="9"/>
      <c r="E816" s="14"/>
      <c r="F816" s="9"/>
      <c r="G816" s="9"/>
      <c r="H816" s="121"/>
      <c r="I816" s="121"/>
      <c r="J816" s="9"/>
      <c r="K816" s="9"/>
      <c r="L816" s="9"/>
      <c r="M816" s="9"/>
      <c r="N816" s="9"/>
      <c r="O816" s="5"/>
      <c r="P816" s="5"/>
      <c r="Q816" s="5"/>
      <c r="R816" s="5"/>
      <c r="S816" s="5"/>
      <c r="T816" s="5"/>
      <c r="U816" s="5"/>
      <c r="V816" s="5"/>
      <c r="W816" s="5"/>
      <c r="X816" s="5"/>
    </row>
    <row r="817" spans="1:24" ht="13.5" hidden="1" customHeight="1" x14ac:dyDescent="0.3">
      <c r="A817" s="6"/>
      <c r="B817" s="6"/>
      <c r="C817" s="6"/>
      <c r="D817" s="9"/>
      <c r="E817" s="14"/>
      <c r="F817" s="9"/>
      <c r="G817" s="9"/>
      <c r="H817" s="121"/>
      <c r="I817" s="121"/>
      <c r="J817" s="9"/>
      <c r="K817" s="9"/>
      <c r="L817" s="9"/>
      <c r="M817" s="9"/>
      <c r="N817" s="9"/>
      <c r="O817" s="5"/>
      <c r="P817" s="5"/>
      <c r="Q817" s="5"/>
      <c r="R817" s="5"/>
      <c r="S817" s="5"/>
      <c r="T817" s="5"/>
      <c r="U817" s="5"/>
      <c r="V817" s="5"/>
      <c r="W817" s="5"/>
      <c r="X817" s="5"/>
    </row>
    <row r="818" spans="1:24" ht="13.5" hidden="1" customHeight="1" x14ac:dyDescent="0.3">
      <c r="A818" s="6"/>
      <c r="B818" s="6"/>
      <c r="C818" s="6"/>
      <c r="D818" s="9"/>
      <c r="E818" s="14"/>
      <c r="F818" s="9"/>
      <c r="G818" s="9"/>
      <c r="H818" s="121"/>
      <c r="I818" s="121"/>
      <c r="J818" s="9"/>
      <c r="K818" s="9"/>
      <c r="L818" s="9"/>
      <c r="M818" s="9"/>
      <c r="N818" s="9"/>
      <c r="O818" s="5"/>
      <c r="P818" s="5"/>
      <c r="Q818" s="5"/>
      <c r="R818" s="5"/>
      <c r="S818" s="5"/>
      <c r="T818" s="5"/>
      <c r="U818" s="5"/>
      <c r="V818" s="5"/>
      <c r="W818" s="5"/>
      <c r="X818" s="5"/>
    </row>
    <row r="819" spans="1:24" ht="13.5" hidden="1" customHeight="1" x14ac:dyDescent="0.3">
      <c r="A819" s="6"/>
      <c r="B819" s="6"/>
      <c r="C819" s="6"/>
      <c r="D819" s="9"/>
      <c r="E819" s="14"/>
      <c r="F819" s="9"/>
      <c r="G819" s="9"/>
      <c r="H819" s="121"/>
      <c r="I819" s="121"/>
      <c r="J819" s="9"/>
      <c r="K819" s="9"/>
      <c r="L819" s="9"/>
      <c r="M819" s="9"/>
      <c r="N819" s="9"/>
      <c r="O819" s="5"/>
      <c r="P819" s="5"/>
      <c r="Q819" s="5"/>
      <c r="R819" s="5"/>
      <c r="S819" s="5"/>
      <c r="T819" s="5"/>
      <c r="U819" s="5"/>
      <c r="V819" s="5"/>
      <c r="W819" s="5"/>
      <c r="X819" s="5"/>
    </row>
    <row r="820" spans="1:24" ht="13.5" hidden="1" customHeight="1" x14ac:dyDescent="0.3">
      <c r="A820" s="6"/>
      <c r="B820" s="6"/>
      <c r="C820" s="6"/>
      <c r="D820" s="9"/>
      <c r="E820" s="14"/>
      <c r="F820" s="9"/>
      <c r="G820" s="9"/>
      <c r="H820" s="121"/>
      <c r="I820" s="121"/>
      <c r="J820" s="9"/>
      <c r="K820" s="9"/>
      <c r="L820" s="9"/>
      <c r="M820" s="9"/>
      <c r="N820" s="9"/>
      <c r="O820" s="5"/>
      <c r="P820" s="5"/>
      <c r="Q820" s="5"/>
      <c r="R820" s="5"/>
      <c r="S820" s="5"/>
      <c r="T820" s="5"/>
      <c r="U820" s="5"/>
      <c r="V820" s="5"/>
      <c r="W820" s="5"/>
      <c r="X820" s="5"/>
    </row>
    <row r="821" spans="1:24" ht="13.5" hidden="1" customHeight="1" x14ac:dyDescent="0.3">
      <c r="A821" s="6"/>
      <c r="B821" s="6"/>
      <c r="C821" s="6"/>
      <c r="D821" s="9"/>
      <c r="E821" s="14"/>
      <c r="F821" s="9"/>
      <c r="G821" s="9"/>
      <c r="H821" s="121"/>
      <c r="I821" s="121"/>
      <c r="J821" s="9"/>
      <c r="K821" s="9"/>
      <c r="L821" s="9"/>
      <c r="M821" s="9"/>
      <c r="N821" s="9"/>
      <c r="O821" s="5"/>
      <c r="P821" s="5"/>
      <c r="Q821" s="5"/>
      <c r="R821" s="5"/>
      <c r="S821" s="5"/>
      <c r="T821" s="5"/>
      <c r="U821" s="5"/>
      <c r="V821" s="5"/>
      <c r="W821" s="5"/>
      <c r="X821" s="5"/>
    </row>
    <row r="822" spans="1:24" ht="13.5" hidden="1" customHeight="1" x14ac:dyDescent="0.3">
      <c r="A822" s="6"/>
      <c r="B822" s="6"/>
      <c r="C822" s="6"/>
      <c r="D822" s="9"/>
      <c r="E822" s="14"/>
      <c r="F822" s="9"/>
      <c r="G822" s="9"/>
      <c r="H822" s="121"/>
      <c r="I822" s="121"/>
      <c r="J822" s="9"/>
      <c r="K822" s="9"/>
      <c r="L822" s="9"/>
      <c r="M822" s="9"/>
      <c r="N822" s="9"/>
      <c r="O822" s="5"/>
      <c r="P822" s="5"/>
      <c r="Q822" s="5"/>
      <c r="R822" s="5"/>
      <c r="S822" s="5"/>
      <c r="T822" s="5"/>
      <c r="U822" s="5"/>
      <c r="V822" s="5"/>
      <c r="W822" s="5"/>
      <c r="X822" s="5"/>
    </row>
    <row r="823" spans="1:24" ht="13.5" hidden="1" customHeight="1" x14ac:dyDescent="0.3">
      <c r="A823" s="6"/>
      <c r="B823" s="6"/>
      <c r="C823" s="6"/>
      <c r="D823" s="9"/>
      <c r="E823" s="14"/>
      <c r="F823" s="9"/>
      <c r="G823" s="9"/>
      <c r="H823" s="121"/>
      <c r="I823" s="121"/>
      <c r="J823" s="9"/>
      <c r="K823" s="9"/>
      <c r="L823" s="9"/>
      <c r="M823" s="9"/>
      <c r="N823" s="9"/>
      <c r="O823" s="5"/>
      <c r="P823" s="5"/>
      <c r="Q823" s="5"/>
      <c r="R823" s="5"/>
      <c r="S823" s="5"/>
      <c r="T823" s="5"/>
      <c r="U823" s="5"/>
      <c r="V823" s="5"/>
      <c r="W823" s="5"/>
      <c r="X823" s="5"/>
    </row>
    <row r="824" spans="1:24" ht="13.5" hidden="1" customHeight="1" x14ac:dyDescent="0.3">
      <c r="A824" s="6"/>
      <c r="B824" s="6"/>
      <c r="C824" s="6"/>
      <c r="D824" s="9"/>
      <c r="E824" s="14"/>
      <c r="F824" s="9"/>
      <c r="G824" s="9"/>
      <c r="H824" s="121"/>
      <c r="I824" s="121"/>
      <c r="J824" s="9"/>
      <c r="K824" s="9"/>
      <c r="L824" s="9"/>
      <c r="M824" s="9"/>
      <c r="N824" s="9"/>
      <c r="O824" s="5"/>
      <c r="P824" s="5"/>
      <c r="Q824" s="5"/>
      <c r="R824" s="5"/>
      <c r="S824" s="5"/>
      <c r="T824" s="5"/>
      <c r="U824" s="5"/>
      <c r="V824" s="5"/>
      <c r="W824" s="5"/>
      <c r="X824" s="5"/>
    </row>
    <row r="825" spans="1:24" ht="13.5" hidden="1" customHeight="1" x14ac:dyDescent="0.3">
      <c r="A825" s="6"/>
      <c r="B825" s="6"/>
      <c r="C825" s="6"/>
      <c r="D825" s="9"/>
      <c r="E825" s="14"/>
      <c r="F825" s="9"/>
      <c r="G825" s="9"/>
      <c r="H825" s="121"/>
      <c r="I825" s="121"/>
      <c r="J825" s="9"/>
      <c r="K825" s="9"/>
      <c r="L825" s="9"/>
      <c r="M825" s="9"/>
      <c r="N825" s="9"/>
      <c r="O825" s="5"/>
      <c r="P825" s="5"/>
      <c r="Q825" s="5"/>
      <c r="R825" s="5"/>
      <c r="S825" s="5"/>
      <c r="T825" s="5"/>
      <c r="U825" s="5"/>
      <c r="V825" s="5"/>
      <c r="W825" s="5"/>
      <c r="X825" s="5"/>
    </row>
    <row r="826" spans="1:24" ht="13.5" hidden="1" customHeight="1" x14ac:dyDescent="0.3">
      <c r="A826" s="6"/>
      <c r="B826" s="6"/>
      <c r="C826" s="6"/>
      <c r="D826" s="9"/>
      <c r="E826" s="14"/>
      <c r="F826" s="9"/>
      <c r="G826" s="9"/>
      <c r="H826" s="121"/>
      <c r="I826" s="121"/>
      <c r="J826" s="9"/>
      <c r="K826" s="9"/>
      <c r="L826" s="9"/>
      <c r="M826" s="9"/>
      <c r="N826" s="9"/>
      <c r="O826" s="5"/>
      <c r="P826" s="5"/>
      <c r="Q826" s="5"/>
      <c r="R826" s="5"/>
      <c r="S826" s="5"/>
      <c r="T826" s="5"/>
      <c r="U826" s="5"/>
      <c r="V826" s="5"/>
      <c r="W826" s="5"/>
      <c r="X826" s="5"/>
    </row>
    <row r="827" spans="1:24" ht="13.5" hidden="1" customHeight="1" x14ac:dyDescent="0.3">
      <c r="A827" s="6"/>
      <c r="B827" s="6"/>
      <c r="C827" s="6"/>
      <c r="D827" s="9"/>
      <c r="E827" s="14"/>
      <c r="F827" s="9"/>
      <c r="G827" s="9"/>
      <c r="H827" s="121"/>
      <c r="I827" s="121"/>
      <c r="J827" s="9"/>
      <c r="K827" s="9"/>
      <c r="L827" s="9"/>
      <c r="M827" s="9"/>
      <c r="N827" s="9"/>
      <c r="O827" s="5"/>
      <c r="P827" s="5"/>
      <c r="Q827" s="5"/>
      <c r="R827" s="5"/>
      <c r="S827" s="5"/>
      <c r="T827" s="5"/>
      <c r="U827" s="5"/>
      <c r="V827" s="5"/>
      <c r="W827" s="5"/>
      <c r="X827" s="5"/>
    </row>
    <row r="828" spans="1:24" ht="13.5" hidden="1" customHeight="1" x14ac:dyDescent="0.3">
      <c r="A828" s="6"/>
      <c r="B828" s="6"/>
      <c r="C828" s="6"/>
      <c r="D828" s="9"/>
      <c r="E828" s="14"/>
      <c r="F828" s="9"/>
      <c r="G828" s="9"/>
      <c r="H828" s="121"/>
      <c r="I828" s="121"/>
      <c r="J828" s="9"/>
      <c r="K828" s="9"/>
      <c r="L828" s="9"/>
      <c r="M828" s="9"/>
      <c r="N828" s="9"/>
      <c r="O828" s="5"/>
      <c r="P828" s="5"/>
      <c r="Q828" s="5"/>
      <c r="R828" s="5"/>
      <c r="S828" s="5"/>
      <c r="T828" s="5"/>
      <c r="U828" s="5"/>
      <c r="V828" s="5"/>
      <c r="W828" s="5"/>
      <c r="X828" s="5"/>
    </row>
    <row r="829" spans="1:24" ht="13.5" hidden="1" customHeight="1" x14ac:dyDescent="0.3">
      <c r="A829" s="6"/>
      <c r="B829" s="6"/>
      <c r="C829" s="6"/>
      <c r="D829" s="9"/>
      <c r="E829" s="14"/>
      <c r="F829" s="9"/>
      <c r="G829" s="9"/>
      <c r="H829" s="121"/>
      <c r="I829" s="121"/>
      <c r="J829" s="9"/>
      <c r="K829" s="9"/>
      <c r="L829" s="9"/>
      <c r="M829" s="9"/>
      <c r="N829" s="9"/>
      <c r="O829" s="5"/>
      <c r="P829" s="5"/>
      <c r="Q829" s="5"/>
      <c r="R829" s="5"/>
      <c r="S829" s="5"/>
      <c r="T829" s="5"/>
      <c r="U829" s="5"/>
      <c r="V829" s="5"/>
      <c r="W829" s="5"/>
      <c r="X829" s="5"/>
    </row>
    <row r="830" spans="1:24" ht="13.5" hidden="1" customHeight="1" x14ac:dyDescent="0.3">
      <c r="A830" s="6"/>
      <c r="B830" s="6"/>
      <c r="C830" s="6"/>
      <c r="D830" s="9"/>
      <c r="E830" s="14"/>
      <c r="F830" s="9"/>
      <c r="G830" s="9"/>
      <c r="H830" s="121"/>
      <c r="I830" s="121"/>
      <c r="J830" s="9"/>
      <c r="K830" s="9"/>
      <c r="L830" s="9"/>
      <c r="M830" s="9"/>
      <c r="N830" s="9"/>
      <c r="O830" s="5"/>
      <c r="P830" s="5"/>
      <c r="Q830" s="5"/>
      <c r="R830" s="5"/>
      <c r="S830" s="5"/>
      <c r="T830" s="5"/>
      <c r="U830" s="5"/>
      <c r="V830" s="5"/>
      <c r="W830" s="5"/>
      <c r="X830" s="5"/>
    </row>
    <row r="831" spans="1:24" ht="13.5" hidden="1" customHeight="1" x14ac:dyDescent="0.3">
      <c r="A831" s="6"/>
      <c r="B831" s="6"/>
      <c r="C831" s="6"/>
      <c r="D831" s="9"/>
      <c r="E831" s="14"/>
      <c r="F831" s="9"/>
      <c r="G831" s="9"/>
      <c r="H831" s="121"/>
      <c r="I831" s="121"/>
      <c r="J831" s="9"/>
      <c r="K831" s="9"/>
      <c r="L831" s="9"/>
      <c r="M831" s="9"/>
      <c r="N831" s="9"/>
      <c r="O831" s="5"/>
      <c r="P831" s="5"/>
      <c r="Q831" s="5"/>
      <c r="R831" s="5"/>
      <c r="S831" s="5"/>
      <c r="T831" s="5"/>
      <c r="U831" s="5"/>
      <c r="V831" s="5"/>
      <c r="W831" s="5"/>
      <c r="X831" s="5"/>
    </row>
    <row r="832" spans="1:24" ht="13.5" hidden="1" customHeight="1" x14ac:dyDescent="0.3">
      <c r="A832" s="6"/>
      <c r="B832" s="6"/>
      <c r="C832" s="6"/>
      <c r="D832" s="9"/>
      <c r="E832" s="14"/>
      <c r="F832" s="9"/>
      <c r="G832" s="9"/>
      <c r="H832" s="121"/>
      <c r="I832" s="121"/>
      <c r="J832" s="9"/>
      <c r="K832" s="9"/>
      <c r="L832" s="9"/>
      <c r="M832" s="9"/>
      <c r="N832" s="9"/>
      <c r="O832" s="5"/>
      <c r="P832" s="5"/>
      <c r="Q832" s="5"/>
      <c r="R832" s="5"/>
      <c r="S832" s="5"/>
      <c r="T832" s="5"/>
      <c r="U832" s="5"/>
      <c r="V832" s="5"/>
      <c r="W832" s="5"/>
      <c r="X832" s="5"/>
    </row>
    <row r="833" spans="1:24" ht="13.5" hidden="1" customHeight="1" x14ac:dyDescent="0.3">
      <c r="A833" s="6"/>
      <c r="B833" s="6"/>
      <c r="C833" s="6"/>
      <c r="D833" s="9"/>
      <c r="E833" s="14"/>
      <c r="F833" s="9"/>
      <c r="G833" s="9"/>
      <c r="H833" s="121"/>
      <c r="I833" s="121"/>
      <c r="J833" s="9"/>
      <c r="K833" s="9"/>
      <c r="L833" s="9"/>
      <c r="M833" s="9"/>
      <c r="N833" s="9"/>
      <c r="O833" s="5"/>
      <c r="P833" s="5"/>
      <c r="Q833" s="5"/>
      <c r="R833" s="5"/>
      <c r="S833" s="5"/>
      <c r="T833" s="5"/>
      <c r="U833" s="5"/>
      <c r="V833" s="5"/>
      <c r="W833" s="5"/>
      <c r="X833" s="5"/>
    </row>
    <row r="834" spans="1:24" ht="13.5" hidden="1" customHeight="1" x14ac:dyDescent="0.3">
      <c r="A834" s="6"/>
      <c r="B834" s="6"/>
      <c r="C834" s="6"/>
      <c r="D834" s="9"/>
      <c r="E834" s="14"/>
      <c r="F834" s="9"/>
      <c r="G834" s="9"/>
      <c r="H834" s="121"/>
      <c r="I834" s="121"/>
      <c r="J834" s="9"/>
      <c r="K834" s="9"/>
      <c r="L834" s="9"/>
      <c r="M834" s="9"/>
      <c r="N834" s="9"/>
      <c r="O834" s="5"/>
      <c r="P834" s="5"/>
      <c r="Q834" s="5"/>
      <c r="R834" s="5"/>
      <c r="S834" s="5"/>
      <c r="T834" s="5"/>
      <c r="U834" s="5"/>
      <c r="V834" s="5"/>
      <c r="W834" s="5"/>
      <c r="X834" s="5"/>
    </row>
    <row r="835" spans="1:24" ht="13.5" hidden="1" customHeight="1" x14ac:dyDescent="0.3">
      <c r="A835" s="6"/>
      <c r="B835" s="6"/>
      <c r="C835" s="6"/>
      <c r="D835" s="9"/>
      <c r="E835" s="14"/>
      <c r="F835" s="9"/>
      <c r="G835" s="9"/>
      <c r="H835" s="121"/>
      <c r="I835" s="121"/>
      <c r="J835" s="9"/>
      <c r="K835" s="9"/>
      <c r="L835" s="9"/>
      <c r="M835" s="9"/>
      <c r="N835" s="9"/>
      <c r="O835" s="5"/>
      <c r="P835" s="5"/>
      <c r="Q835" s="5"/>
      <c r="R835" s="5"/>
      <c r="S835" s="5"/>
      <c r="T835" s="5"/>
      <c r="U835" s="5"/>
      <c r="V835" s="5"/>
      <c r="W835" s="5"/>
      <c r="X835" s="5"/>
    </row>
    <row r="836" spans="1:24" ht="13.5" hidden="1" customHeight="1" x14ac:dyDescent="0.3">
      <c r="A836" s="6"/>
      <c r="B836" s="6"/>
      <c r="C836" s="6"/>
      <c r="D836" s="9"/>
      <c r="E836" s="14"/>
      <c r="F836" s="9"/>
      <c r="G836" s="9"/>
      <c r="H836" s="121"/>
      <c r="I836" s="121"/>
      <c r="J836" s="9"/>
      <c r="K836" s="9"/>
      <c r="L836" s="9"/>
      <c r="M836" s="9"/>
      <c r="N836" s="9"/>
      <c r="O836" s="5"/>
      <c r="P836" s="5"/>
      <c r="Q836" s="5"/>
      <c r="R836" s="5"/>
      <c r="S836" s="5"/>
      <c r="T836" s="5"/>
      <c r="U836" s="5"/>
      <c r="V836" s="5"/>
      <c r="W836" s="5"/>
      <c r="X836" s="5"/>
    </row>
    <row r="837" spans="1:24" ht="13.5" hidden="1" customHeight="1" x14ac:dyDescent="0.3">
      <c r="A837" s="6"/>
      <c r="B837" s="6"/>
      <c r="C837" s="6"/>
      <c r="D837" s="9"/>
      <c r="E837" s="14"/>
      <c r="F837" s="9"/>
      <c r="G837" s="9"/>
      <c r="H837" s="121"/>
      <c r="I837" s="121"/>
      <c r="J837" s="9"/>
      <c r="K837" s="9"/>
      <c r="L837" s="9"/>
      <c r="M837" s="9"/>
      <c r="N837" s="9"/>
      <c r="O837" s="5"/>
      <c r="P837" s="5"/>
      <c r="Q837" s="5"/>
      <c r="R837" s="5"/>
      <c r="S837" s="5"/>
      <c r="T837" s="5"/>
      <c r="U837" s="5"/>
      <c r="V837" s="5"/>
      <c r="W837" s="5"/>
      <c r="X837" s="5"/>
    </row>
    <row r="838" spans="1:24" ht="13.5" hidden="1" customHeight="1" x14ac:dyDescent="0.3">
      <c r="A838" s="6"/>
      <c r="B838" s="6"/>
      <c r="C838" s="6"/>
      <c r="D838" s="9"/>
      <c r="E838" s="14"/>
      <c r="F838" s="9"/>
      <c r="G838" s="9"/>
      <c r="H838" s="121"/>
      <c r="I838" s="121"/>
      <c r="J838" s="9"/>
      <c r="K838" s="9"/>
      <c r="L838" s="9"/>
      <c r="M838" s="9"/>
      <c r="N838" s="9"/>
      <c r="O838" s="5"/>
      <c r="P838" s="5"/>
      <c r="Q838" s="5"/>
      <c r="R838" s="5"/>
      <c r="S838" s="5"/>
      <c r="T838" s="5"/>
      <c r="U838" s="5"/>
      <c r="V838" s="5"/>
      <c r="W838" s="5"/>
      <c r="X838" s="5"/>
    </row>
    <row r="839" spans="1:24" ht="13.5" hidden="1" customHeight="1" x14ac:dyDescent="0.3">
      <c r="A839" s="6"/>
      <c r="B839" s="6"/>
      <c r="C839" s="6"/>
      <c r="D839" s="9"/>
      <c r="E839" s="14"/>
      <c r="F839" s="9"/>
      <c r="G839" s="9"/>
      <c r="H839" s="121"/>
      <c r="I839" s="121"/>
      <c r="J839" s="9"/>
      <c r="K839" s="9"/>
      <c r="L839" s="9"/>
      <c r="M839" s="9"/>
      <c r="N839" s="9"/>
      <c r="O839" s="5"/>
      <c r="P839" s="5"/>
      <c r="Q839" s="5"/>
      <c r="R839" s="5"/>
      <c r="S839" s="5"/>
      <c r="T839" s="5"/>
      <c r="U839" s="5"/>
      <c r="V839" s="5"/>
      <c r="W839" s="5"/>
      <c r="X839" s="5"/>
    </row>
    <row r="840" spans="1:24" ht="13.5" hidden="1" customHeight="1" x14ac:dyDescent="0.3">
      <c r="A840" s="6"/>
      <c r="B840" s="6"/>
      <c r="C840" s="6"/>
      <c r="D840" s="9"/>
      <c r="E840" s="14"/>
      <c r="F840" s="9"/>
      <c r="G840" s="9"/>
      <c r="H840" s="121"/>
      <c r="I840" s="121"/>
      <c r="J840" s="9"/>
      <c r="K840" s="9"/>
      <c r="L840" s="9"/>
      <c r="M840" s="9"/>
      <c r="N840" s="9"/>
      <c r="O840" s="5"/>
      <c r="P840" s="5"/>
      <c r="Q840" s="5"/>
      <c r="R840" s="5"/>
      <c r="S840" s="5"/>
      <c r="T840" s="5"/>
      <c r="U840" s="5"/>
      <c r="V840" s="5"/>
      <c r="W840" s="5"/>
      <c r="X840" s="5"/>
    </row>
    <row r="841" spans="1:24" ht="13.5" hidden="1" customHeight="1" x14ac:dyDescent="0.3">
      <c r="A841" s="6"/>
      <c r="B841" s="6"/>
      <c r="C841" s="6"/>
      <c r="D841" s="9"/>
      <c r="E841" s="14"/>
      <c r="F841" s="9"/>
      <c r="G841" s="9"/>
      <c r="H841" s="121"/>
      <c r="I841" s="121"/>
      <c r="J841" s="9"/>
      <c r="K841" s="9"/>
      <c r="L841" s="9"/>
      <c r="M841" s="9"/>
      <c r="N841" s="9"/>
      <c r="O841" s="5"/>
      <c r="P841" s="5"/>
      <c r="Q841" s="5"/>
      <c r="R841" s="5"/>
      <c r="S841" s="5"/>
      <c r="T841" s="5"/>
      <c r="U841" s="5"/>
      <c r="V841" s="5"/>
      <c r="W841" s="5"/>
      <c r="X841" s="5"/>
    </row>
    <row r="842" spans="1:24" ht="13.5" hidden="1" customHeight="1" x14ac:dyDescent="0.3">
      <c r="A842" s="6"/>
      <c r="B842" s="6"/>
      <c r="C842" s="6"/>
      <c r="D842" s="9"/>
      <c r="E842" s="14"/>
      <c r="F842" s="9"/>
      <c r="G842" s="9"/>
      <c r="H842" s="121"/>
      <c r="I842" s="121"/>
      <c r="J842" s="9"/>
      <c r="K842" s="9"/>
      <c r="L842" s="9"/>
      <c r="M842" s="9"/>
      <c r="N842" s="9"/>
      <c r="O842" s="5"/>
      <c r="P842" s="5"/>
      <c r="Q842" s="5"/>
      <c r="R842" s="5"/>
      <c r="S842" s="5"/>
      <c r="T842" s="5"/>
      <c r="U842" s="5"/>
      <c r="V842" s="5"/>
      <c r="W842" s="5"/>
      <c r="X842" s="5"/>
    </row>
    <row r="843" spans="1:24" ht="13.5" hidden="1" customHeight="1" x14ac:dyDescent="0.3">
      <c r="A843" s="6"/>
      <c r="B843" s="6"/>
      <c r="C843" s="6"/>
      <c r="D843" s="9"/>
      <c r="E843" s="14"/>
      <c r="F843" s="9"/>
      <c r="G843" s="9"/>
      <c r="H843" s="121"/>
      <c r="I843" s="121"/>
      <c r="J843" s="9"/>
      <c r="K843" s="9"/>
      <c r="L843" s="9"/>
      <c r="M843" s="9"/>
      <c r="N843" s="9"/>
      <c r="O843" s="5"/>
      <c r="P843" s="5"/>
      <c r="Q843" s="5"/>
      <c r="R843" s="5"/>
      <c r="S843" s="5"/>
      <c r="T843" s="5"/>
      <c r="U843" s="5"/>
      <c r="V843" s="5"/>
      <c r="W843" s="5"/>
      <c r="X843" s="5"/>
    </row>
    <row r="844" spans="1:24" ht="13.5" hidden="1" customHeight="1" x14ac:dyDescent="0.3">
      <c r="A844" s="6"/>
      <c r="B844" s="6"/>
      <c r="C844" s="6"/>
      <c r="D844" s="9"/>
      <c r="E844" s="14"/>
      <c r="F844" s="9"/>
      <c r="G844" s="9"/>
      <c r="H844" s="121"/>
      <c r="I844" s="121"/>
      <c r="J844" s="9"/>
      <c r="K844" s="9"/>
      <c r="L844" s="9"/>
      <c r="M844" s="9"/>
      <c r="N844" s="9"/>
      <c r="O844" s="5"/>
      <c r="P844" s="5"/>
      <c r="Q844" s="5"/>
      <c r="R844" s="5"/>
      <c r="S844" s="5"/>
      <c r="T844" s="5"/>
      <c r="U844" s="5"/>
      <c r="V844" s="5"/>
      <c r="W844" s="5"/>
      <c r="X844" s="5"/>
    </row>
    <row r="845" spans="1:24" ht="13.5" hidden="1" customHeight="1" x14ac:dyDescent="0.3">
      <c r="A845" s="6"/>
      <c r="B845" s="6"/>
      <c r="C845" s="6"/>
      <c r="D845" s="9"/>
      <c r="E845" s="14"/>
      <c r="F845" s="9"/>
      <c r="G845" s="9"/>
      <c r="H845" s="121"/>
      <c r="I845" s="121"/>
      <c r="J845" s="9"/>
      <c r="K845" s="9"/>
      <c r="L845" s="9"/>
      <c r="M845" s="9"/>
      <c r="N845" s="9"/>
      <c r="O845" s="5"/>
      <c r="P845" s="5"/>
      <c r="Q845" s="5"/>
      <c r="R845" s="5"/>
      <c r="S845" s="5"/>
      <c r="T845" s="5"/>
      <c r="U845" s="5"/>
      <c r="V845" s="5"/>
      <c r="W845" s="5"/>
      <c r="X845" s="5"/>
    </row>
    <row r="846" spans="1:24" ht="13.5" hidden="1" customHeight="1" x14ac:dyDescent="0.3">
      <c r="A846" s="6"/>
      <c r="B846" s="6"/>
      <c r="C846" s="6"/>
      <c r="D846" s="9"/>
      <c r="E846" s="14"/>
      <c r="F846" s="9"/>
      <c r="G846" s="9"/>
      <c r="H846" s="121"/>
      <c r="I846" s="121"/>
      <c r="J846" s="9"/>
      <c r="K846" s="9"/>
      <c r="L846" s="9"/>
      <c r="M846" s="9"/>
      <c r="N846" s="9"/>
      <c r="O846" s="5"/>
      <c r="P846" s="5"/>
      <c r="Q846" s="5"/>
      <c r="R846" s="5"/>
      <c r="S846" s="5"/>
      <c r="T846" s="5"/>
      <c r="U846" s="5"/>
      <c r="V846" s="5"/>
      <c r="W846" s="5"/>
      <c r="X846" s="5"/>
    </row>
    <row r="847" spans="1:24" ht="13.5" hidden="1" customHeight="1" x14ac:dyDescent="0.3">
      <c r="A847" s="6"/>
      <c r="B847" s="6"/>
      <c r="C847" s="6"/>
      <c r="D847" s="9"/>
      <c r="E847" s="14"/>
      <c r="F847" s="9"/>
      <c r="G847" s="9"/>
      <c r="H847" s="121"/>
      <c r="I847" s="121"/>
      <c r="J847" s="9"/>
      <c r="K847" s="9"/>
      <c r="L847" s="9"/>
      <c r="M847" s="9"/>
      <c r="N847" s="9"/>
      <c r="O847" s="5"/>
      <c r="P847" s="5"/>
      <c r="Q847" s="5"/>
      <c r="R847" s="5"/>
      <c r="S847" s="5"/>
      <c r="T847" s="5"/>
      <c r="U847" s="5"/>
      <c r="V847" s="5"/>
      <c r="W847" s="5"/>
      <c r="X847" s="5"/>
    </row>
    <row r="848" spans="1:24" ht="13.5" hidden="1" customHeight="1" x14ac:dyDescent="0.3">
      <c r="A848" s="6"/>
      <c r="B848" s="6"/>
      <c r="C848" s="6"/>
      <c r="D848" s="9"/>
      <c r="E848" s="14"/>
      <c r="F848" s="9"/>
      <c r="G848" s="9"/>
      <c r="H848" s="121"/>
      <c r="I848" s="121"/>
      <c r="J848" s="9"/>
      <c r="K848" s="9"/>
      <c r="L848" s="9"/>
      <c r="M848" s="9"/>
      <c r="N848" s="9"/>
      <c r="O848" s="5"/>
      <c r="P848" s="5"/>
      <c r="Q848" s="5"/>
      <c r="R848" s="5"/>
      <c r="S848" s="5"/>
      <c r="T848" s="5"/>
      <c r="U848" s="5"/>
      <c r="V848" s="5"/>
      <c r="W848" s="5"/>
      <c r="X848" s="5"/>
    </row>
    <row r="849" spans="1:24" ht="13.5" hidden="1" customHeight="1" x14ac:dyDescent="0.3">
      <c r="A849" s="6"/>
      <c r="B849" s="6"/>
      <c r="C849" s="6"/>
      <c r="D849" s="9"/>
      <c r="E849" s="14"/>
      <c r="F849" s="9"/>
      <c r="G849" s="9"/>
      <c r="H849" s="121"/>
      <c r="I849" s="121"/>
      <c r="J849" s="9"/>
      <c r="K849" s="9"/>
      <c r="L849" s="9"/>
      <c r="M849" s="9"/>
      <c r="N849" s="9"/>
      <c r="O849" s="5"/>
      <c r="P849" s="5"/>
      <c r="Q849" s="5"/>
      <c r="R849" s="5"/>
      <c r="S849" s="5"/>
      <c r="T849" s="5"/>
      <c r="U849" s="5"/>
      <c r="V849" s="5"/>
      <c r="W849" s="5"/>
      <c r="X849" s="5"/>
    </row>
    <row r="850" spans="1:24" ht="13.5" hidden="1" customHeight="1" x14ac:dyDescent="0.3">
      <c r="A850" s="6"/>
      <c r="B850" s="6"/>
      <c r="C850" s="6"/>
      <c r="D850" s="9"/>
      <c r="E850" s="14"/>
      <c r="F850" s="9"/>
      <c r="G850" s="9"/>
      <c r="H850" s="121"/>
      <c r="I850" s="121"/>
      <c r="J850" s="9"/>
      <c r="K850" s="9"/>
      <c r="L850" s="9"/>
      <c r="M850" s="9"/>
      <c r="N850" s="9"/>
      <c r="O850" s="5"/>
      <c r="P850" s="5"/>
      <c r="Q850" s="5"/>
      <c r="R850" s="5"/>
      <c r="S850" s="5"/>
      <c r="T850" s="5"/>
      <c r="U850" s="5"/>
      <c r="V850" s="5"/>
      <c r="W850" s="5"/>
      <c r="X850" s="5"/>
    </row>
    <row r="851" spans="1:24" ht="13.5" hidden="1" customHeight="1" x14ac:dyDescent="0.3">
      <c r="A851" s="6"/>
      <c r="B851" s="6"/>
      <c r="C851" s="6"/>
      <c r="D851" s="9"/>
      <c r="E851" s="14"/>
      <c r="F851" s="9"/>
      <c r="G851" s="9"/>
      <c r="H851" s="121"/>
      <c r="I851" s="121"/>
      <c r="J851" s="9"/>
      <c r="K851" s="9"/>
      <c r="L851" s="9"/>
      <c r="M851" s="9"/>
      <c r="N851" s="9"/>
      <c r="O851" s="5"/>
      <c r="P851" s="5"/>
      <c r="Q851" s="5"/>
      <c r="R851" s="5"/>
      <c r="S851" s="5"/>
      <c r="T851" s="5"/>
      <c r="U851" s="5"/>
      <c r="V851" s="5"/>
      <c r="W851" s="5"/>
      <c r="X851" s="5"/>
    </row>
    <row r="852" spans="1:24" ht="13.5" hidden="1" customHeight="1" x14ac:dyDescent="0.3">
      <c r="A852" s="6"/>
      <c r="B852" s="6"/>
      <c r="C852" s="6"/>
      <c r="D852" s="9"/>
      <c r="E852" s="14"/>
      <c r="F852" s="9"/>
      <c r="G852" s="9"/>
      <c r="H852" s="121"/>
      <c r="I852" s="121"/>
      <c r="J852" s="9"/>
      <c r="K852" s="9"/>
      <c r="L852" s="9"/>
      <c r="M852" s="9"/>
      <c r="N852" s="9"/>
      <c r="O852" s="5"/>
      <c r="P852" s="5"/>
      <c r="Q852" s="5"/>
      <c r="R852" s="5"/>
      <c r="S852" s="5"/>
      <c r="T852" s="5"/>
      <c r="U852" s="5"/>
      <c r="V852" s="5"/>
      <c r="W852" s="5"/>
      <c r="X852" s="5"/>
    </row>
    <row r="853" spans="1:24" ht="13.5" hidden="1" customHeight="1" x14ac:dyDescent="0.3">
      <c r="A853" s="6"/>
      <c r="B853" s="6"/>
      <c r="C853" s="6"/>
      <c r="D853" s="9"/>
      <c r="E853" s="14"/>
      <c r="F853" s="9"/>
      <c r="G853" s="9"/>
      <c r="H853" s="121"/>
      <c r="I853" s="121"/>
      <c r="J853" s="9"/>
      <c r="K853" s="9"/>
      <c r="L853" s="9"/>
      <c r="M853" s="9"/>
      <c r="N853" s="9"/>
      <c r="O853" s="5"/>
      <c r="P853" s="5"/>
      <c r="Q853" s="5"/>
      <c r="R853" s="5"/>
      <c r="S853" s="5"/>
      <c r="T853" s="5"/>
      <c r="U853" s="5"/>
      <c r="V853" s="5"/>
      <c r="W853" s="5"/>
      <c r="X853" s="5"/>
    </row>
    <row r="854" spans="1:24" ht="13.5" hidden="1" customHeight="1" x14ac:dyDescent="0.3">
      <c r="A854" s="6"/>
      <c r="B854" s="6"/>
      <c r="C854" s="6"/>
      <c r="D854" s="9"/>
      <c r="E854" s="14"/>
      <c r="F854" s="9"/>
      <c r="G854" s="9"/>
      <c r="H854" s="121"/>
      <c r="I854" s="121"/>
      <c r="J854" s="9"/>
      <c r="K854" s="9"/>
      <c r="L854" s="9"/>
      <c r="M854" s="9"/>
      <c r="N854" s="9"/>
      <c r="O854" s="5"/>
      <c r="P854" s="5"/>
      <c r="Q854" s="5"/>
      <c r="R854" s="5"/>
      <c r="S854" s="5"/>
      <c r="T854" s="5"/>
      <c r="U854" s="5"/>
      <c r="V854" s="5"/>
      <c r="W854" s="5"/>
      <c r="X854" s="5"/>
    </row>
    <row r="855" spans="1:24" ht="13.5" hidden="1" customHeight="1" x14ac:dyDescent="0.3">
      <c r="A855" s="6"/>
      <c r="B855" s="6"/>
      <c r="C855" s="6"/>
      <c r="D855" s="9"/>
      <c r="E855" s="14"/>
      <c r="F855" s="9"/>
      <c r="G855" s="9"/>
      <c r="H855" s="121"/>
      <c r="I855" s="121"/>
      <c r="J855" s="9"/>
      <c r="K855" s="9"/>
      <c r="L855" s="9"/>
      <c r="M855" s="9"/>
      <c r="N855" s="9"/>
      <c r="O855" s="5"/>
      <c r="P855" s="5"/>
      <c r="Q855" s="5"/>
      <c r="R855" s="5"/>
      <c r="S855" s="5"/>
      <c r="T855" s="5"/>
      <c r="U855" s="5"/>
      <c r="V855" s="5"/>
      <c r="W855" s="5"/>
      <c r="X855" s="5"/>
    </row>
    <row r="856" spans="1:24" ht="13.5" hidden="1" customHeight="1" x14ac:dyDescent="0.3">
      <c r="A856" s="6"/>
      <c r="B856" s="6"/>
      <c r="C856" s="6"/>
      <c r="D856" s="9"/>
      <c r="E856" s="14"/>
      <c r="F856" s="9"/>
      <c r="G856" s="9"/>
      <c r="H856" s="121"/>
      <c r="I856" s="121"/>
      <c r="J856" s="9"/>
      <c r="K856" s="9"/>
      <c r="L856" s="9"/>
      <c r="M856" s="9"/>
      <c r="N856" s="9"/>
      <c r="O856" s="5"/>
      <c r="P856" s="5"/>
      <c r="Q856" s="5"/>
      <c r="R856" s="5"/>
      <c r="S856" s="5"/>
      <c r="T856" s="5"/>
      <c r="U856" s="5"/>
      <c r="V856" s="5"/>
      <c r="W856" s="5"/>
      <c r="X856" s="5"/>
    </row>
    <row r="857" spans="1:24" ht="13.5" hidden="1" customHeight="1" x14ac:dyDescent="0.3">
      <c r="A857" s="6"/>
      <c r="B857" s="6"/>
      <c r="C857" s="6"/>
      <c r="D857" s="9"/>
      <c r="E857" s="14"/>
      <c r="F857" s="9"/>
      <c r="G857" s="9"/>
      <c r="H857" s="121"/>
      <c r="I857" s="121"/>
      <c r="J857" s="9"/>
      <c r="K857" s="9"/>
      <c r="L857" s="9"/>
      <c r="M857" s="9"/>
      <c r="N857" s="9"/>
      <c r="O857" s="5"/>
      <c r="P857" s="5"/>
      <c r="Q857" s="5"/>
      <c r="R857" s="5"/>
      <c r="S857" s="5"/>
      <c r="T857" s="5"/>
      <c r="U857" s="5"/>
      <c r="V857" s="5"/>
      <c r="W857" s="5"/>
      <c r="X857" s="5"/>
    </row>
    <row r="858" spans="1:24" ht="13.5" hidden="1" customHeight="1" x14ac:dyDescent="0.3">
      <c r="A858" s="6"/>
      <c r="B858" s="6"/>
      <c r="C858" s="6"/>
      <c r="D858" s="9"/>
      <c r="E858" s="14"/>
      <c r="F858" s="9"/>
      <c r="G858" s="9"/>
      <c r="H858" s="121"/>
      <c r="I858" s="121"/>
      <c r="J858" s="9"/>
      <c r="K858" s="9"/>
      <c r="L858" s="9"/>
      <c r="M858" s="9"/>
      <c r="N858" s="9"/>
      <c r="O858" s="5"/>
      <c r="P858" s="5"/>
      <c r="Q858" s="5"/>
      <c r="R858" s="5"/>
      <c r="S858" s="5"/>
      <c r="T858" s="5"/>
      <c r="U858" s="5"/>
      <c r="V858" s="5"/>
      <c r="W858" s="5"/>
      <c r="X858" s="5"/>
    </row>
    <row r="859" spans="1:24" ht="13.5" hidden="1" customHeight="1" x14ac:dyDescent="0.3">
      <c r="A859" s="6"/>
      <c r="B859" s="6"/>
      <c r="C859" s="6"/>
      <c r="D859" s="9"/>
      <c r="E859" s="14"/>
      <c r="F859" s="9"/>
      <c r="G859" s="9"/>
      <c r="H859" s="121"/>
      <c r="I859" s="121"/>
      <c r="J859" s="9"/>
      <c r="K859" s="9"/>
      <c r="L859" s="9"/>
      <c r="M859" s="9"/>
      <c r="N859" s="9"/>
      <c r="O859" s="5"/>
      <c r="P859" s="5"/>
      <c r="Q859" s="5"/>
      <c r="R859" s="5"/>
      <c r="S859" s="5"/>
      <c r="T859" s="5"/>
      <c r="U859" s="5"/>
      <c r="V859" s="5"/>
      <c r="W859" s="5"/>
      <c r="X859" s="5"/>
    </row>
    <row r="860" spans="1:24" ht="13.5" hidden="1" customHeight="1" x14ac:dyDescent="0.3">
      <c r="A860" s="6"/>
      <c r="B860" s="6"/>
      <c r="C860" s="6"/>
      <c r="D860" s="9"/>
      <c r="E860" s="14"/>
      <c r="F860" s="9"/>
      <c r="G860" s="9"/>
      <c r="H860" s="121"/>
      <c r="I860" s="121"/>
      <c r="J860" s="9"/>
      <c r="K860" s="9"/>
      <c r="L860" s="9"/>
      <c r="M860" s="9"/>
      <c r="N860" s="9"/>
      <c r="O860" s="5"/>
      <c r="P860" s="5"/>
      <c r="Q860" s="5"/>
      <c r="R860" s="5"/>
      <c r="S860" s="5"/>
      <c r="T860" s="5"/>
      <c r="U860" s="5"/>
      <c r="V860" s="5"/>
      <c r="W860" s="5"/>
      <c r="X860" s="5"/>
    </row>
    <row r="861" spans="1:24" ht="13.5" hidden="1" customHeight="1" x14ac:dyDescent="0.3">
      <c r="A861" s="6"/>
      <c r="B861" s="6"/>
      <c r="C861" s="6"/>
      <c r="D861" s="9"/>
      <c r="E861" s="14"/>
      <c r="F861" s="9"/>
      <c r="G861" s="9"/>
      <c r="H861" s="121"/>
      <c r="I861" s="121"/>
      <c r="J861" s="9"/>
      <c r="K861" s="9"/>
      <c r="L861" s="9"/>
      <c r="M861" s="9"/>
      <c r="N861" s="9"/>
      <c r="O861" s="5"/>
      <c r="P861" s="5"/>
      <c r="Q861" s="5"/>
      <c r="R861" s="5"/>
      <c r="S861" s="5"/>
      <c r="T861" s="5"/>
      <c r="U861" s="5"/>
      <c r="V861" s="5"/>
      <c r="W861" s="5"/>
      <c r="X861" s="5"/>
    </row>
    <row r="862" spans="1:24" ht="13.5" hidden="1" customHeight="1" x14ac:dyDescent="0.3">
      <c r="A862" s="6"/>
      <c r="B862" s="6"/>
      <c r="C862" s="6"/>
      <c r="D862" s="9"/>
      <c r="E862" s="14"/>
      <c r="F862" s="9"/>
      <c r="G862" s="9"/>
      <c r="H862" s="121"/>
      <c r="I862" s="121"/>
      <c r="J862" s="9"/>
      <c r="K862" s="9"/>
      <c r="L862" s="9"/>
      <c r="M862" s="9"/>
      <c r="N862" s="9"/>
      <c r="O862" s="5"/>
      <c r="P862" s="5"/>
      <c r="Q862" s="5"/>
      <c r="R862" s="5"/>
      <c r="S862" s="5"/>
      <c r="T862" s="5"/>
      <c r="U862" s="5"/>
      <c r="V862" s="5"/>
      <c r="W862" s="5"/>
      <c r="X862" s="5"/>
    </row>
    <row r="863" spans="1:24" ht="13.5" hidden="1" customHeight="1" x14ac:dyDescent="0.3">
      <c r="A863" s="6"/>
      <c r="B863" s="6"/>
      <c r="C863" s="6"/>
      <c r="D863" s="9"/>
      <c r="E863" s="14"/>
      <c r="F863" s="9"/>
      <c r="G863" s="9"/>
      <c r="H863" s="121"/>
      <c r="I863" s="121"/>
      <c r="J863" s="9"/>
      <c r="K863" s="9"/>
      <c r="L863" s="9"/>
      <c r="M863" s="9"/>
      <c r="N863" s="9"/>
      <c r="O863" s="5"/>
      <c r="P863" s="5"/>
      <c r="Q863" s="5"/>
      <c r="R863" s="5"/>
      <c r="S863" s="5"/>
      <c r="T863" s="5"/>
      <c r="U863" s="5"/>
      <c r="V863" s="5"/>
      <c r="W863" s="5"/>
      <c r="X863" s="5"/>
    </row>
    <row r="864" spans="1:24" ht="13.5" hidden="1" customHeight="1" x14ac:dyDescent="0.3">
      <c r="A864" s="6"/>
      <c r="B864" s="6"/>
      <c r="C864" s="6"/>
      <c r="D864" s="9"/>
      <c r="E864" s="14"/>
      <c r="F864" s="9"/>
      <c r="G864" s="9"/>
      <c r="H864" s="121"/>
      <c r="I864" s="121"/>
      <c r="J864" s="9"/>
      <c r="K864" s="9"/>
      <c r="L864" s="9"/>
      <c r="M864" s="9"/>
      <c r="N864" s="9"/>
      <c r="O864" s="5"/>
      <c r="P864" s="5"/>
      <c r="Q864" s="5"/>
      <c r="R864" s="5"/>
      <c r="S864" s="5"/>
      <c r="T864" s="5"/>
      <c r="U864" s="5"/>
      <c r="V864" s="5"/>
      <c r="W864" s="5"/>
      <c r="X864" s="5"/>
    </row>
    <row r="865" spans="1:24" ht="13.5" hidden="1" customHeight="1" x14ac:dyDescent="0.3">
      <c r="A865" s="6"/>
      <c r="B865" s="6"/>
      <c r="C865" s="6"/>
      <c r="D865" s="9"/>
      <c r="E865" s="14"/>
      <c r="F865" s="9"/>
      <c r="G865" s="9"/>
      <c r="H865" s="121"/>
      <c r="I865" s="121"/>
      <c r="J865" s="9"/>
      <c r="K865" s="9"/>
      <c r="L865" s="9"/>
      <c r="M865" s="9"/>
      <c r="N865" s="9"/>
      <c r="O865" s="5"/>
      <c r="P865" s="5"/>
      <c r="Q865" s="5"/>
      <c r="R865" s="5"/>
      <c r="S865" s="5"/>
      <c r="T865" s="5"/>
      <c r="U865" s="5"/>
      <c r="V865" s="5"/>
      <c r="W865" s="5"/>
      <c r="X865" s="5"/>
    </row>
    <row r="866" spans="1:24" ht="13.5" hidden="1" customHeight="1" x14ac:dyDescent="0.3">
      <c r="A866" s="6"/>
      <c r="B866" s="6"/>
      <c r="C866" s="6"/>
      <c r="D866" s="9"/>
      <c r="E866" s="14"/>
      <c r="F866" s="9"/>
      <c r="G866" s="9"/>
      <c r="H866" s="121"/>
      <c r="I866" s="121"/>
      <c r="J866" s="9"/>
      <c r="K866" s="9"/>
      <c r="L866" s="9"/>
      <c r="M866" s="9"/>
      <c r="N866" s="9"/>
      <c r="O866" s="5"/>
      <c r="P866" s="5"/>
      <c r="Q866" s="5"/>
      <c r="R866" s="5"/>
      <c r="S866" s="5"/>
      <c r="T866" s="5"/>
      <c r="U866" s="5"/>
      <c r="V866" s="5"/>
      <c r="W866" s="5"/>
      <c r="X866" s="5"/>
    </row>
    <row r="867" spans="1:24" ht="13.5" hidden="1" customHeight="1" x14ac:dyDescent="0.3">
      <c r="A867" s="6"/>
      <c r="B867" s="6"/>
      <c r="C867" s="6"/>
      <c r="D867" s="9"/>
      <c r="E867" s="14"/>
      <c r="F867" s="9"/>
      <c r="G867" s="9"/>
      <c r="H867" s="121"/>
      <c r="I867" s="121"/>
      <c r="J867" s="9"/>
      <c r="K867" s="9"/>
      <c r="L867" s="9"/>
      <c r="M867" s="9"/>
      <c r="N867" s="9"/>
      <c r="O867" s="5"/>
      <c r="P867" s="5"/>
      <c r="Q867" s="5"/>
      <c r="R867" s="5"/>
      <c r="S867" s="5"/>
      <c r="T867" s="5"/>
      <c r="U867" s="5"/>
      <c r="V867" s="5"/>
      <c r="W867" s="5"/>
      <c r="X867" s="5"/>
    </row>
    <row r="868" spans="1:24" ht="13.5" hidden="1" customHeight="1" x14ac:dyDescent="0.3">
      <c r="A868" s="6"/>
      <c r="B868" s="6"/>
      <c r="C868" s="6"/>
      <c r="D868" s="9"/>
      <c r="E868" s="14"/>
      <c r="F868" s="9"/>
      <c r="G868" s="9"/>
      <c r="H868" s="121"/>
      <c r="I868" s="121"/>
      <c r="J868" s="9"/>
      <c r="K868" s="9"/>
      <c r="L868" s="9"/>
      <c r="M868" s="9"/>
      <c r="N868" s="9"/>
      <c r="O868" s="5"/>
      <c r="P868" s="5"/>
      <c r="Q868" s="5"/>
      <c r="R868" s="5"/>
      <c r="S868" s="5"/>
      <c r="T868" s="5"/>
      <c r="U868" s="5"/>
      <c r="V868" s="5"/>
      <c r="W868" s="5"/>
      <c r="X868" s="5"/>
    </row>
    <row r="869" spans="1:24" ht="13.5" hidden="1" customHeight="1" x14ac:dyDescent="0.3">
      <c r="A869" s="6"/>
      <c r="B869" s="6"/>
      <c r="C869" s="6"/>
      <c r="D869" s="9"/>
      <c r="E869" s="14"/>
      <c r="F869" s="9"/>
      <c r="G869" s="9"/>
      <c r="H869" s="121"/>
      <c r="I869" s="121"/>
      <c r="J869" s="9"/>
      <c r="K869" s="9"/>
      <c r="L869" s="9"/>
      <c r="M869" s="9"/>
      <c r="N869" s="9"/>
      <c r="O869" s="5"/>
      <c r="P869" s="5"/>
      <c r="Q869" s="5"/>
      <c r="R869" s="5"/>
      <c r="S869" s="5"/>
      <c r="T869" s="5"/>
      <c r="U869" s="5"/>
      <c r="V869" s="5"/>
      <c r="W869" s="5"/>
      <c r="X869" s="5"/>
    </row>
    <row r="870" spans="1:24" ht="13.5" hidden="1" customHeight="1" x14ac:dyDescent="0.3">
      <c r="A870" s="6"/>
      <c r="B870" s="6"/>
      <c r="C870" s="6"/>
      <c r="D870" s="9"/>
      <c r="E870" s="14"/>
      <c r="F870" s="9"/>
      <c r="G870" s="9"/>
      <c r="H870" s="121"/>
      <c r="I870" s="121"/>
      <c r="J870" s="9"/>
      <c r="K870" s="9"/>
      <c r="L870" s="9"/>
      <c r="M870" s="9"/>
      <c r="N870" s="9"/>
      <c r="O870" s="5"/>
      <c r="P870" s="5"/>
      <c r="Q870" s="5"/>
      <c r="R870" s="5"/>
      <c r="S870" s="5"/>
      <c r="T870" s="5"/>
      <c r="U870" s="5"/>
      <c r="V870" s="5"/>
      <c r="W870" s="5"/>
      <c r="X870" s="5"/>
    </row>
    <row r="871" spans="1:24" ht="13.5" hidden="1" customHeight="1" x14ac:dyDescent="0.3">
      <c r="A871" s="6"/>
      <c r="B871" s="6"/>
      <c r="C871" s="6"/>
      <c r="D871" s="9"/>
      <c r="E871" s="14"/>
      <c r="F871" s="9"/>
      <c r="G871" s="9"/>
      <c r="H871" s="121"/>
      <c r="I871" s="121"/>
      <c r="J871" s="9"/>
      <c r="K871" s="9"/>
      <c r="L871" s="9"/>
      <c r="M871" s="9"/>
      <c r="N871" s="9"/>
      <c r="O871" s="5"/>
      <c r="P871" s="5"/>
      <c r="Q871" s="5"/>
      <c r="R871" s="5"/>
      <c r="S871" s="5"/>
      <c r="T871" s="5"/>
      <c r="U871" s="5"/>
      <c r="V871" s="5"/>
      <c r="W871" s="5"/>
      <c r="X871" s="5"/>
    </row>
    <row r="872" spans="1:24" ht="13.5" hidden="1" customHeight="1" x14ac:dyDescent="0.3">
      <c r="A872" s="6"/>
      <c r="B872" s="6"/>
      <c r="C872" s="6"/>
      <c r="D872" s="9"/>
      <c r="E872" s="14"/>
      <c r="F872" s="9"/>
      <c r="G872" s="9"/>
      <c r="H872" s="121"/>
      <c r="I872" s="121"/>
      <c r="J872" s="9"/>
      <c r="K872" s="9"/>
      <c r="L872" s="9"/>
      <c r="M872" s="9"/>
      <c r="N872" s="9"/>
      <c r="O872" s="5"/>
      <c r="P872" s="5"/>
      <c r="Q872" s="5"/>
      <c r="R872" s="5"/>
      <c r="S872" s="5"/>
      <c r="T872" s="5"/>
      <c r="U872" s="5"/>
      <c r="V872" s="5"/>
      <c r="W872" s="5"/>
      <c r="X872" s="5"/>
    </row>
    <row r="873" spans="1:24" ht="13.5" hidden="1" customHeight="1" x14ac:dyDescent="0.3">
      <c r="A873" s="6"/>
      <c r="B873" s="6"/>
      <c r="C873" s="6"/>
      <c r="D873" s="9"/>
      <c r="E873" s="14"/>
      <c r="F873" s="9"/>
      <c r="G873" s="9"/>
      <c r="H873" s="121"/>
      <c r="I873" s="121"/>
      <c r="J873" s="9"/>
      <c r="K873" s="9"/>
      <c r="L873" s="9"/>
      <c r="M873" s="9"/>
      <c r="N873" s="9"/>
      <c r="O873" s="5"/>
      <c r="P873" s="5"/>
      <c r="Q873" s="5"/>
      <c r="R873" s="5"/>
      <c r="S873" s="5"/>
      <c r="T873" s="5"/>
      <c r="U873" s="5"/>
      <c r="V873" s="5"/>
      <c r="W873" s="5"/>
      <c r="X873" s="5"/>
    </row>
    <row r="874" spans="1:24" ht="13.5" hidden="1" customHeight="1" x14ac:dyDescent="0.3">
      <c r="A874" s="6"/>
      <c r="B874" s="6"/>
      <c r="C874" s="6"/>
      <c r="D874" s="9"/>
      <c r="E874" s="14"/>
      <c r="F874" s="9"/>
      <c r="G874" s="9"/>
      <c r="H874" s="121"/>
      <c r="I874" s="121"/>
      <c r="J874" s="9"/>
      <c r="K874" s="9"/>
      <c r="L874" s="9"/>
      <c r="M874" s="9"/>
      <c r="N874" s="9"/>
      <c r="O874" s="5"/>
      <c r="P874" s="5"/>
      <c r="Q874" s="5"/>
      <c r="R874" s="5"/>
      <c r="S874" s="5"/>
      <c r="T874" s="5"/>
      <c r="U874" s="5"/>
      <c r="V874" s="5"/>
      <c r="W874" s="5"/>
      <c r="X874" s="5"/>
    </row>
    <row r="875" spans="1:24" ht="13.5" hidden="1" customHeight="1" x14ac:dyDescent="0.3">
      <c r="A875" s="6"/>
      <c r="B875" s="6"/>
      <c r="C875" s="6"/>
      <c r="D875" s="9"/>
      <c r="E875" s="14"/>
      <c r="F875" s="9"/>
      <c r="G875" s="9"/>
      <c r="H875" s="121"/>
      <c r="I875" s="121"/>
      <c r="J875" s="9"/>
      <c r="K875" s="9"/>
      <c r="L875" s="9"/>
      <c r="M875" s="9"/>
      <c r="N875" s="9"/>
      <c r="O875" s="5"/>
      <c r="P875" s="5"/>
      <c r="Q875" s="5"/>
      <c r="R875" s="5"/>
      <c r="S875" s="5"/>
      <c r="T875" s="5"/>
      <c r="U875" s="5"/>
      <c r="V875" s="5"/>
      <c r="W875" s="5"/>
      <c r="X875" s="5"/>
    </row>
    <row r="876" spans="1:24" ht="13.5" hidden="1" customHeight="1" x14ac:dyDescent="0.3">
      <c r="A876" s="6"/>
      <c r="B876" s="6"/>
      <c r="C876" s="6"/>
      <c r="D876" s="9"/>
      <c r="E876" s="14"/>
      <c r="F876" s="9"/>
      <c r="G876" s="9"/>
      <c r="H876" s="121"/>
      <c r="I876" s="121"/>
      <c r="J876" s="9"/>
      <c r="K876" s="9"/>
      <c r="L876" s="9"/>
      <c r="M876" s="9"/>
      <c r="N876" s="9"/>
      <c r="O876" s="5"/>
      <c r="P876" s="5"/>
      <c r="Q876" s="5"/>
      <c r="R876" s="5"/>
      <c r="S876" s="5"/>
      <c r="T876" s="5"/>
      <c r="U876" s="5"/>
      <c r="V876" s="5"/>
      <c r="W876" s="5"/>
      <c r="X876" s="5"/>
    </row>
    <row r="877" spans="1:24" ht="13.5" hidden="1" customHeight="1" x14ac:dyDescent="0.3">
      <c r="A877" s="6"/>
      <c r="B877" s="6"/>
      <c r="C877" s="6"/>
      <c r="D877" s="9"/>
      <c r="E877" s="14"/>
      <c r="F877" s="9"/>
      <c r="G877" s="9"/>
      <c r="H877" s="121"/>
      <c r="I877" s="121"/>
      <c r="J877" s="9"/>
      <c r="K877" s="9"/>
      <c r="L877" s="9"/>
      <c r="M877" s="9"/>
      <c r="N877" s="9"/>
      <c r="O877" s="5"/>
      <c r="P877" s="5"/>
      <c r="Q877" s="5"/>
      <c r="R877" s="5"/>
      <c r="S877" s="5"/>
      <c r="T877" s="5"/>
      <c r="U877" s="5"/>
      <c r="V877" s="5"/>
      <c r="W877" s="5"/>
      <c r="X877" s="5"/>
    </row>
    <row r="878" spans="1:24" ht="13.5" hidden="1" customHeight="1" x14ac:dyDescent="0.3">
      <c r="A878" s="6"/>
      <c r="B878" s="6"/>
      <c r="C878" s="6"/>
      <c r="D878" s="9"/>
      <c r="E878" s="14"/>
      <c r="F878" s="9"/>
      <c r="G878" s="9"/>
      <c r="H878" s="121"/>
      <c r="I878" s="121"/>
      <c r="J878" s="9"/>
      <c r="K878" s="9"/>
      <c r="L878" s="9"/>
      <c r="M878" s="9"/>
      <c r="N878" s="9"/>
      <c r="O878" s="5"/>
      <c r="P878" s="5"/>
      <c r="Q878" s="5"/>
      <c r="R878" s="5"/>
      <c r="S878" s="5"/>
      <c r="T878" s="5"/>
      <c r="U878" s="5"/>
      <c r="V878" s="5"/>
      <c r="W878" s="5"/>
      <c r="X878" s="5"/>
    </row>
    <row r="879" spans="1:24" ht="13.5" hidden="1" customHeight="1" x14ac:dyDescent="0.3">
      <c r="A879" s="6"/>
      <c r="B879" s="6"/>
      <c r="C879" s="6"/>
      <c r="D879" s="9"/>
      <c r="E879" s="14"/>
      <c r="F879" s="9"/>
      <c r="G879" s="9"/>
      <c r="H879" s="121"/>
      <c r="I879" s="121"/>
      <c r="J879" s="9"/>
      <c r="K879" s="9"/>
      <c r="L879" s="9"/>
      <c r="M879" s="9"/>
      <c r="N879" s="9"/>
      <c r="O879" s="5"/>
      <c r="P879" s="5"/>
      <c r="Q879" s="5"/>
      <c r="R879" s="5"/>
      <c r="S879" s="5"/>
      <c r="T879" s="5"/>
      <c r="U879" s="5"/>
      <c r="V879" s="5"/>
      <c r="W879" s="5"/>
      <c r="X879" s="5"/>
    </row>
    <row r="880" spans="1:24" ht="13.5" hidden="1" customHeight="1" x14ac:dyDescent="0.3">
      <c r="A880" s="6"/>
      <c r="B880" s="6"/>
      <c r="C880" s="6"/>
      <c r="D880" s="9"/>
      <c r="E880" s="14"/>
      <c r="F880" s="9"/>
      <c r="G880" s="9"/>
      <c r="H880" s="121"/>
      <c r="I880" s="121"/>
      <c r="J880" s="9"/>
      <c r="K880" s="9"/>
      <c r="L880" s="9"/>
      <c r="M880" s="9"/>
      <c r="N880" s="9"/>
      <c r="O880" s="5"/>
      <c r="P880" s="5"/>
      <c r="Q880" s="5"/>
      <c r="R880" s="5"/>
      <c r="S880" s="5"/>
      <c r="T880" s="5"/>
      <c r="U880" s="5"/>
      <c r="V880" s="5"/>
      <c r="W880" s="5"/>
      <c r="X880" s="5"/>
    </row>
    <row r="881" spans="1:24" ht="13.5" hidden="1" customHeight="1" x14ac:dyDescent="0.3">
      <c r="A881" s="6"/>
      <c r="B881" s="6"/>
      <c r="C881" s="6"/>
      <c r="D881" s="9"/>
      <c r="E881" s="14"/>
      <c r="F881" s="9"/>
      <c r="G881" s="9"/>
      <c r="H881" s="121"/>
      <c r="I881" s="121"/>
      <c r="J881" s="9"/>
      <c r="K881" s="9"/>
      <c r="L881" s="9"/>
      <c r="M881" s="9"/>
      <c r="N881" s="9"/>
      <c r="O881" s="5"/>
      <c r="P881" s="5"/>
      <c r="Q881" s="5"/>
      <c r="R881" s="5"/>
      <c r="S881" s="5"/>
      <c r="T881" s="5"/>
      <c r="U881" s="5"/>
      <c r="V881" s="5"/>
      <c r="W881" s="5"/>
      <c r="X881" s="5"/>
    </row>
    <row r="882" spans="1:24" ht="13.5" hidden="1" customHeight="1" x14ac:dyDescent="0.3">
      <c r="A882" s="6"/>
      <c r="B882" s="6"/>
      <c r="C882" s="6"/>
      <c r="D882" s="9"/>
      <c r="E882" s="14"/>
      <c r="F882" s="9"/>
      <c r="G882" s="9"/>
      <c r="H882" s="121"/>
      <c r="I882" s="121"/>
      <c r="J882" s="9"/>
      <c r="K882" s="9"/>
      <c r="L882" s="9"/>
      <c r="M882" s="9"/>
      <c r="N882" s="9"/>
      <c r="O882" s="5"/>
      <c r="P882" s="5"/>
      <c r="Q882" s="5"/>
      <c r="R882" s="5"/>
      <c r="S882" s="5"/>
      <c r="T882" s="5"/>
      <c r="U882" s="5"/>
      <c r="V882" s="5"/>
      <c r="W882" s="5"/>
      <c r="X882" s="5"/>
    </row>
    <row r="883" spans="1:24" ht="13.5" hidden="1" customHeight="1" x14ac:dyDescent="0.3">
      <c r="A883" s="6"/>
      <c r="B883" s="6"/>
      <c r="C883" s="6"/>
      <c r="D883" s="9"/>
      <c r="E883" s="14"/>
      <c r="F883" s="9"/>
      <c r="G883" s="9"/>
      <c r="H883" s="121"/>
      <c r="I883" s="121"/>
      <c r="J883" s="9"/>
      <c r="K883" s="9"/>
      <c r="L883" s="9"/>
      <c r="M883" s="9"/>
      <c r="N883" s="9"/>
      <c r="O883" s="5"/>
      <c r="P883" s="5"/>
      <c r="Q883" s="5"/>
      <c r="R883" s="5"/>
      <c r="S883" s="5"/>
      <c r="T883" s="5"/>
      <c r="U883" s="5"/>
      <c r="V883" s="5"/>
      <c r="W883" s="5"/>
      <c r="X883" s="5"/>
    </row>
    <row r="884" spans="1:24" ht="13.5" hidden="1" customHeight="1" x14ac:dyDescent="0.3">
      <c r="A884" s="6"/>
      <c r="B884" s="6"/>
      <c r="C884" s="6"/>
      <c r="D884" s="9"/>
      <c r="E884" s="14"/>
      <c r="F884" s="9"/>
      <c r="G884" s="9"/>
      <c r="H884" s="121"/>
      <c r="I884" s="121"/>
      <c r="J884" s="9"/>
      <c r="K884" s="9"/>
      <c r="L884" s="9"/>
      <c r="M884" s="9"/>
      <c r="N884" s="9"/>
      <c r="O884" s="5"/>
      <c r="P884" s="5"/>
      <c r="Q884" s="5"/>
      <c r="R884" s="5"/>
      <c r="S884" s="5"/>
      <c r="T884" s="5"/>
      <c r="U884" s="5"/>
      <c r="V884" s="5"/>
      <c r="W884" s="5"/>
      <c r="X884" s="5"/>
    </row>
    <row r="885" spans="1:24" ht="13.5" hidden="1" customHeight="1" x14ac:dyDescent="0.3">
      <c r="A885" s="6"/>
      <c r="B885" s="6"/>
      <c r="C885" s="6"/>
      <c r="D885" s="9"/>
      <c r="E885" s="14"/>
      <c r="F885" s="9"/>
      <c r="G885" s="9"/>
      <c r="H885" s="121"/>
      <c r="I885" s="121"/>
      <c r="J885" s="9"/>
      <c r="K885" s="9"/>
      <c r="L885" s="9"/>
      <c r="M885" s="9"/>
      <c r="N885" s="9"/>
      <c r="O885" s="5"/>
      <c r="P885" s="5"/>
      <c r="Q885" s="5"/>
      <c r="R885" s="5"/>
      <c r="S885" s="5"/>
      <c r="T885" s="5"/>
      <c r="U885" s="5"/>
      <c r="V885" s="5"/>
      <c r="W885" s="5"/>
      <c r="X885" s="5"/>
    </row>
    <row r="886" spans="1:24" ht="13.5" hidden="1" customHeight="1" x14ac:dyDescent="0.3">
      <c r="A886" s="6"/>
      <c r="B886" s="6"/>
      <c r="C886" s="6"/>
      <c r="D886" s="9"/>
      <c r="E886" s="14"/>
      <c r="F886" s="9"/>
      <c r="G886" s="9"/>
      <c r="H886" s="121"/>
      <c r="I886" s="121"/>
      <c r="J886" s="9"/>
      <c r="K886" s="9"/>
      <c r="L886" s="9"/>
      <c r="M886" s="9"/>
      <c r="N886" s="9"/>
      <c r="O886" s="5"/>
      <c r="P886" s="5"/>
      <c r="Q886" s="5"/>
      <c r="R886" s="5"/>
      <c r="S886" s="5"/>
      <c r="T886" s="5"/>
      <c r="U886" s="5"/>
      <c r="V886" s="5"/>
      <c r="W886" s="5"/>
      <c r="X886" s="5"/>
    </row>
    <row r="887" spans="1:24" ht="13.5" hidden="1" customHeight="1" x14ac:dyDescent="0.3">
      <c r="A887" s="6"/>
      <c r="B887" s="6"/>
      <c r="C887" s="6"/>
      <c r="D887" s="9"/>
      <c r="E887" s="14"/>
      <c r="F887" s="9"/>
      <c r="G887" s="9"/>
      <c r="H887" s="121"/>
      <c r="I887" s="121"/>
      <c r="J887" s="9"/>
      <c r="K887" s="9"/>
      <c r="L887" s="9"/>
      <c r="M887" s="9"/>
      <c r="N887" s="9"/>
      <c r="O887" s="5"/>
      <c r="P887" s="5"/>
      <c r="Q887" s="5"/>
      <c r="R887" s="5"/>
      <c r="S887" s="5"/>
      <c r="T887" s="5"/>
      <c r="U887" s="5"/>
      <c r="V887" s="5"/>
      <c r="W887" s="5"/>
      <c r="X887" s="5"/>
    </row>
    <row r="888" spans="1:24" ht="13.5" hidden="1" customHeight="1" x14ac:dyDescent="0.3">
      <c r="A888" s="6"/>
      <c r="B888" s="6"/>
      <c r="C888" s="6"/>
      <c r="D888" s="9"/>
      <c r="E888" s="14"/>
      <c r="F888" s="9"/>
      <c r="G888" s="9"/>
      <c r="H888" s="121"/>
      <c r="I888" s="121"/>
      <c r="J888" s="9"/>
      <c r="K888" s="9"/>
      <c r="L888" s="9"/>
      <c r="M888" s="9"/>
      <c r="N888" s="9"/>
      <c r="O888" s="5"/>
      <c r="P888" s="5"/>
      <c r="Q888" s="5"/>
      <c r="R888" s="5"/>
      <c r="S888" s="5"/>
      <c r="T888" s="5"/>
      <c r="U888" s="5"/>
      <c r="V888" s="5"/>
      <c r="W888" s="5"/>
      <c r="X888" s="5"/>
    </row>
    <row r="889" spans="1:24" ht="13.5" hidden="1" customHeight="1" x14ac:dyDescent="0.3">
      <c r="A889" s="6"/>
      <c r="B889" s="6"/>
      <c r="C889" s="6"/>
      <c r="D889" s="9"/>
      <c r="E889" s="14"/>
      <c r="F889" s="9"/>
      <c r="G889" s="9"/>
      <c r="H889" s="121"/>
      <c r="I889" s="121"/>
      <c r="J889" s="9"/>
      <c r="K889" s="9"/>
      <c r="L889" s="9"/>
      <c r="M889" s="9"/>
      <c r="N889" s="9"/>
      <c r="O889" s="5"/>
      <c r="P889" s="5"/>
      <c r="Q889" s="5"/>
      <c r="R889" s="5"/>
      <c r="S889" s="5"/>
      <c r="T889" s="5"/>
      <c r="U889" s="5"/>
      <c r="V889" s="5"/>
      <c r="W889" s="5"/>
      <c r="X889" s="5"/>
    </row>
    <row r="890" spans="1:24" ht="13.5" hidden="1" customHeight="1" x14ac:dyDescent="0.3">
      <c r="A890" s="6"/>
      <c r="B890" s="6"/>
      <c r="C890" s="6"/>
      <c r="D890" s="9"/>
      <c r="E890" s="14"/>
      <c r="F890" s="9"/>
      <c r="G890" s="9"/>
      <c r="H890" s="121"/>
      <c r="I890" s="121"/>
      <c r="J890" s="9"/>
      <c r="K890" s="9"/>
      <c r="L890" s="9"/>
      <c r="M890" s="9"/>
      <c r="N890" s="9"/>
      <c r="O890" s="5"/>
      <c r="P890" s="5"/>
      <c r="Q890" s="5"/>
      <c r="R890" s="5"/>
      <c r="S890" s="5"/>
      <c r="T890" s="5"/>
      <c r="U890" s="5"/>
      <c r="V890" s="5"/>
      <c r="W890" s="5"/>
      <c r="X890" s="5"/>
    </row>
    <row r="891" spans="1:24" ht="13.5" hidden="1" customHeight="1" x14ac:dyDescent="0.3">
      <c r="A891" s="6"/>
      <c r="B891" s="6"/>
      <c r="C891" s="6"/>
      <c r="D891" s="9"/>
      <c r="E891" s="14"/>
      <c r="F891" s="9"/>
      <c r="G891" s="9"/>
      <c r="H891" s="121"/>
      <c r="I891" s="121"/>
      <c r="J891" s="9"/>
      <c r="K891" s="9"/>
      <c r="L891" s="9"/>
      <c r="M891" s="9"/>
      <c r="N891" s="9"/>
      <c r="O891" s="5"/>
      <c r="P891" s="5"/>
      <c r="Q891" s="5"/>
      <c r="R891" s="5"/>
      <c r="S891" s="5"/>
      <c r="T891" s="5"/>
      <c r="U891" s="5"/>
      <c r="V891" s="5"/>
      <c r="W891" s="5"/>
      <c r="X891" s="5"/>
    </row>
    <row r="892" spans="1:24" ht="13.5" hidden="1" customHeight="1" x14ac:dyDescent="0.3">
      <c r="A892" s="6"/>
      <c r="B892" s="6"/>
      <c r="C892" s="6"/>
      <c r="D892" s="9"/>
      <c r="E892" s="14"/>
      <c r="F892" s="9"/>
      <c r="G892" s="9"/>
      <c r="H892" s="121"/>
      <c r="I892" s="121"/>
      <c r="J892" s="9"/>
      <c r="K892" s="9"/>
      <c r="L892" s="9"/>
      <c r="M892" s="9"/>
      <c r="N892" s="9"/>
      <c r="O892" s="5"/>
      <c r="P892" s="5"/>
      <c r="Q892" s="5"/>
      <c r="R892" s="5"/>
      <c r="S892" s="5"/>
      <c r="T892" s="5"/>
      <c r="U892" s="5"/>
      <c r="V892" s="5"/>
      <c r="W892" s="5"/>
      <c r="X892" s="5"/>
    </row>
    <row r="893" spans="1:24" ht="13.5" hidden="1" customHeight="1" x14ac:dyDescent="0.3">
      <c r="A893" s="6"/>
      <c r="B893" s="6"/>
      <c r="C893" s="6"/>
      <c r="D893" s="9"/>
      <c r="E893" s="14"/>
      <c r="F893" s="9"/>
      <c r="G893" s="9"/>
      <c r="H893" s="121"/>
      <c r="I893" s="121"/>
      <c r="J893" s="9"/>
      <c r="K893" s="9"/>
      <c r="L893" s="9"/>
      <c r="M893" s="9"/>
      <c r="N893" s="9"/>
      <c r="O893" s="5"/>
      <c r="P893" s="5"/>
      <c r="Q893" s="5"/>
      <c r="R893" s="5"/>
      <c r="S893" s="5"/>
      <c r="T893" s="5"/>
      <c r="U893" s="5"/>
      <c r="V893" s="5"/>
      <c r="W893" s="5"/>
      <c r="X893" s="5"/>
    </row>
    <row r="894" spans="1:24" ht="13.5" hidden="1" customHeight="1" x14ac:dyDescent="0.3">
      <c r="A894" s="6"/>
      <c r="B894" s="6"/>
      <c r="C894" s="6"/>
      <c r="D894" s="9"/>
      <c r="E894" s="14"/>
      <c r="F894" s="9"/>
      <c r="G894" s="9"/>
      <c r="H894" s="121"/>
      <c r="I894" s="121"/>
      <c r="J894" s="9"/>
      <c r="K894" s="9"/>
      <c r="L894" s="9"/>
      <c r="M894" s="9"/>
      <c r="N894" s="9"/>
      <c r="O894" s="5"/>
      <c r="P894" s="5"/>
      <c r="Q894" s="5"/>
      <c r="R894" s="5"/>
      <c r="S894" s="5"/>
      <c r="T894" s="5"/>
      <c r="U894" s="5"/>
      <c r="V894" s="5"/>
      <c r="W894" s="5"/>
      <c r="X894" s="5"/>
    </row>
    <row r="895" spans="1:24" ht="13.5" hidden="1" customHeight="1" x14ac:dyDescent="0.3">
      <c r="A895" s="6"/>
      <c r="B895" s="6"/>
      <c r="C895" s="6"/>
      <c r="D895" s="9"/>
      <c r="E895" s="14"/>
      <c r="F895" s="9"/>
      <c r="G895" s="9"/>
      <c r="H895" s="121"/>
      <c r="I895" s="121"/>
      <c r="J895" s="9"/>
      <c r="K895" s="9"/>
      <c r="L895" s="9"/>
      <c r="M895" s="9"/>
      <c r="N895" s="9"/>
      <c r="O895" s="5"/>
      <c r="P895" s="5"/>
      <c r="Q895" s="5"/>
      <c r="R895" s="5"/>
      <c r="S895" s="5"/>
      <c r="T895" s="5"/>
      <c r="U895" s="5"/>
      <c r="V895" s="5"/>
      <c r="W895" s="5"/>
      <c r="X895" s="5"/>
    </row>
    <row r="896" spans="1:24" ht="13.5" hidden="1" customHeight="1" x14ac:dyDescent="0.3">
      <c r="A896" s="6"/>
      <c r="B896" s="6"/>
      <c r="C896" s="6"/>
      <c r="D896" s="9"/>
      <c r="E896" s="14"/>
      <c r="F896" s="9"/>
      <c r="G896" s="9"/>
      <c r="H896" s="121"/>
      <c r="I896" s="121"/>
      <c r="J896" s="9"/>
      <c r="K896" s="9"/>
      <c r="L896" s="9"/>
      <c r="M896" s="9"/>
      <c r="N896" s="9"/>
      <c r="O896" s="5"/>
      <c r="P896" s="5"/>
      <c r="Q896" s="5"/>
      <c r="R896" s="5"/>
      <c r="S896" s="5"/>
      <c r="T896" s="5"/>
      <c r="U896" s="5"/>
      <c r="V896" s="5"/>
      <c r="W896" s="5"/>
      <c r="X896" s="5"/>
    </row>
    <row r="897" spans="1:24" ht="13.5" hidden="1" customHeight="1" x14ac:dyDescent="0.3">
      <c r="A897" s="6"/>
      <c r="B897" s="6"/>
      <c r="C897" s="6"/>
      <c r="D897" s="9"/>
      <c r="E897" s="14"/>
      <c r="F897" s="9"/>
      <c r="G897" s="9"/>
      <c r="H897" s="121"/>
      <c r="I897" s="121"/>
      <c r="J897" s="9"/>
      <c r="K897" s="9"/>
      <c r="L897" s="9"/>
      <c r="M897" s="9"/>
      <c r="N897" s="9"/>
      <c r="O897" s="5"/>
      <c r="P897" s="5"/>
      <c r="Q897" s="5"/>
      <c r="R897" s="5"/>
      <c r="S897" s="5"/>
      <c r="T897" s="5"/>
      <c r="U897" s="5"/>
      <c r="V897" s="5"/>
      <c r="W897" s="5"/>
      <c r="X897" s="5"/>
    </row>
    <row r="898" spans="1:24" ht="13.5" hidden="1" customHeight="1" x14ac:dyDescent="0.3">
      <c r="A898" s="6"/>
      <c r="B898" s="6"/>
      <c r="C898" s="6"/>
      <c r="D898" s="9"/>
      <c r="E898" s="14"/>
      <c r="F898" s="9"/>
      <c r="G898" s="9"/>
      <c r="H898" s="121"/>
      <c r="I898" s="121"/>
      <c r="J898" s="9"/>
      <c r="K898" s="9"/>
      <c r="L898" s="9"/>
      <c r="M898" s="9"/>
      <c r="N898" s="9"/>
      <c r="O898" s="5"/>
      <c r="P898" s="5"/>
      <c r="Q898" s="5"/>
      <c r="R898" s="5"/>
      <c r="S898" s="5"/>
      <c r="T898" s="5"/>
      <c r="U898" s="5"/>
      <c r="V898" s="5"/>
      <c r="W898" s="5"/>
      <c r="X898" s="5"/>
    </row>
    <row r="899" spans="1:24" ht="13.5" hidden="1" customHeight="1" x14ac:dyDescent="0.3">
      <c r="A899" s="6"/>
      <c r="B899" s="6"/>
      <c r="C899" s="6"/>
      <c r="D899" s="9"/>
      <c r="E899" s="14"/>
      <c r="F899" s="9"/>
      <c r="G899" s="9"/>
      <c r="H899" s="121"/>
      <c r="I899" s="121"/>
      <c r="J899" s="9"/>
      <c r="K899" s="9"/>
      <c r="L899" s="9"/>
      <c r="M899" s="9"/>
      <c r="N899" s="9"/>
      <c r="O899" s="5"/>
      <c r="P899" s="5"/>
      <c r="Q899" s="5"/>
      <c r="R899" s="5"/>
      <c r="S899" s="5"/>
      <c r="T899" s="5"/>
      <c r="U899" s="5"/>
      <c r="V899" s="5"/>
      <c r="W899" s="5"/>
      <c r="X899" s="5"/>
    </row>
    <row r="900" spans="1:24" ht="13.5" hidden="1" customHeight="1" x14ac:dyDescent="0.3">
      <c r="A900" s="6"/>
      <c r="B900" s="6"/>
      <c r="C900" s="6"/>
      <c r="D900" s="9"/>
      <c r="E900" s="14"/>
      <c r="F900" s="9"/>
      <c r="G900" s="9"/>
      <c r="H900" s="121"/>
      <c r="I900" s="121"/>
      <c r="J900" s="9"/>
      <c r="K900" s="9"/>
      <c r="L900" s="9"/>
      <c r="M900" s="9"/>
      <c r="N900" s="9"/>
      <c r="O900" s="5"/>
      <c r="P900" s="5"/>
      <c r="Q900" s="5"/>
      <c r="R900" s="5"/>
      <c r="S900" s="5"/>
      <c r="T900" s="5"/>
      <c r="U900" s="5"/>
      <c r="V900" s="5"/>
      <c r="W900" s="5"/>
      <c r="X900" s="5"/>
    </row>
    <row r="901" spans="1:24" ht="13.5" hidden="1" customHeight="1" x14ac:dyDescent="0.3">
      <c r="A901" s="6"/>
      <c r="B901" s="6"/>
      <c r="C901" s="6"/>
      <c r="D901" s="9"/>
      <c r="E901" s="14"/>
      <c r="F901" s="9"/>
      <c r="G901" s="9"/>
      <c r="H901" s="121"/>
      <c r="I901" s="121"/>
      <c r="J901" s="9"/>
      <c r="K901" s="9"/>
      <c r="L901" s="9"/>
      <c r="M901" s="9"/>
      <c r="N901" s="9"/>
      <c r="O901" s="5"/>
      <c r="P901" s="5"/>
      <c r="Q901" s="5"/>
      <c r="R901" s="5"/>
      <c r="S901" s="5"/>
      <c r="T901" s="5"/>
      <c r="U901" s="5"/>
      <c r="V901" s="5"/>
      <c r="W901" s="5"/>
      <c r="X901" s="5"/>
    </row>
    <row r="902" spans="1:24" ht="13.5" hidden="1" customHeight="1" x14ac:dyDescent="0.3">
      <c r="A902" s="6"/>
      <c r="B902" s="6"/>
      <c r="C902" s="6"/>
      <c r="D902" s="9"/>
      <c r="E902" s="14"/>
      <c r="F902" s="9"/>
      <c r="G902" s="9"/>
      <c r="H902" s="121"/>
      <c r="I902" s="121"/>
      <c r="J902" s="9"/>
      <c r="K902" s="9"/>
      <c r="L902" s="9"/>
      <c r="M902" s="9"/>
      <c r="N902" s="9"/>
      <c r="O902" s="5"/>
      <c r="P902" s="5"/>
      <c r="Q902" s="5"/>
      <c r="R902" s="5"/>
      <c r="S902" s="5"/>
      <c r="T902" s="5"/>
      <c r="U902" s="5"/>
      <c r="V902" s="5"/>
      <c r="W902" s="5"/>
      <c r="X902" s="5"/>
    </row>
    <row r="903" spans="1:24" ht="13.5" hidden="1" customHeight="1" x14ac:dyDescent="0.3">
      <c r="A903" s="6"/>
      <c r="B903" s="6"/>
      <c r="C903" s="6"/>
      <c r="D903" s="9"/>
      <c r="E903" s="14"/>
      <c r="F903" s="9"/>
      <c r="G903" s="9"/>
      <c r="H903" s="121"/>
      <c r="I903" s="121"/>
      <c r="J903" s="9"/>
      <c r="K903" s="9"/>
      <c r="L903" s="9"/>
      <c r="M903" s="9"/>
      <c r="N903" s="9"/>
      <c r="O903" s="5"/>
      <c r="P903" s="5"/>
      <c r="Q903" s="5"/>
      <c r="R903" s="5"/>
      <c r="S903" s="5"/>
      <c r="T903" s="5"/>
      <c r="U903" s="5"/>
      <c r="V903" s="5"/>
      <c r="W903" s="5"/>
      <c r="X903" s="5"/>
    </row>
    <row r="904" spans="1:24" ht="13.5" hidden="1" customHeight="1" x14ac:dyDescent="0.3">
      <c r="A904" s="6"/>
      <c r="B904" s="6"/>
      <c r="C904" s="6"/>
      <c r="D904" s="9"/>
      <c r="E904" s="14"/>
      <c r="F904" s="9"/>
      <c r="G904" s="9"/>
      <c r="H904" s="121"/>
      <c r="I904" s="121"/>
      <c r="J904" s="9"/>
      <c r="K904" s="9"/>
      <c r="L904" s="9"/>
      <c r="M904" s="9"/>
      <c r="N904" s="9"/>
      <c r="O904" s="5"/>
      <c r="P904" s="5"/>
      <c r="Q904" s="5"/>
      <c r="R904" s="5"/>
      <c r="S904" s="5"/>
      <c r="T904" s="5"/>
      <c r="U904" s="5"/>
      <c r="V904" s="5"/>
      <c r="W904" s="5"/>
      <c r="X904" s="5"/>
    </row>
    <row r="905" spans="1:24" ht="13.5" hidden="1" customHeight="1" x14ac:dyDescent="0.3">
      <c r="A905" s="6"/>
      <c r="B905" s="6"/>
      <c r="C905" s="6"/>
      <c r="D905" s="9"/>
      <c r="E905" s="14"/>
      <c r="F905" s="9"/>
      <c r="G905" s="9"/>
      <c r="H905" s="121"/>
      <c r="I905" s="121"/>
      <c r="J905" s="9"/>
      <c r="K905" s="9"/>
      <c r="L905" s="9"/>
      <c r="M905" s="9"/>
      <c r="N905" s="9"/>
      <c r="O905" s="5"/>
      <c r="P905" s="5"/>
      <c r="Q905" s="5"/>
      <c r="R905" s="5"/>
      <c r="S905" s="5"/>
      <c r="T905" s="5"/>
      <c r="U905" s="5"/>
      <c r="V905" s="5"/>
      <c r="W905" s="5"/>
      <c r="X905" s="5"/>
    </row>
    <row r="906" spans="1:24" ht="13.5" hidden="1" customHeight="1" x14ac:dyDescent="0.3">
      <c r="A906" s="6"/>
      <c r="B906" s="6"/>
      <c r="C906" s="6"/>
      <c r="D906" s="9"/>
      <c r="E906" s="14"/>
      <c r="F906" s="9"/>
      <c r="G906" s="9"/>
      <c r="H906" s="121"/>
      <c r="I906" s="121"/>
      <c r="J906" s="9"/>
      <c r="K906" s="9"/>
      <c r="L906" s="9"/>
      <c r="M906" s="9"/>
      <c r="N906" s="9"/>
      <c r="O906" s="5"/>
      <c r="P906" s="5"/>
      <c r="Q906" s="5"/>
      <c r="R906" s="5"/>
      <c r="S906" s="5"/>
      <c r="T906" s="5"/>
      <c r="U906" s="5"/>
      <c r="V906" s="5"/>
      <c r="W906" s="5"/>
      <c r="X906" s="5"/>
    </row>
    <row r="907" spans="1:24" ht="13.5" hidden="1" customHeight="1" x14ac:dyDescent="0.3">
      <c r="A907" s="6"/>
      <c r="B907" s="6"/>
      <c r="C907" s="6"/>
      <c r="D907" s="9"/>
      <c r="E907" s="14"/>
      <c r="F907" s="9"/>
      <c r="G907" s="9"/>
      <c r="H907" s="121"/>
      <c r="I907" s="121"/>
      <c r="J907" s="9"/>
      <c r="K907" s="9"/>
      <c r="L907" s="9"/>
      <c r="M907" s="9"/>
      <c r="N907" s="9"/>
      <c r="O907" s="5"/>
      <c r="P907" s="5"/>
      <c r="Q907" s="5"/>
      <c r="R907" s="5"/>
      <c r="S907" s="5"/>
      <c r="T907" s="5"/>
      <c r="U907" s="5"/>
      <c r="V907" s="5"/>
      <c r="W907" s="5"/>
      <c r="X907" s="5"/>
    </row>
    <row r="908" spans="1:24" ht="13.5" hidden="1" customHeight="1" x14ac:dyDescent="0.3">
      <c r="A908" s="6"/>
      <c r="B908" s="6"/>
      <c r="C908" s="6"/>
      <c r="D908" s="9"/>
      <c r="E908" s="14"/>
      <c r="F908" s="9"/>
      <c r="G908" s="9"/>
      <c r="H908" s="121"/>
      <c r="I908" s="121"/>
      <c r="J908" s="9"/>
      <c r="K908" s="9"/>
      <c r="L908" s="9"/>
      <c r="M908" s="9"/>
      <c r="N908" s="9"/>
      <c r="O908" s="5"/>
      <c r="P908" s="5"/>
      <c r="Q908" s="5"/>
      <c r="R908" s="5"/>
      <c r="S908" s="5"/>
      <c r="T908" s="5"/>
      <c r="U908" s="5"/>
      <c r="V908" s="5"/>
      <c r="W908" s="5"/>
      <c r="X908" s="5"/>
    </row>
    <row r="909" spans="1:24" ht="13.5" hidden="1" customHeight="1" x14ac:dyDescent="0.3">
      <c r="A909" s="6"/>
      <c r="B909" s="6"/>
      <c r="C909" s="6"/>
      <c r="D909" s="9"/>
      <c r="E909" s="14"/>
      <c r="F909" s="9"/>
      <c r="G909" s="9"/>
      <c r="H909" s="121"/>
      <c r="I909" s="121"/>
      <c r="J909" s="9"/>
      <c r="K909" s="9"/>
      <c r="L909" s="9"/>
      <c r="M909" s="9"/>
      <c r="N909" s="9"/>
      <c r="O909" s="5"/>
      <c r="P909" s="5"/>
      <c r="Q909" s="5"/>
      <c r="R909" s="5"/>
      <c r="S909" s="5"/>
      <c r="T909" s="5"/>
      <c r="U909" s="5"/>
      <c r="V909" s="5"/>
      <c r="W909" s="5"/>
      <c r="X909" s="5"/>
    </row>
    <row r="910" spans="1:24" ht="13.5" hidden="1" customHeight="1" x14ac:dyDescent="0.3">
      <c r="A910" s="6"/>
      <c r="B910" s="6"/>
      <c r="C910" s="6"/>
      <c r="D910" s="9"/>
      <c r="E910" s="14"/>
      <c r="F910" s="9"/>
      <c r="G910" s="9"/>
      <c r="H910" s="121"/>
      <c r="I910" s="121"/>
      <c r="J910" s="9"/>
      <c r="K910" s="9"/>
      <c r="L910" s="9"/>
      <c r="M910" s="9"/>
      <c r="N910" s="9"/>
      <c r="O910" s="5"/>
      <c r="P910" s="5"/>
      <c r="Q910" s="5"/>
      <c r="R910" s="5"/>
      <c r="S910" s="5"/>
      <c r="T910" s="5"/>
      <c r="U910" s="5"/>
      <c r="V910" s="5"/>
      <c r="W910" s="5"/>
      <c r="X910" s="5"/>
    </row>
    <row r="911" spans="1:24" ht="13.5" hidden="1" customHeight="1" x14ac:dyDescent="0.3">
      <c r="A911" s="6"/>
      <c r="B911" s="6"/>
      <c r="C911" s="6"/>
      <c r="D911" s="9"/>
      <c r="E911" s="14"/>
      <c r="F911" s="9"/>
      <c r="G911" s="9"/>
      <c r="H911" s="121"/>
      <c r="I911" s="121"/>
      <c r="J911" s="9"/>
      <c r="K911" s="9"/>
      <c r="L911" s="9"/>
      <c r="M911" s="9"/>
      <c r="N911" s="9"/>
      <c r="O911" s="5"/>
      <c r="P911" s="5"/>
      <c r="Q911" s="5"/>
      <c r="R911" s="5"/>
      <c r="S911" s="5"/>
      <c r="T911" s="5"/>
      <c r="U911" s="5"/>
      <c r="V911" s="5"/>
      <c r="W911" s="5"/>
      <c r="X911" s="5"/>
    </row>
    <row r="912" spans="1:24" ht="13.5" hidden="1" customHeight="1" x14ac:dyDescent="0.3">
      <c r="A912" s="6"/>
      <c r="B912" s="6"/>
      <c r="C912" s="6"/>
      <c r="D912" s="9"/>
      <c r="E912" s="14"/>
      <c r="F912" s="9"/>
      <c r="G912" s="9"/>
      <c r="H912" s="121"/>
      <c r="I912" s="121"/>
      <c r="J912" s="9"/>
      <c r="K912" s="9"/>
      <c r="L912" s="9"/>
      <c r="M912" s="9"/>
      <c r="N912" s="9"/>
      <c r="O912" s="5"/>
      <c r="P912" s="5"/>
      <c r="Q912" s="5"/>
      <c r="R912" s="5"/>
      <c r="S912" s="5"/>
      <c r="T912" s="5"/>
      <c r="U912" s="5"/>
      <c r="V912" s="5"/>
      <c r="W912" s="5"/>
      <c r="X912" s="5"/>
    </row>
    <row r="913" spans="1:24" ht="13.5" hidden="1" customHeight="1" x14ac:dyDescent="0.3">
      <c r="A913" s="6"/>
      <c r="B913" s="6"/>
      <c r="C913" s="6"/>
      <c r="D913" s="9"/>
      <c r="E913" s="14"/>
      <c r="F913" s="9"/>
      <c r="G913" s="9"/>
      <c r="H913" s="121"/>
      <c r="I913" s="121"/>
      <c r="J913" s="9"/>
      <c r="K913" s="9"/>
      <c r="L913" s="9"/>
      <c r="M913" s="9"/>
      <c r="N913" s="9"/>
      <c r="O913" s="5"/>
      <c r="P913" s="5"/>
      <c r="Q913" s="5"/>
      <c r="R913" s="5"/>
      <c r="S913" s="5"/>
      <c r="T913" s="5"/>
      <c r="U913" s="5"/>
      <c r="V913" s="5"/>
      <c r="W913" s="5"/>
      <c r="X913" s="5"/>
    </row>
    <row r="914" spans="1:24" ht="13.5" hidden="1" customHeight="1" x14ac:dyDescent="0.3">
      <c r="A914" s="6"/>
      <c r="B914" s="6"/>
      <c r="C914" s="6"/>
      <c r="D914" s="9"/>
      <c r="E914" s="14"/>
      <c r="F914" s="9"/>
      <c r="G914" s="9"/>
      <c r="H914" s="121"/>
      <c r="I914" s="121"/>
      <c r="J914" s="9"/>
      <c r="K914" s="9"/>
      <c r="L914" s="9"/>
      <c r="M914" s="9"/>
      <c r="N914" s="9"/>
      <c r="O914" s="5"/>
      <c r="P914" s="5"/>
      <c r="Q914" s="5"/>
      <c r="R914" s="5"/>
      <c r="S914" s="5"/>
      <c r="T914" s="5"/>
      <c r="U914" s="5"/>
      <c r="V914" s="5"/>
      <c r="W914" s="5"/>
      <c r="X914" s="5"/>
    </row>
    <row r="915" spans="1:24" ht="13.5" hidden="1" customHeight="1" x14ac:dyDescent="0.3">
      <c r="A915" s="6"/>
      <c r="B915" s="6"/>
      <c r="C915" s="6"/>
      <c r="D915" s="9"/>
      <c r="E915" s="14"/>
      <c r="F915" s="9"/>
      <c r="G915" s="9"/>
      <c r="H915" s="121"/>
      <c r="I915" s="121"/>
      <c r="J915" s="9"/>
      <c r="K915" s="9"/>
      <c r="L915" s="9"/>
      <c r="M915" s="9"/>
      <c r="N915" s="9"/>
      <c r="O915" s="5"/>
      <c r="P915" s="5"/>
      <c r="Q915" s="5"/>
      <c r="R915" s="5"/>
      <c r="S915" s="5"/>
      <c r="T915" s="5"/>
      <c r="U915" s="5"/>
      <c r="V915" s="5"/>
      <c r="W915" s="5"/>
      <c r="X915" s="5"/>
    </row>
    <row r="916" spans="1:24" ht="13.5" hidden="1" customHeight="1" x14ac:dyDescent="0.3">
      <c r="A916" s="6"/>
      <c r="B916" s="6"/>
      <c r="C916" s="6"/>
      <c r="D916" s="9"/>
      <c r="E916" s="14"/>
      <c r="F916" s="9"/>
      <c r="G916" s="9"/>
      <c r="H916" s="121"/>
      <c r="I916" s="121"/>
      <c r="J916" s="9"/>
      <c r="K916" s="9"/>
      <c r="L916" s="9"/>
      <c r="M916" s="9"/>
      <c r="N916" s="9"/>
      <c r="O916" s="5"/>
      <c r="P916" s="5"/>
      <c r="Q916" s="5"/>
      <c r="R916" s="5"/>
      <c r="S916" s="5"/>
      <c r="T916" s="5"/>
      <c r="U916" s="5"/>
      <c r="V916" s="5"/>
      <c r="W916" s="5"/>
      <c r="X916" s="5"/>
    </row>
    <row r="917" spans="1:24" ht="13.5" hidden="1" customHeight="1" x14ac:dyDescent="0.3">
      <c r="A917" s="6"/>
      <c r="B917" s="6"/>
      <c r="C917" s="6"/>
      <c r="D917" s="9"/>
      <c r="E917" s="14"/>
      <c r="F917" s="9"/>
      <c r="G917" s="9"/>
      <c r="H917" s="121"/>
      <c r="I917" s="121"/>
      <c r="J917" s="9"/>
      <c r="K917" s="9"/>
      <c r="L917" s="9"/>
      <c r="M917" s="9"/>
      <c r="N917" s="9"/>
      <c r="O917" s="5"/>
      <c r="P917" s="5"/>
      <c r="Q917" s="5"/>
      <c r="R917" s="5"/>
      <c r="S917" s="5"/>
      <c r="T917" s="5"/>
      <c r="U917" s="5"/>
      <c r="V917" s="5"/>
      <c r="W917" s="5"/>
      <c r="X917" s="5"/>
    </row>
    <row r="918" spans="1:24" ht="13.5" hidden="1" customHeight="1" x14ac:dyDescent="0.3">
      <c r="A918" s="6"/>
      <c r="B918" s="6"/>
      <c r="C918" s="6"/>
      <c r="D918" s="9"/>
      <c r="E918" s="14"/>
      <c r="F918" s="9"/>
      <c r="G918" s="9"/>
      <c r="H918" s="121"/>
      <c r="I918" s="121"/>
      <c r="J918" s="9"/>
      <c r="K918" s="9"/>
      <c r="L918" s="9"/>
      <c r="M918" s="9"/>
      <c r="N918" s="9"/>
      <c r="O918" s="5"/>
      <c r="P918" s="5"/>
      <c r="Q918" s="5"/>
      <c r="R918" s="5"/>
      <c r="S918" s="5"/>
      <c r="T918" s="5"/>
      <c r="U918" s="5"/>
      <c r="V918" s="5"/>
      <c r="W918" s="5"/>
      <c r="X918" s="5"/>
    </row>
    <row r="919" spans="1:24" ht="13.5" hidden="1" customHeight="1" x14ac:dyDescent="0.3">
      <c r="A919" s="6"/>
      <c r="B919" s="6"/>
      <c r="C919" s="6"/>
      <c r="D919" s="9"/>
      <c r="E919" s="14"/>
      <c r="F919" s="9"/>
      <c r="G919" s="9"/>
      <c r="H919" s="121"/>
      <c r="I919" s="121"/>
      <c r="J919" s="9"/>
      <c r="K919" s="9"/>
      <c r="L919" s="9"/>
      <c r="M919" s="9"/>
      <c r="N919" s="9"/>
      <c r="O919" s="5"/>
      <c r="P919" s="5"/>
      <c r="Q919" s="5"/>
      <c r="R919" s="5"/>
      <c r="S919" s="5"/>
      <c r="T919" s="5"/>
      <c r="U919" s="5"/>
      <c r="V919" s="5"/>
      <c r="W919" s="5"/>
      <c r="X919" s="5"/>
    </row>
    <row r="920" spans="1:24" ht="13.5" hidden="1" customHeight="1" x14ac:dyDescent="0.3">
      <c r="A920" s="6"/>
      <c r="B920" s="6"/>
      <c r="C920" s="6"/>
      <c r="D920" s="9"/>
      <c r="E920" s="14"/>
      <c r="F920" s="9"/>
      <c r="G920" s="9"/>
      <c r="H920" s="121"/>
      <c r="I920" s="121"/>
      <c r="J920" s="9"/>
      <c r="K920" s="9"/>
      <c r="L920" s="9"/>
      <c r="M920" s="9"/>
      <c r="N920" s="9"/>
      <c r="O920" s="5"/>
      <c r="P920" s="5"/>
      <c r="Q920" s="5"/>
      <c r="R920" s="5"/>
      <c r="S920" s="5"/>
      <c r="T920" s="5"/>
      <c r="U920" s="5"/>
      <c r="V920" s="5"/>
      <c r="W920" s="5"/>
      <c r="X920" s="5"/>
    </row>
    <row r="921" spans="1:24" ht="13.5" hidden="1" customHeight="1" x14ac:dyDescent="0.3">
      <c r="A921" s="6"/>
      <c r="B921" s="6"/>
      <c r="C921" s="6"/>
      <c r="D921" s="9"/>
      <c r="E921" s="14"/>
      <c r="F921" s="9"/>
      <c r="G921" s="9"/>
      <c r="H921" s="121"/>
      <c r="I921" s="121"/>
      <c r="J921" s="9"/>
      <c r="K921" s="9"/>
      <c r="L921" s="9"/>
      <c r="M921" s="9"/>
      <c r="N921" s="9"/>
      <c r="O921" s="5"/>
      <c r="P921" s="5"/>
      <c r="Q921" s="5"/>
      <c r="R921" s="5"/>
      <c r="S921" s="5"/>
      <c r="T921" s="5"/>
      <c r="U921" s="5"/>
      <c r="V921" s="5"/>
      <c r="W921" s="5"/>
      <c r="X921" s="5"/>
    </row>
    <row r="922" spans="1:24" ht="13.5" hidden="1" customHeight="1" x14ac:dyDescent="0.3">
      <c r="A922" s="6"/>
      <c r="B922" s="6"/>
      <c r="C922" s="6"/>
      <c r="D922" s="9"/>
      <c r="E922" s="14"/>
      <c r="F922" s="9"/>
      <c r="G922" s="9"/>
      <c r="H922" s="121"/>
      <c r="I922" s="121"/>
      <c r="J922" s="9"/>
      <c r="K922" s="9"/>
      <c r="L922" s="9"/>
      <c r="M922" s="9"/>
      <c r="N922" s="9"/>
      <c r="O922" s="5"/>
      <c r="P922" s="5"/>
      <c r="Q922" s="5"/>
      <c r="R922" s="5"/>
      <c r="S922" s="5"/>
      <c r="T922" s="5"/>
      <c r="U922" s="5"/>
      <c r="V922" s="5"/>
      <c r="W922" s="5"/>
      <c r="X922" s="5"/>
    </row>
    <row r="923" spans="1:24" ht="13.5" hidden="1" customHeight="1" x14ac:dyDescent="0.3">
      <c r="A923" s="6"/>
      <c r="B923" s="6"/>
      <c r="C923" s="6"/>
      <c r="D923" s="9"/>
      <c r="E923" s="14"/>
      <c r="F923" s="9"/>
      <c r="G923" s="9"/>
      <c r="H923" s="121"/>
      <c r="I923" s="121"/>
      <c r="J923" s="9"/>
      <c r="K923" s="9"/>
      <c r="L923" s="9"/>
      <c r="M923" s="9"/>
      <c r="N923" s="9"/>
      <c r="O923" s="5"/>
      <c r="P923" s="5"/>
      <c r="Q923" s="5"/>
      <c r="R923" s="5"/>
      <c r="S923" s="5"/>
      <c r="T923" s="5"/>
      <c r="U923" s="5"/>
      <c r="V923" s="5"/>
      <c r="W923" s="5"/>
      <c r="X923" s="5"/>
    </row>
    <row r="924" spans="1:24" ht="13.5" hidden="1" customHeight="1" x14ac:dyDescent="0.3">
      <c r="A924" s="6"/>
      <c r="B924" s="6"/>
      <c r="C924" s="6"/>
      <c r="D924" s="9"/>
      <c r="E924" s="14"/>
      <c r="F924" s="9"/>
      <c r="G924" s="9"/>
      <c r="H924" s="121"/>
      <c r="I924" s="121"/>
      <c r="J924" s="9"/>
      <c r="K924" s="9"/>
      <c r="L924" s="9"/>
      <c r="M924" s="9"/>
      <c r="N924" s="9"/>
      <c r="O924" s="5"/>
      <c r="P924" s="5"/>
      <c r="Q924" s="5"/>
      <c r="R924" s="5"/>
      <c r="S924" s="5"/>
      <c r="T924" s="5"/>
      <c r="U924" s="5"/>
      <c r="V924" s="5"/>
      <c r="W924" s="5"/>
      <c r="X924" s="5"/>
    </row>
    <row r="925" spans="1:24" ht="13.5" hidden="1" customHeight="1" x14ac:dyDescent="0.3">
      <c r="A925" s="6"/>
      <c r="B925" s="6"/>
      <c r="C925" s="6"/>
      <c r="D925" s="9"/>
      <c r="E925" s="14"/>
      <c r="F925" s="9"/>
      <c r="G925" s="9"/>
      <c r="H925" s="121"/>
      <c r="I925" s="121"/>
      <c r="J925" s="9"/>
      <c r="K925" s="9"/>
      <c r="L925" s="9"/>
      <c r="M925" s="9"/>
      <c r="N925" s="9"/>
      <c r="O925" s="5"/>
      <c r="P925" s="5"/>
      <c r="Q925" s="5"/>
      <c r="R925" s="5"/>
      <c r="S925" s="5"/>
      <c r="T925" s="5"/>
      <c r="U925" s="5"/>
      <c r="V925" s="5"/>
      <c r="W925" s="5"/>
      <c r="X925" s="5"/>
    </row>
    <row r="926" spans="1:24" ht="13.5" hidden="1" customHeight="1" x14ac:dyDescent="0.3">
      <c r="A926" s="6"/>
      <c r="B926" s="6"/>
      <c r="C926" s="6"/>
      <c r="D926" s="9"/>
      <c r="E926" s="14"/>
      <c r="F926" s="9"/>
      <c r="G926" s="9"/>
      <c r="H926" s="121"/>
      <c r="I926" s="121"/>
      <c r="J926" s="9"/>
      <c r="K926" s="9"/>
      <c r="L926" s="9"/>
      <c r="M926" s="9"/>
      <c r="N926" s="9"/>
      <c r="O926" s="5"/>
      <c r="P926" s="5"/>
      <c r="Q926" s="5"/>
      <c r="R926" s="5"/>
      <c r="S926" s="5"/>
      <c r="T926" s="5"/>
      <c r="U926" s="5"/>
      <c r="V926" s="5"/>
      <c r="W926" s="5"/>
      <c r="X926" s="5"/>
    </row>
    <row r="927" spans="1:24" ht="13.5" hidden="1" customHeight="1" x14ac:dyDescent="0.3">
      <c r="A927" s="6"/>
      <c r="B927" s="6"/>
      <c r="C927" s="6"/>
      <c r="D927" s="9"/>
      <c r="E927" s="14"/>
      <c r="F927" s="9"/>
      <c r="G927" s="9"/>
      <c r="H927" s="121"/>
      <c r="I927" s="121"/>
      <c r="J927" s="9"/>
      <c r="K927" s="9"/>
      <c r="L927" s="9"/>
      <c r="M927" s="9"/>
      <c r="N927" s="9"/>
      <c r="O927" s="5"/>
      <c r="P927" s="5"/>
      <c r="Q927" s="5"/>
      <c r="R927" s="5"/>
      <c r="S927" s="5"/>
      <c r="T927" s="5"/>
      <c r="U927" s="5"/>
      <c r="V927" s="5"/>
      <c r="W927" s="5"/>
      <c r="X927" s="5"/>
    </row>
    <row r="928" spans="1:24" ht="13.5" hidden="1" customHeight="1" x14ac:dyDescent="0.3">
      <c r="A928" s="6"/>
      <c r="B928" s="6"/>
      <c r="C928" s="6"/>
      <c r="D928" s="9"/>
      <c r="E928" s="14"/>
      <c r="F928" s="9"/>
      <c r="G928" s="9"/>
      <c r="H928" s="121"/>
      <c r="I928" s="121"/>
      <c r="J928" s="9"/>
      <c r="K928" s="9"/>
      <c r="L928" s="9"/>
      <c r="M928" s="9"/>
      <c r="N928" s="9"/>
      <c r="O928" s="5"/>
      <c r="P928" s="5"/>
      <c r="Q928" s="5"/>
      <c r="R928" s="5"/>
      <c r="S928" s="5"/>
      <c r="T928" s="5"/>
      <c r="U928" s="5"/>
      <c r="V928" s="5"/>
      <c r="W928" s="5"/>
      <c r="X928" s="5"/>
    </row>
    <row r="929" spans="1:24" ht="13.5" hidden="1" customHeight="1" x14ac:dyDescent="0.3">
      <c r="A929" s="6"/>
      <c r="B929" s="6"/>
      <c r="C929" s="6"/>
      <c r="D929" s="9"/>
      <c r="E929" s="14"/>
      <c r="F929" s="9"/>
      <c r="G929" s="9"/>
      <c r="H929" s="121"/>
      <c r="I929" s="121"/>
      <c r="J929" s="9"/>
      <c r="K929" s="9"/>
      <c r="L929" s="9"/>
      <c r="M929" s="9"/>
      <c r="N929" s="9"/>
      <c r="O929" s="5"/>
      <c r="P929" s="5"/>
      <c r="Q929" s="5"/>
      <c r="R929" s="5"/>
      <c r="S929" s="5"/>
      <c r="T929" s="5"/>
      <c r="U929" s="5"/>
      <c r="V929" s="5"/>
      <c r="W929" s="5"/>
      <c r="X929" s="5"/>
    </row>
    <row r="930" spans="1:24" ht="13.5" hidden="1" customHeight="1" x14ac:dyDescent="0.3">
      <c r="A930" s="6"/>
      <c r="B930" s="6"/>
      <c r="C930" s="6"/>
      <c r="D930" s="9"/>
      <c r="E930" s="14"/>
      <c r="F930" s="9"/>
      <c r="G930" s="9"/>
      <c r="H930" s="121"/>
      <c r="I930" s="121"/>
      <c r="J930" s="9"/>
      <c r="K930" s="9"/>
      <c r="L930" s="9"/>
      <c r="M930" s="9"/>
      <c r="N930" s="9"/>
      <c r="O930" s="5"/>
      <c r="P930" s="5"/>
      <c r="Q930" s="5"/>
      <c r="R930" s="5"/>
      <c r="S930" s="5"/>
      <c r="T930" s="5"/>
      <c r="U930" s="5"/>
      <c r="V930" s="5"/>
      <c r="W930" s="5"/>
      <c r="X930" s="5"/>
    </row>
    <row r="931" spans="1:24" ht="13.5" hidden="1" customHeight="1" x14ac:dyDescent="0.3">
      <c r="A931" s="6"/>
      <c r="B931" s="6"/>
      <c r="C931" s="6"/>
      <c r="D931" s="9"/>
      <c r="E931" s="14"/>
      <c r="F931" s="9"/>
      <c r="G931" s="9"/>
      <c r="H931" s="121"/>
      <c r="I931" s="121"/>
      <c r="J931" s="9"/>
      <c r="K931" s="9"/>
      <c r="L931" s="9"/>
      <c r="M931" s="9"/>
      <c r="N931" s="9"/>
      <c r="O931" s="5"/>
      <c r="P931" s="5"/>
      <c r="Q931" s="5"/>
      <c r="R931" s="5"/>
      <c r="S931" s="5"/>
      <c r="T931" s="5"/>
      <c r="U931" s="5"/>
      <c r="V931" s="5"/>
      <c r="W931" s="5"/>
      <c r="X931" s="5"/>
    </row>
    <row r="932" spans="1:24" ht="13.5" hidden="1" customHeight="1" x14ac:dyDescent="0.3">
      <c r="A932" s="6"/>
      <c r="B932" s="6"/>
      <c r="C932" s="6"/>
      <c r="D932" s="9"/>
      <c r="E932" s="14"/>
      <c r="F932" s="9"/>
      <c r="G932" s="9"/>
      <c r="H932" s="121"/>
      <c r="I932" s="121"/>
      <c r="J932" s="9"/>
      <c r="K932" s="9"/>
      <c r="L932" s="9"/>
      <c r="M932" s="9"/>
      <c r="N932" s="9"/>
      <c r="O932" s="5"/>
      <c r="P932" s="5"/>
      <c r="Q932" s="5"/>
      <c r="R932" s="5"/>
      <c r="S932" s="5"/>
      <c r="T932" s="5"/>
      <c r="U932" s="5"/>
      <c r="V932" s="5"/>
      <c r="W932" s="5"/>
      <c r="X932" s="5"/>
    </row>
    <row r="933" spans="1:24" ht="13.5" hidden="1" customHeight="1" x14ac:dyDescent="0.3">
      <c r="A933" s="6"/>
      <c r="B933" s="6"/>
      <c r="C933" s="6"/>
      <c r="D933" s="9"/>
      <c r="E933" s="14"/>
      <c r="F933" s="9"/>
      <c r="G933" s="9"/>
      <c r="H933" s="121"/>
      <c r="I933" s="121"/>
      <c r="J933" s="9"/>
      <c r="K933" s="9"/>
      <c r="L933" s="9"/>
      <c r="M933" s="9"/>
      <c r="N933" s="9"/>
      <c r="O933" s="5"/>
      <c r="P933" s="5"/>
      <c r="Q933" s="5"/>
      <c r="R933" s="5"/>
      <c r="S933" s="5"/>
      <c r="T933" s="5"/>
      <c r="U933" s="5"/>
      <c r="V933" s="5"/>
      <c r="W933" s="5"/>
      <c r="X933" s="5"/>
    </row>
    <row r="934" spans="1:24" ht="13.5" hidden="1" customHeight="1" x14ac:dyDescent="0.3">
      <c r="A934" s="6"/>
      <c r="B934" s="6"/>
      <c r="C934" s="6"/>
      <c r="D934" s="9"/>
      <c r="E934" s="14"/>
      <c r="F934" s="9"/>
      <c r="G934" s="9"/>
      <c r="H934" s="121"/>
      <c r="I934" s="121"/>
      <c r="J934" s="9"/>
      <c r="K934" s="9"/>
      <c r="L934" s="9"/>
      <c r="M934" s="9"/>
      <c r="N934" s="9"/>
      <c r="O934" s="5"/>
      <c r="P934" s="5"/>
      <c r="Q934" s="5"/>
      <c r="R934" s="5"/>
      <c r="S934" s="5"/>
      <c r="T934" s="5"/>
      <c r="U934" s="5"/>
      <c r="V934" s="5"/>
      <c r="W934" s="5"/>
      <c r="X934" s="5"/>
    </row>
    <row r="935" spans="1:24" ht="13.5" hidden="1" customHeight="1" x14ac:dyDescent="0.3">
      <c r="A935" s="6"/>
      <c r="B935" s="6"/>
      <c r="C935" s="6"/>
      <c r="D935" s="9"/>
      <c r="E935" s="14"/>
      <c r="F935" s="9"/>
      <c r="G935" s="9"/>
      <c r="H935" s="121"/>
      <c r="I935" s="121"/>
      <c r="J935" s="9"/>
      <c r="K935" s="9"/>
      <c r="L935" s="9"/>
      <c r="M935" s="9"/>
      <c r="N935" s="9"/>
      <c r="O935" s="5"/>
      <c r="P935" s="5"/>
      <c r="Q935" s="5"/>
      <c r="R935" s="5"/>
      <c r="S935" s="5"/>
      <c r="T935" s="5"/>
      <c r="U935" s="5"/>
      <c r="V935" s="5"/>
      <c r="W935" s="5"/>
      <c r="X935" s="5"/>
    </row>
    <row r="936" spans="1:24" ht="13.5" hidden="1" customHeight="1" x14ac:dyDescent="0.3">
      <c r="A936" s="6"/>
      <c r="B936" s="6"/>
      <c r="C936" s="6"/>
      <c r="D936" s="9"/>
      <c r="E936" s="14"/>
      <c r="F936" s="9"/>
      <c r="G936" s="9"/>
      <c r="H936" s="121"/>
      <c r="I936" s="121"/>
      <c r="J936" s="9"/>
      <c r="K936" s="9"/>
      <c r="L936" s="9"/>
      <c r="M936" s="9"/>
      <c r="N936" s="9"/>
      <c r="O936" s="5"/>
      <c r="P936" s="5"/>
      <c r="Q936" s="5"/>
      <c r="R936" s="5"/>
      <c r="S936" s="5"/>
      <c r="T936" s="5"/>
      <c r="U936" s="5"/>
      <c r="V936" s="5"/>
      <c r="W936" s="5"/>
      <c r="X936" s="5"/>
    </row>
    <row r="937" spans="1:24" ht="13.5" hidden="1" customHeight="1" x14ac:dyDescent="0.3">
      <c r="A937" s="6"/>
      <c r="B937" s="6"/>
      <c r="C937" s="6"/>
      <c r="D937" s="9"/>
      <c r="E937" s="14"/>
      <c r="F937" s="9"/>
      <c r="G937" s="9"/>
      <c r="H937" s="121"/>
      <c r="I937" s="121"/>
      <c r="J937" s="9"/>
      <c r="K937" s="9"/>
      <c r="L937" s="9"/>
      <c r="M937" s="9"/>
      <c r="N937" s="9"/>
      <c r="O937" s="5"/>
      <c r="P937" s="5"/>
      <c r="Q937" s="5"/>
      <c r="R937" s="5"/>
      <c r="S937" s="5"/>
      <c r="T937" s="5"/>
      <c r="U937" s="5"/>
      <c r="V937" s="5"/>
      <c r="W937" s="5"/>
      <c r="X937" s="5"/>
    </row>
    <row r="938" spans="1:24" ht="13.5" hidden="1" customHeight="1" x14ac:dyDescent="0.3">
      <c r="A938" s="6"/>
      <c r="B938" s="6"/>
      <c r="C938" s="6"/>
      <c r="D938" s="9"/>
      <c r="E938" s="14"/>
      <c r="F938" s="9"/>
      <c r="G938" s="9"/>
      <c r="H938" s="121"/>
      <c r="I938" s="121"/>
      <c r="J938" s="9"/>
      <c r="K938" s="9"/>
      <c r="L938" s="9"/>
      <c r="M938" s="9"/>
      <c r="N938" s="9"/>
      <c r="O938" s="5"/>
      <c r="P938" s="5"/>
      <c r="Q938" s="5"/>
      <c r="R938" s="5"/>
      <c r="S938" s="5"/>
      <c r="T938" s="5"/>
      <c r="U938" s="5"/>
      <c r="V938" s="5"/>
      <c r="W938" s="5"/>
      <c r="X938" s="5"/>
    </row>
    <row r="939" spans="1:24" ht="13.5" hidden="1" customHeight="1" x14ac:dyDescent="0.3">
      <c r="A939" s="6"/>
      <c r="B939" s="6"/>
      <c r="C939" s="6"/>
      <c r="D939" s="9"/>
      <c r="E939" s="14"/>
      <c r="F939" s="9"/>
      <c r="G939" s="9"/>
      <c r="H939" s="121"/>
      <c r="I939" s="121"/>
      <c r="J939" s="9"/>
      <c r="K939" s="9"/>
      <c r="L939" s="9"/>
      <c r="M939" s="9"/>
      <c r="N939" s="9"/>
      <c r="O939" s="5"/>
      <c r="P939" s="5"/>
      <c r="Q939" s="5"/>
      <c r="R939" s="5"/>
      <c r="S939" s="5"/>
      <c r="T939" s="5"/>
      <c r="U939" s="5"/>
      <c r="V939" s="5"/>
      <c r="W939" s="5"/>
      <c r="X939" s="5"/>
    </row>
    <row r="940" spans="1:24" ht="13.5" hidden="1" customHeight="1" x14ac:dyDescent="0.3">
      <c r="A940" s="6"/>
      <c r="B940" s="6"/>
      <c r="C940" s="6"/>
      <c r="D940" s="9"/>
      <c r="E940" s="14"/>
      <c r="F940" s="9"/>
      <c r="G940" s="9"/>
      <c r="H940" s="121"/>
      <c r="I940" s="121"/>
      <c r="J940" s="9"/>
      <c r="K940" s="9"/>
      <c r="L940" s="9"/>
      <c r="M940" s="9"/>
      <c r="N940" s="9"/>
      <c r="O940" s="5"/>
      <c r="P940" s="5"/>
      <c r="Q940" s="5"/>
      <c r="R940" s="5"/>
      <c r="S940" s="5"/>
      <c r="T940" s="5"/>
      <c r="U940" s="5"/>
      <c r="V940" s="5"/>
      <c r="W940" s="5"/>
      <c r="X940" s="5"/>
    </row>
    <row r="941" spans="1:24" ht="13.5" hidden="1" customHeight="1" x14ac:dyDescent="0.3">
      <c r="A941" s="6"/>
      <c r="B941" s="6"/>
      <c r="C941" s="6"/>
      <c r="D941" s="9"/>
      <c r="E941" s="14"/>
      <c r="F941" s="9"/>
      <c r="G941" s="9"/>
      <c r="H941" s="121"/>
      <c r="I941" s="121"/>
      <c r="J941" s="9"/>
      <c r="K941" s="9"/>
      <c r="L941" s="9"/>
      <c r="M941" s="9"/>
      <c r="N941" s="9"/>
      <c r="O941" s="5"/>
      <c r="P941" s="5"/>
      <c r="Q941" s="5"/>
      <c r="R941" s="5"/>
      <c r="S941" s="5"/>
      <c r="T941" s="5"/>
      <c r="U941" s="5"/>
      <c r="V941" s="5"/>
      <c r="W941" s="5"/>
      <c r="X941" s="5"/>
    </row>
    <row r="942" spans="1:24" ht="13.5" hidden="1" customHeight="1" x14ac:dyDescent="0.3">
      <c r="A942" s="6"/>
      <c r="B942" s="6"/>
      <c r="C942" s="6"/>
      <c r="D942" s="9"/>
      <c r="E942" s="14"/>
      <c r="F942" s="9"/>
      <c r="G942" s="9"/>
      <c r="H942" s="121"/>
      <c r="I942" s="121"/>
      <c r="J942" s="9"/>
      <c r="K942" s="9"/>
      <c r="L942" s="9"/>
      <c r="M942" s="9"/>
      <c r="N942" s="9"/>
      <c r="O942" s="5"/>
      <c r="P942" s="5"/>
      <c r="Q942" s="5"/>
      <c r="R942" s="5"/>
      <c r="S942" s="5"/>
      <c r="T942" s="5"/>
      <c r="U942" s="5"/>
      <c r="V942" s="5"/>
      <c r="W942" s="5"/>
      <c r="X942" s="5"/>
    </row>
    <row r="943" spans="1:24" ht="13.5" hidden="1" customHeight="1" x14ac:dyDescent="0.3">
      <c r="A943" s="6"/>
      <c r="B943" s="6"/>
      <c r="C943" s="6"/>
      <c r="D943" s="9"/>
      <c r="E943" s="14"/>
      <c r="F943" s="9"/>
      <c r="G943" s="9"/>
      <c r="H943" s="121"/>
      <c r="I943" s="121"/>
      <c r="J943" s="9"/>
      <c r="K943" s="9"/>
      <c r="L943" s="9"/>
      <c r="M943" s="9"/>
      <c r="N943" s="9"/>
      <c r="O943" s="5"/>
      <c r="P943" s="5"/>
      <c r="Q943" s="5"/>
      <c r="R943" s="5"/>
      <c r="S943" s="5"/>
      <c r="T943" s="5"/>
      <c r="U943" s="5"/>
      <c r="V943" s="5"/>
      <c r="W943" s="5"/>
      <c r="X943" s="5"/>
    </row>
    <row r="944" spans="1:24" ht="13.5" hidden="1" customHeight="1" x14ac:dyDescent="0.3">
      <c r="A944" s="6"/>
      <c r="B944" s="6"/>
      <c r="C944" s="6"/>
      <c r="D944" s="9"/>
      <c r="E944" s="14"/>
      <c r="F944" s="9"/>
      <c r="G944" s="9"/>
      <c r="H944" s="121"/>
      <c r="I944" s="121"/>
      <c r="J944" s="9"/>
      <c r="K944" s="9"/>
      <c r="L944" s="9"/>
      <c r="M944" s="9"/>
      <c r="N944" s="9"/>
      <c r="O944" s="5"/>
      <c r="P944" s="5"/>
      <c r="Q944" s="5"/>
      <c r="R944" s="5"/>
      <c r="S944" s="5"/>
      <c r="T944" s="5"/>
      <c r="U944" s="5"/>
      <c r="V944" s="5"/>
      <c r="W944" s="5"/>
      <c r="X944" s="5"/>
    </row>
    <row r="945" spans="1:24" ht="13.5" hidden="1" customHeight="1" x14ac:dyDescent="0.3">
      <c r="A945" s="6"/>
      <c r="B945" s="6"/>
      <c r="C945" s="6"/>
      <c r="D945" s="9"/>
      <c r="E945" s="14"/>
      <c r="F945" s="9"/>
      <c r="G945" s="9"/>
      <c r="H945" s="121"/>
      <c r="I945" s="121"/>
      <c r="J945" s="9"/>
      <c r="K945" s="9"/>
      <c r="L945" s="9"/>
      <c r="M945" s="9"/>
      <c r="N945" s="9"/>
      <c r="O945" s="5"/>
      <c r="P945" s="5"/>
      <c r="Q945" s="5"/>
      <c r="R945" s="5"/>
      <c r="S945" s="5"/>
      <c r="T945" s="5"/>
      <c r="U945" s="5"/>
      <c r="V945" s="5"/>
      <c r="W945" s="5"/>
      <c r="X945" s="5"/>
    </row>
    <row r="946" spans="1:24" ht="13.5" hidden="1" customHeight="1" x14ac:dyDescent="0.3">
      <c r="A946" s="6"/>
      <c r="B946" s="6"/>
      <c r="C946" s="6"/>
      <c r="D946" s="9"/>
      <c r="E946" s="14"/>
      <c r="F946" s="9"/>
      <c r="G946" s="9"/>
      <c r="H946" s="121"/>
      <c r="I946" s="121"/>
      <c r="J946" s="9"/>
      <c r="K946" s="9"/>
      <c r="L946" s="9"/>
      <c r="M946" s="9"/>
      <c r="N946" s="9"/>
      <c r="O946" s="5"/>
      <c r="P946" s="5"/>
      <c r="Q946" s="5"/>
      <c r="R946" s="5"/>
      <c r="S946" s="5"/>
      <c r="T946" s="5"/>
      <c r="U946" s="5"/>
      <c r="V946" s="5"/>
      <c r="W946" s="5"/>
      <c r="X946" s="5"/>
    </row>
    <row r="947" spans="1:24" ht="13.5" hidden="1" customHeight="1" x14ac:dyDescent="0.3">
      <c r="A947" s="6"/>
      <c r="B947" s="6"/>
      <c r="C947" s="6"/>
      <c r="D947" s="9"/>
      <c r="E947" s="14"/>
      <c r="F947" s="9"/>
      <c r="G947" s="9"/>
      <c r="H947" s="121"/>
      <c r="I947" s="121"/>
      <c r="J947" s="9"/>
      <c r="K947" s="9"/>
      <c r="L947" s="9"/>
      <c r="M947" s="9"/>
      <c r="N947" s="9"/>
      <c r="O947" s="5"/>
      <c r="P947" s="5"/>
      <c r="Q947" s="5"/>
      <c r="R947" s="5"/>
      <c r="S947" s="5"/>
      <c r="T947" s="5"/>
      <c r="U947" s="5"/>
      <c r="V947" s="5"/>
      <c r="W947" s="5"/>
      <c r="X947" s="5"/>
    </row>
    <row r="948" spans="1:24" ht="13.5" hidden="1" customHeight="1" x14ac:dyDescent="0.3">
      <c r="A948" s="6"/>
      <c r="B948" s="6"/>
      <c r="C948" s="6"/>
      <c r="D948" s="9"/>
      <c r="E948" s="14"/>
      <c r="F948" s="9"/>
      <c r="G948" s="9"/>
      <c r="H948" s="121"/>
      <c r="I948" s="121"/>
      <c r="J948" s="9"/>
      <c r="K948" s="9"/>
      <c r="L948" s="9"/>
      <c r="M948" s="9"/>
      <c r="N948" s="9"/>
      <c r="O948" s="5"/>
      <c r="P948" s="5"/>
      <c r="Q948" s="5"/>
      <c r="R948" s="5"/>
      <c r="S948" s="5"/>
      <c r="T948" s="5"/>
      <c r="U948" s="5"/>
      <c r="V948" s="5"/>
      <c r="W948" s="5"/>
      <c r="X948" s="5"/>
    </row>
    <row r="949" spans="1:24" ht="13.5" hidden="1" customHeight="1" x14ac:dyDescent="0.3">
      <c r="A949" s="6"/>
      <c r="B949" s="6"/>
      <c r="C949" s="6"/>
      <c r="D949" s="9"/>
      <c r="E949" s="14"/>
      <c r="F949" s="9"/>
      <c r="G949" s="9"/>
      <c r="H949" s="121"/>
      <c r="I949" s="121"/>
      <c r="J949" s="9"/>
      <c r="K949" s="9"/>
      <c r="L949" s="9"/>
      <c r="M949" s="9"/>
      <c r="N949" s="9"/>
      <c r="O949" s="5"/>
      <c r="P949" s="5"/>
      <c r="Q949" s="5"/>
      <c r="R949" s="5"/>
      <c r="S949" s="5"/>
      <c r="T949" s="5"/>
      <c r="U949" s="5"/>
      <c r="V949" s="5"/>
      <c r="W949" s="5"/>
      <c r="X949" s="5"/>
    </row>
    <row r="950" spans="1:24" ht="13.5" hidden="1" customHeight="1" x14ac:dyDescent="0.3">
      <c r="A950" s="6"/>
      <c r="B950" s="6"/>
      <c r="C950" s="6"/>
      <c r="D950" s="9"/>
      <c r="E950" s="14"/>
      <c r="F950" s="9"/>
      <c r="G950" s="9"/>
      <c r="H950" s="121"/>
      <c r="I950" s="121"/>
      <c r="J950" s="9"/>
      <c r="K950" s="9"/>
      <c r="L950" s="9"/>
      <c r="M950" s="9"/>
      <c r="N950" s="9"/>
      <c r="O950" s="5"/>
      <c r="P950" s="5"/>
      <c r="Q950" s="5"/>
      <c r="R950" s="5"/>
      <c r="S950" s="5"/>
      <c r="T950" s="5"/>
      <c r="U950" s="5"/>
      <c r="V950" s="5"/>
      <c r="W950" s="5"/>
      <c r="X950" s="5"/>
    </row>
    <row r="951" spans="1:24" ht="13.5" hidden="1" customHeight="1" x14ac:dyDescent="0.3">
      <c r="A951" s="6"/>
      <c r="B951" s="6"/>
      <c r="C951" s="6"/>
      <c r="D951" s="9"/>
      <c r="E951" s="14"/>
      <c r="F951" s="9"/>
      <c r="G951" s="9"/>
      <c r="H951" s="121"/>
      <c r="I951" s="121"/>
      <c r="J951" s="9"/>
      <c r="K951" s="9"/>
      <c r="L951" s="9"/>
      <c r="M951" s="9"/>
      <c r="N951" s="9"/>
      <c r="O951" s="5"/>
      <c r="P951" s="5"/>
      <c r="Q951" s="5"/>
      <c r="R951" s="5"/>
      <c r="S951" s="5"/>
      <c r="T951" s="5"/>
      <c r="U951" s="5"/>
      <c r="V951" s="5"/>
      <c r="W951" s="5"/>
      <c r="X951" s="5"/>
    </row>
    <row r="952" spans="1:24" ht="13.5" hidden="1" customHeight="1" x14ac:dyDescent="0.3">
      <c r="A952" s="6"/>
      <c r="B952" s="6"/>
      <c r="C952" s="6"/>
      <c r="D952" s="9"/>
      <c r="E952" s="14"/>
      <c r="F952" s="9"/>
      <c r="G952" s="9"/>
      <c r="H952" s="121"/>
      <c r="I952" s="121"/>
      <c r="J952" s="9"/>
      <c r="K952" s="9"/>
      <c r="L952" s="9"/>
      <c r="M952" s="9"/>
      <c r="N952" s="9"/>
      <c r="O952" s="5"/>
      <c r="P952" s="5"/>
      <c r="Q952" s="5"/>
      <c r="R952" s="5"/>
      <c r="S952" s="5"/>
      <c r="T952" s="5"/>
      <c r="U952" s="5"/>
      <c r="V952" s="5"/>
      <c r="W952" s="5"/>
      <c r="X952" s="5"/>
    </row>
    <row r="953" spans="1:24" ht="13.5" hidden="1" customHeight="1" x14ac:dyDescent="0.3">
      <c r="A953" s="6"/>
      <c r="B953" s="6"/>
      <c r="C953" s="6"/>
      <c r="D953" s="9"/>
      <c r="E953" s="14"/>
      <c r="F953" s="9"/>
      <c r="G953" s="9"/>
      <c r="H953" s="121"/>
      <c r="I953" s="121"/>
      <c r="J953" s="9"/>
      <c r="K953" s="9"/>
      <c r="L953" s="9"/>
      <c r="M953" s="9"/>
      <c r="N953" s="9"/>
      <c r="O953" s="5"/>
      <c r="P953" s="5"/>
      <c r="Q953" s="5"/>
      <c r="R953" s="5"/>
      <c r="S953" s="5"/>
      <c r="T953" s="5"/>
      <c r="U953" s="5"/>
      <c r="V953" s="5"/>
      <c r="W953" s="5"/>
      <c r="X953" s="5"/>
    </row>
    <row r="954" spans="1:24" ht="13.5" hidden="1" customHeight="1" x14ac:dyDescent="0.3">
      <c r="A954" s="6"/>
      <c r="B954" s="6"/>
      <c r="C954" s="6"/>
      <c r="D954" s="9"/>
      <c r="E954" s="14"/>
      <c r="F954" s="9"/>
      <c r="G954" s="9"/>
      <c r="H954" s="121"/>
      <c r="I954" s="121"/>
      <c r="J954" s="9"/>
      <c r="K954" s="9"/>
      <c r="L954" s="9"/>
      <c r="M954" s="9"/>
      <c r="N954" s="9"/>
      <c r="O954" s="5"/>
      <c r="P954" s="5"/>
      <c r="Q954" s="5"/>
      <c r="R954" s="5"/>
      <c r="S954" s="5"/>
      <c r="T954" s="5"/>
      <c r="U954" s="5"/>
      <c r="V954" s="5"/>
      <c r="W954" s="5"/>
      <c r="X954" s="5"/>
    </row>
    <row r="955" spans="1:24" ht="13.5" hidden="1" customHeight="1" x14ac:dyDescent="0.3">
      <c r="A955" s="6"/>
      <c r="B955" s="6"/>
      <c r="C955" s="6"/>
      <c r="D955" s="9"/>
      <c r="E955" s="14"/>
      <c r="F955" s="9"/>
      <c r="G955" s="9"/>
      <c r="H955" s="121"/>
      <c r="I955" s="121"/>
      <c r="J955" s="9"/>
      <c r="K955" s="9"/>
      <c r="L955" s="9"/>
      <c r="M955" s="9"/>
      <c r="N955" s="9"/>
      <c r="O955" s="5"/>
      <c r="P955" s="5"/>
      <c r="Q955" s="5"/>
      <c r="R955" s="5"/>
      <c r="S955" s="5"/>
      <c r="T955" s="5"/>
      <c r="U955" s="5"/>
      <c r="V955" s="5"/>
      <c r="W955" s="5"/>
      <c r="X955" s="5"/>
    </row>
    <row r="956" spans="1:24" ht="13.5" hidden="1" customHeight="1" x14ac:dyDescent="0.3">
      <c r="A956" s="6"/>
      <c r="B956" s="6"/>
      <c r="C956" s="6"/>
      <c r="D956" s="9"/>
      <c r="E956" s="14"/>
      <c r="F956" s="9"/>
      <c r="G956" s="9"/>
      <c r="H956" s="121"/>
      <c r="I956" s="121"/>
      <c r="J956" s="9"/>
      <c r="K956" s="9"/>
      <c r="L956" s="9"/>
      <c r="M956" s="9"/>
      <c r="N956" s="9"/>
      <c r="O956" s="5"/>
      <c r="P956" s="5"/>
      <c r="Q956" s="5"/>
      <c r="R956" s="5"/>
      <c r="S956" s="5"/>
      <c r="T956" s="5"/>
      <c r="U956" s="5"/>
      <c r="V956" s="5"/>
      <c r="W956" s="5"/>
      <c r="X956" s="5"/>
    </row>
    <row r="957" spans="1:24" ht="13.5" hidden="1" customHeight="1" x14ac:dyDescent="0.3">
      <c r="A957" s="6"/>
      <c r="B957" s="6"/>
      <c r="C957" s="6"/>
      <c r="D957" s="9"/>
      <c r="E957" s="14"/>
      <c r="F957" s="9"/>
      <c r="G957" s="9"/>
      <c r="H957" s="121"/>
      <c r="I957" s="121"/>
      <c r="J957" s="9"/>
      <c r="K957" s="9"/>
      <c r="L957" s="9"/>
      <c r="M957" s="9"/>
      <c r="N957" s="9"/>
      <c r="O957" s="5"/>
      <c r="P957" s="5"/>
      <c r="Q957" s="5"/>
      <c r="R957" s="5"/>
      <c r="S957" s="5"/>
      <c r="T957" s="5"/>
      <c r="U957" s="5"/>
      <c r="V957" s="5"/>
      <c r="W957" s="5"/>
      <c r="X957" s="5"/>
    </row>
    <row r="958" spans="1:24" ht="13.5" hidden="1" customHeight="1" x14ac:dyDescent="0.3">
      <c r="A958" s="6"/>
      <c r="B958" s="6"/>
      <c r="C958" s="6"/>
      <c r="D958" s="9"/>
      <c r="E958" s="14"/>
      <c r="F958" s="9"/>
      <c r="G958" s="9"/>
      <c r="H958" s="121"/>
      <c r="I958" s="121"/>
      <c r="J958" s="9"/>
      <c r="K958" s="9"/>
      <c r="L958" s="9"/>
      <c r="M958" s="9"/>
      <c r="N958" s="9"/>
      <c r="O958" s="5"/>
      <c r="P958" s="5"/>
      <c r="Q958" s="5"/>
      <c r="R958" s="5"/>
      <c r="S958" s="5"/>
      <c r="T958" s="5"/>
      <c r="U958" s="5"/>
      <c r="V958" s="5"/>
      <c r="W958" s="5"/>
      <c r="X958" s="5"/>
    </row>
    <row r="959" spans="1:24" ht="13.5" hidden="1" customHeight="1" x14ac:dyDescent="0.3">
      <c r="A959" s="6"/>
      <c r="B959" s="6"/>
      <c r="C959" s="6"/>
      <c r="D959" s="9"/>
      <c r="E959" s="14"/>
      <c r="F959" s="9"/>
      <c r="G959" s="9"/>
      <c r="H959" s="121"/>
      <c r="I959" s="121"/>
      <c r="J959" s="9"/>
      <c r="K959" s="9"/>
      <c r="L959" s="9"/>
      <c r="M959" s="9"/>
      <c r="N959" s="9"/>
      <c r="O959" s="5"/>
      <c r="P959" s="5"/>
      <c r="Q959" s="5"/>
      <c r="R959" s="5"/>
      <c r="S959" s="5"/>
      <c r="T959" s="5"/>
      <c r="U959" s="5"/>
      <c r="V959" s="5"/>
      <c r="W959" s="5"/>
      <c r="X959" s="5"/>
    </row>
    <row r="960" spans="1:24" ht="13.5" hidden="1" customHeight="1" x14ac:dyDescent="0.3">
      <c r="A960" s="6"/>
      <c r="B960" s="6"/>
      <c r="C960" s="6"/>
      <c r="D960" s="9"/>
      <c r="E960" s="14"/>
      <c r="F960" s="9"/>
      <c r="G960" s="9"/>
      <c r="H960" s="121"/>
      <c r="I960" s="121"/>
      <c r="J960" s="9"/>
      <c r="K960" s="9"/>
      <c r="L960" s="9"/>
      <c r="M960" s="9"/>
      <c r="N960" s="9"/>
      <c r="O960" s="5"/>
      <c r="P960" s="5"/>
      <c r="Q960" s="5"/>
      <c r="R960" s="5"/>
      <c r="S960" s="5"/>
      <c r="T960" s="5"/>
      <c r="U960" s="5"/>
      <c r="V960" s="5"/>
      <c r="W960" s="5"/>
      <c r="X960" s="5"/>
    </row>
    <row r="961" spans="1:24" ht="13.5" hidden="1" customHeight="1" x14ac:dyDescent="0.3">
      <c r="A961" s="6"/>
      <c r="B961" s="6"/>
      <c r="C961" s="6"/>
      <c r="D961" s="9"/>
      <c r="E961" s="14"/>
      <c r="F961" s="9"/>
      <c r="G961" s="9"/>
      <c r="H961" s="121"/>
      <c r="I961" s="121"/>
      <c r="J961" s="9"/>
      <c r="K961" s="9"/>
      <c r="L961" s="9"/>
      <c r="M961" s="9"/>
      <c r="N961" s="9"/>
      <c r="O961" s="5"/>
      <c r="P961" s="5"/>
      <c r="Q961" s="5"/>
      <c r="R961" s="5"/>
      <c r="S961" s="5"/>
      <c r="T961" s="5"/>
      <c r="U961" s="5"/>
      <c r="V961" s="5"/>
      <c r="W961" s="5"/>
      <c r="X961" s="5"/>
    </row>
    <row r="962" spans="1:24" ht="13.5" hidden="1" customHeight="1" x14ac:dyDescent="0.3">
      <c r="A962" s="6"/>
      <c r="B962" s="6"/>
      <c r="C962" s="6"/>
      <c r="D962" s="9"/>
      <c r="E962" s="14"/>
      <c r="F962" s="9"/>
      <c r="G962" s="9"/>
      <c r="H962" s="121"/>
      <c r="I962" s="121"/>
      <c r="J962" s="9"/>
      <c r="K962" s="9"/>
      <c r="L962" s="9"/>
      <c r="M962" s="9"/>
      <c r="N962" s="9"/>
      <c r="O962" s="5"/>
      <c r="P962" s="5"/>
      <c r="Q962" s="5"/>
      <c r="R962" s="5"/>
      <c r="S962" s="5"/>
      <c r="T962" s="5"/>
      <c r="U962" s="5"/>
      <c r="V962" s="5"/>
      <c r="W962" s="5"/>
      <c r="X962" s="5"/>
    </row>
    <row r="963" spans="1:24" ht="13.5" hidden="1" customHeight="1" x14ac:dyDescent="0.3">
      <c r="A963" s="6"/>
      <c r="B963" s="6"/>
      <c r="C963" s="6"/>
      <c r="D963" s="9"/>
      <c r="E963" s="14"/>
      <c r="F963" s="9"/>
      <c r="G963" s="9"/>
      <c r="H963" s="121"/>
      <c r="I963" s="121"/>
      <c r="J963" s="9"/>
      <c r="K963" s="9"/>
      <c r="L963" s="9"/>
      <c r="M963" s="9"/>
      <c r="N963" s="9"/>
      <c r="O963" s="5"/>
      <c r="P963" s="5"/>
      <c r="Q963" s="5"/>
      <c r="R963" s="5"/>
      <c r="S963" s="5"/>
      <c r="T963" s="5"/>
      <c r="U963" s="5"/>
      <c r="V963" s="5"/>
      <c r="W963" s="5"/>
      <c r="X963" s="5"/>
    </row>
    <row r="964" spans="1:24" ht="13.5" hidden="1" customHeight="1" x14ac:dyDescent="0.3">
      <c r="A964" s="6"/>
      <c r="B964" s="6"/>
      <c r="C964" s="6"/>
      <c r="D964" s="9"/>
      <c r="E964" s="14"/>
      <c r="F964" s="9"/>
      <c r="G964" s="9"/>
      <c r="H964" s="121"/>
      <c r="I964" s="121"/>
      <c r="J964" s="9"/>
      <c r="K964" s="9"/>
      <c r="L964" s="9"/>
      <c r="M964" s="9"/>
      <c r="N964" s="9"/>
      <c r="O964" s="5"/>
      <c r="P964" s="5"/>
      <c r="Q964" s="5"/>
      <c r="R964" s="5"/>
      <c r="S964" s="5"/>
      <c r="T964" s="5"/>
      <c r="U964" s="5"/>
      <c r="V964" s="5"/>
      <c r="W964" s="5"/>
      <c r="X964" s="5"/>
    </row>
    <row r="965" spans="1:24" ht="13.5" hidden="1" customHeight="1" x14ac:dyDescent="0.3">
      <c r="A965" s="6"/>
      <c r="B965" s="6"/>
      <c r="C965" s="6"/>
      <c r="D965" s="9"/>
      <c r="E965" s="14"/>
      <c r="F965" s="9"/>
      <c r="G965" s="9"/>
      <c r="H965" s="121"/>
      <c r="I965" s="121"/>
      <c r="J965" s="9"/>
      <c r="K965" s="9"/>
      <c r="L965" s="9"/>
      <c r="M965" s="9"/>
      <c r="N965" s="9"/>
      <c r="O965" s="5"/>
      <c r="P965" s="5"/>
      <c r="Q965" s="5"/>
      <c r="R965" s="5"/>
      <c r="S965" s="5"/>
      <c r="T965" s="5"/>
      <c r="U965" s="5"/>
      <c r="V965" s="5"/>
      <c r="W965" s="5"/>
      <c r="X965" s="5"/>
    </row>
    <row r="966" spans="1:24" ht="13.5" hidden="1" customHeight="1" x14ac:dyDescent="0.3">
      <c r="A966" s="6"/>
      <c r="B966" s="6"/>
      <c r="C966" s="6"/>
      <c r="D966" s="9"/>
      <c r="E966" s="14"/>
      <c r="F966" s="9"/>
      <c r="G966" s="9"/>
      <c r="H966" s="121"/>
      <c r="I966" s="121"/>
      <c r="J966" s="9"/>
      <c r="K966" s="9"/>
      <c r="L966" s="9"/>
      <c r="M966" s="9"/>
      <c r="N966" s="9"/>
      <c r="O966" s="5"/>
      <c r="P966" s="5"/>
      <c r="Q966" s="5"/>
      <c r="R966" s="5"/>
      <c r="S966" s="5"/>
      <c r="T966" s="5"/>
      <c r="U966" s="5"/>
      <c r="V966" s="5"/>
      <c r="W966" s="5"/>
      <c r="X966" s="5"/>
    </row>
    <row r="967" spans="1:24" ht="13.5" hidden="1" customHeight="1" x14ac:dyDescent="0.3">
      <c r="A967" s="6"/>
      <c r="B967" s="6"/>
      <c r="C967" s="6"/>
      <c r="D967" s="9"/>
      <c r="E967" s="14"/>
      <c r="F967" s="9"/>
      <c r="G967" s="9"/>
      <c r="H967" s="121"/>
      <c r="I967" s="121"/>
      <c r="J967" s="9"/>
      <c r="K967" s="9"/>
      <c r="L967" s="9"/>
      <c r="M967" s="9"/>
      <c r="N967" s="9"/>
      <c r="O967" s="5"/>
      <c r="P967" s="5"/>
      <c r="Q967" s="5"/>
      <c r="R967" s="5"/>
      <c r="S967" s="5"/>
      <c r="T967" s="5"/>
      <c r="U967" s="5"/>
      <c r="V967" s="5"/>
      <c r="W967" s="5"/>
      <c r="X967" s="5"/>
    </row>
    <row r="968" spans="1:24" ht="13.5" hidden="1" customHeight="1" x14ac:dyDescent="0.3">
      <c r="A968" s="6"/>
      <c r="B968" s="6"/>
      <c r="C968" s="6"/>
      <c r="D968" s="9"/>
      <c r="E968" s="14"/>
      <c r="F968" s="9"/>
      <c r="G968" s="9"/>
      <c r="H968" s="121"/>
      <c r="I968" s="121"/>
      <c r="J968" s="9"/>
      <c r="K968" s="9"/>
      <c r="L968" s="9"/>
      <c r="M968" s="9"/>
      <c r="N968" s="9"/>
      <c r="O968" s="5"/>
      <c r="P968" s="5"/>
      <c r="Q968" s="5"/>
      <c r="R968" s="5"/>
      <c r="S968" s="5"/>
      <c r="T968" s="5"/>
      <c r="U968" s="5"/>
      <c r="V968" s="5"/>
      <c r="W968" s="5"/>
      <c r="X968" s="5"/>
    </row>
    <row r="969" spans="1:24" ht="13.5" hidden="1" customHeight="1" x14ac:dyDescent="0.3">
      <c r="A969" s="6"/>
      <c r="B969" s="6"/>
      <c r="C969" s="6"/>
      <c r="D969" s="9"/>
      <c r="E969" s="14"/>
      <c r="F969" s="9"/>
      <c r="G969" s="9"/>
      <c r="H969" s="121"/>
      <c r="I969" s="121"/>
      <c r="J969" s="9"/>
      <c r="K969" s="9"/>
      <c r="L969" s="9"/>
      <c r="M969" s="9"/>
      <c r="N969" s="9"/>
      <c r="O969" s="5"/>
      <c r="P969" s="5"/>
      <c r="Q969" s="5"/>
      <c r="R969" s="5"/>
      <c r="S969" s="5"/>
      <c r="T969" s="5"/>
      <c r="U969" s="5"/>
      <c r="V969" s="5"/>
      <c r="W969" s="5"/>
      <c r="X969" s="5"/>
    </row>
    <row r="970" spans="1:24" ht="13.5" hidden="1" customHeight="1" x14ac:dyDescent="0.3">
      <c r="A970" s="6"/>
      <c r="B970" s="6"/>
      <c r="C970" s="6"/>
      <c r="D970" s="9"/>
      <c r="E970" s="14"/>
      <c r="F970" s="9"/>
      <c r="G970" s="9"/>
      <c r="H970" s="121"/>
      <c r="I970" s="121"/>
      <c r="J970" s="9"/>
      <c r="K970" s="9"/>
      <c r="L970" s="9"/>
      <c r="M970" s="9"/>
      <c r="N970" s="9"/>
      <c r="O970" s="5"/>
      <c r="P970" s="5"/>
      <c r="Q970" s="5"/>
      <c r="R970" s="5"/>
      <c r="S970" s="5"/>
      <c r="T970" s="5"/>
      <c r="U970" s="5"/>
      <c r="V970" s="5"/>
      <c r="W970" s="5"/>
      <c r="X970" s="5"/>
    </row>
    <row r="971" spans="1:24" ht="13.5" hidden="1" customHeight="1" x14ac:dyDescent="0.3">
      <c r="A971" s="6"/>
      <c r="B971" s="6"/>
      <c r="C971" s="6"/>
      <c r="D971" s="9"/>
      <c r="E971" s="14"/>
      <c r="F971" s="9"/>
      <c r="G971" s="9"/>
      <c r="H971" s="121"/>
      <c r="I971" s="121"/>
      <c r="J971" s="9"/>
      <c r="K971" s="9"/>
      <c r="L971" s="9"/>
      <c r="M971" s="9"/>
      <c r="N971" s="9"/>
      <c r="O971" s="5"/>
      <c r="P971" s="5"/>
      <c r="Q971" s="5"/>
      <c r="R971" s="5"/>
      <c r="S971" s="5"/>
      <c r="T971" s="5"/>
      <c r="U971" s="5"/>
      <c r="V971" s="5"/>
      <c r="W971" s="5"/>
      <c r="X971" s="5"/>
    </row>
    <row r="972" spans="1:24" ht="13.5" hidden="1" customHeight="1" x14ac:dyDescent="0.3">
      <c r="A972" s="6"/>
      <c r="B972" s="6"/>
      <c r="C972" s="6"/>
      <c r="D972" s="9"/>
      <c r="E972" s="14"/>
      <c r="F972" s="9"/>
      <c r="G972" s="9"/>
      <c r="H972" s="121"/>
      <c r="I972" s="121"/>
      <c r="J972" s="9"/>
      <c r="K972" s="9"/>
      <c r="L972" s="9"/>
      <c r="M972" s="9"/>
      <c r="N972" s="9"/>
      <c r="O972" s="5"/>
      <c r="P972" s="5"/>
      <c r="Q972" s="5"/>
      <c r="R972" s="5"/>
      <c r="S972" s="5"/>
      <c r="T972" s="5"/>
      <c r="U972" s="5"/>
      <c r="V972" s="5"/>
      <c r="W972" s="5"/>
      <c r="X972" s="5"/>
    </row>
    <row r="973" spans="1:24" ht="13.5" hidden="1" customHeight="1" x14ac:dyDescent="0.3">
      <c r="A973" s="6"/>
      <c r="B973" s="6"/>
      <c r="C973" s="6"/>
      <c r="D973" s="9"/>
      <c r="E973" s="14"/>
      <c r="F973" s="9"/>
      <c r="G973" s="9"/>
      <c r="H973" s="121"/>
      <c r="I973" s="121"/>
      <c r="J973" s="9"/>
      <c r="K973" s="9"/>
      <c r="L973" s="9"/>
      <c r="M973" s="9"/>
      <c r="N973" s="9"/>
      <c r="O973" s="5"/>
      <c r="P973" s="5"/>
      <c r="Q973" s="5"/>
      <c r="R973" s="5"/>
      <c r="S973" s="5"/>
      <c r="T973" s="5"/>
      <c r="U973" s="5"/>
      <c r="V973" s="5"/>
      <c r="W973" s="5"/>
      <c r="X973" s="5"/>
    </row>
    <row r="974" spans="1:24" ht="13.5" hidden="1" customHeight="1" x14ac:dyDescent="0.3">
      <c r="A974" s="6"/>
      <c r="B974" s="6"/>
      <c r="C974" s="6"/>
      <c r="D974" s="9"/>
      <c r="E974" s="14"/>
      <c r="F974" s="9"/>
      <c r="G974" s="9"/>
      <c r="H974" s="121"/>
      <c r="I974" s="121"/>
      <c r="J974" s="9"/>
      <c r="K974" s="9"/>
      <c r="L974" s="9"/>
      <c r="M974" s="9"/>
      <c r="N974" s="9"/>
      <c r="O974" s="5"/>
      <c r="P974" s="5"/>
      <c r="Q974" s="5"/>
      <c r="R974" s="5"/>
      <c r="S974" s="5"/>
      <c r="T974" s="5"/>
      <c r="U974" s="5"/>
      <c r="V974" s="5"/>
      <c r="W974" s="5"/>
      <c r="X974" s="5"/>
    </row>
    <row r="975" spans="1:24" ht="13.5" hidden="1" customHeight="1" x14ac:dyDescent="0.3">
      <c r="A975" s="6"/>
      <c r="B975" s="6"/>
      <c r="C975" s="6"/>
      <c r="D975" s="9"/>
      <c r="E975" s="14"/>
      <c r="F975" s="9"/>
      <c r="G975" s="9"/>
      <c r="H975" s="121"/>
      <c r="I975" s="121"/>
      <c r="J975" s="9"/>
      <c r="K975" s="9"/>
      <c r="L975" s="9"/>
      <c r="M975" s="9"/>
      <c r="N975" s="9"/>
      <c r="O975" s="5"/>
      <c r="P975" s="5"/>
      <c r="Q975" s="5"/>
      <c r="R975" s="5"/>
      <c r="S975" s="5"/>
      <c r="T975" s="5"/>
      <c r="U975" s="5"/>
      <c r="V975" s="5"/>
      <c r="W975" s="5"/>
      <c r="X975" s="5"/>
    </row>
    <row r="976" spans="1:24" ht="13.5" hidden="1" customHeight="1" x14ac:dyDescent="0.3">
      <c r="A976" s="6"/>
      <c r="B976" s="6"/>
      <c r="C976" s="6"/>
      <c r="D976" s="9"/>
      <c r="E976" s="14"/>
      <c r="F976" s="9"/>
      <c r="G976" s="9"/>
      <c r="H976" s="121"/>
      <c r="I976" s="121"/>
      <c r="J976" s="9"/>
      <c r="K976" s="9"/>
      <c r="L976" s="9"/>
      <c r="M976" s="9"/>
      <c r="N976" s="9"/>
      <c r="O976" s="5"/>
      <c r="P976" s="5"/>
      <c r="Q976" s="5"/>
      <c r="R976" s="5"/>
      <c r="S976" s="5"/>
      <c r="T976" s="5"/>
      <c r="U976" s="5"/>
      <c r="V976" s="5"/>
      <c r="W976" s="5"/>
      <c r="X976" s="5"/>
    </row>
    <row r="977" spans="1:24" ht="13.5" hidden="1" customHeight="1" x14ac:dyDescent="0.3">
      <c r="A977" s="6"/>
      <c r="B977" s="6"/>
      <c r="C977" s="6"/>
      <c r="D977" s="9"/>
      <c r="E977" s="14"/>
      <c r="F977" s="9"/>
      <c r="G977" s="9"/>
      <c r="H977" s="121"/>
      <c r="I977" s="121"/>
      <c r="J977" s="9"/>
      <c r="K977" s="9"/>
      <c r="L977" s="9"/>
      <c r="M977" s="9"/>
      <c r="N977" s="9"/>
      <c r="O977" s="5"/>
      <c r="P977" s="5"/>
      <c r="Q977" s="5"/>
      <c r="R977" s="5"/>
      <c r="S977" s="5"/>
      <c r="T977" s="5"/>
      <c r="U977" s="5"/>
      <c r="V977" s="5"/>
      <c r="W977" s="5"/>
      <c r="X977" s="5"/>
    </row>
    <row r="978" spans="1:24" ht="13.5" hidden="1" customHeight="1" x14ac:dyDescent="0.3">
      <c r="A978" s="6"/>
      <c r="B978" s="6"/>
      <c r="C978" s="6"/>
      <c r="D978" s="9"/>
      <c r="E978" s="14"/>
      <c r="F978" s="9"/>
      <c r="G978" s="9"/>
      <c r="H978" s="121"/>
      <c r="I978" s="121"/>
      <c r="J978" s="9"/>
      <c r="K978" s="9"/>
      <c r="L978" s="9"/>
      <c r="M978" s="9"/>
      <c r="N978" s="9"/>
      <c r="O978" s="5"/>
      <c r="P978" s="5"/>
      <c r="Q978" s="5"/>
      <c r="R978" s="5"/>
      <c r="S978" s="5"/>
      <c r="T978" s="5"/>
      <c r="U978" s="5"/>
      <c r="V978" s="5"/>
      <c r="W978" s="5"/>
      <c r="X978" s="5"/>
    </row>
    <row r="979" spans="1:24" ht="13.5" hidden="1" customHeight="1" x14ac:dyDescent="0.3">
      <c r="A979" s="6"/>
      <c r="B979" s="6"/>
      <c r="C979" s="6"/>
      <c r="D979" s="9"/>
      <c r="E979" s="14"/>
      <c r="F979" s="9"/>
      <c r="G979" s="9"/>
      <c r="H979" s="121"/>
      <c r="I979" s="121"/>
      <c r="J979" s="9"/>
      <c r="K979" s="9"/>
      <c r="L979" s="9"/>
      <c r="M979" s="9"/>
      <c r="N979" s="9"/>
      <c r="O979" s="5"/>
      <c r="P979" s="5"/>
      <c r="Q979" s="5"/>
      <c r="R979" s="5"/>
      <c r="S979" s="5"/>
      <c r="T979" s="5"/>
      <c r="U979" s="5"/>
      <c r="V979" s="5"/>
      <c r="W979" s="5"/>
      <c r="X979" s="5"/>
    </row>
    <row r="980" spans="1:24" ht="13.5" hidden="1" customHeight="1" x14ac:dyDescent="0.3">
      <c r="A980" s="6"/>
      <c r="B980" s="6"/>
      <c r="C980" s="6"/>
      <c r="D980" s="9"/>
      <c r="E980" s="14"/>
      <c r="F980" s="9"/>
      <c r="G980" s="9"/>
      <c r="H980" s="121"/>
      <c r="I980" s="121"/>
      <c r="J980" s="9"/>
      <c r="K980" s="9"/>
      <c r="L980" s="9"/>
      <c r="M980" s="9"/>
      <c r="N980" s="9"/>
      <c r="O980" s="5"/>
      <c r="P980" s="5"/>
      <c r="Q980" s="5"/>
      <c r="R980" s="5"/>
      <c r="S980" s="5"/>
      <c r="T980" s="5"/>
      <c r="U980" s="5"/>
      <c r="V980" s="5"/>
      <c r="W980" s="5"/>
      <c r="X980" s="5"/>
    </row>
    <row r="981" spans="1:24" ht="13.5" hidden="1" customHeight="1" x14ac:dyDescent="0.3">
      <c r="A981" s="6"/>
      <c r="B981" s="6"/>
      <c r="C981" s="6"/>
      <c r="D981" s="9"/>
      <c r="E981" s="14"/>
      <c r="F981" s="9"/>
      <c r="G981" s="9"/>
      <c r="H981" s="121"/>
      <c r="I981" s="121"/>
      <c r="J981" s="9"/>
      <c r="K981" s="9"/>
      <c r="L981" s="9"/>
      <c r="M981" s="9"/>
      <c r="N981" s="9"/>
      <c r="O981" s="5"/>
      <c r="P981" s="5"/>
      <c r="Q981" s="5"/>
      <c r="R981" s="5"/>
      <c r="S981" s="5"/>
      <c r="T981" s="5"/>
      <c r="U981" s="5"/>
      <c r="V981" s="5"/>
      <c r="W981" s="5"/>
      <c r="X981" s="5"/>
    </row>
    <row r="982" spans="1:24" ht="13.5" hidden="1" customHeight="1" x14ac:dyDescent="0.3">
      <c r="A982" s="6"/>
      <c r="B982" s="6"/>
      <c r="C982" s="6"/>
      <c r="D982" s="9"/>
      <c r="E982" s="14"/>
      <c r="F982" s="9"/>
      <c r="G982" s="9"/>
      <c r="H982" s="121"/>
      <c r="I982" s="121"/>
      <c r="J982" s="9"/>
      <c r="K982" s="9"/>
      <c r="L982" s="9"/>
      <c r="M982" s="9"/>
      <c r="N982" s="9"/>
      <c r="O982" s="5"/>
      <c r="P982" s="5"/>
      <c r="Q982" s="5"/>
      <c r="R982" s="5"/>
      <c r="S982" s="5"/>
      <c r="T982" s="5"/>
      <c r="U982" s="5"/>
      <c r="V982" s="5"/>
      <c r="W982" s="5"/>
      <c r="X982" s="5"/>
    </row>
    <row r="983" spans="1:24" ht="13.5" hidden="1" customHeight="1" x14ac:dyDescent="0.3">
      <c r="A983" s="6"/>
      <c r="B983" s="6"/>
      <c r="C983" s="6"/>
      <c r="D983" s="9"/>
      <c r="E983" s="14"/>
      <c r="F983" s="9"/>
      <c r="G983" s="9"/>
      <c r="H983" s="121"/>
      <c r="I983" s="121"/>
      <c r="J983" s="9"/>
      <c r="K983" s="9"/>
      <c r="L983" s="9"/>
      <c r="M983" s="9"/>
      <c r="N983" s="9"/>
      <c r="O983" s="5"/>
      <c r="P983" s="5"/>
      <c r="Q983" s="5"/>
      <c r="R983" s="5"/>
      <c r="S983" s="5"/>
      <c r="T983" s="5"/>
      <c r="U983" s="5"/>
      <c r="V983" s="5"/>
      <c r="W983" s="5"/>
      <c r="X983" s="5"/>
    </row>
    <row r="984" spans="1:24" ht="13.5" hidden="1" customHeight="1" x14ac:dyDescent="0.3">
      <c r="A984" s="6"/>
      <c r="B984" s="6"/>
      <c r="C984" s="6"/>
      <c r="D984" s="9"/>
      <c r="E984" s="14"/>
      <c r="F984" s="9"/>
      <c r="G984" s="9"/>
      <c r="H984" s="121"/>
      <c r="I984" s="121"/>
      <c r="J984" s="9"/>
      <c r="K984" s="9"/>
      <c r="L984" s="9"/>
      <c r="M984" s="9"/>
      <c r="N984" s="9"/>
      <c r="O984" s="5"/>
      <c r="P984" s="5"/>
      <c r="Q984" s="5"/>
      <c r="R984" s="5"/>
      <c r="S984" s="5"/>
      <c r="T984" s="5"/>
      <c r="U984" s="5"/>
      <c r="V984" s="5"/>
      <c r="W984" s="5"/>
      <c r="X984" s="5"/>
    </row>
    <row r="985" spans="1:24" ht="13.5" hidden="1" customHeight="1" x14ac:dyDescent="0.3">
      <c r="A985" s="6"/>
      <c r="B985" s="6"/>
      <c r="C985" s="6"/>
      <c r="D985" s="9"/>
      <c r="E985" s="14"/>
      <c r="F985" s="9"/>
      <c r="G985" s="9"/>
      <c r="H985" s="121"/>
      <c r="I985" s="121"/>
      <c r="J985" s="9"/>
      <c r="K985" s="9"/>
      <c r="L985" s="9"/>
      <c r="M985" s="9"/>
      <c r="N985" s="9"/>
      <c r="O985" s="5"/>
      <c r="P985" s="5"/>
      <c r="Q985" s="5"/>
      <c r="R985" s="5"/>
      <c r="S985" s="5"/>
      <c r="T985" s="5"/>
      <c r="U985" s="5"/>
      <c r="V985" s="5"/>
      <c r="W985" s="5"/>
      <c r="X985" s="5"/>
    </row>
    <row r="986" spans="1:24" ht="13.5" hidden="1" customHeight="1" x14ac:dyDescent="0.3">
      <c r="A986" s="6"/>
      <c r="B986" s="6"/>
      <c r="C986" s="6"/>
      <c r="D986" s="9"/>
      <c r="E986" s="14"/>
      <c r="F986" s="9"/>
      <c r="G986" s="9"/>
      <c r="H986" s="121"/>
      <c r="I986" s="121"/>
      <c r="J986" s="9"/>
      <c r="K986" s="9"/>
      <c r="L986" s="9"/>
      <c r="M986" s="9"/>
      <c r="N986" s="9"/>
      <c r="O986" s="5"/>
      <c r="P986" s="5"/>
      <c r="Q986" s="5"/>
      <c r="R986" s="5"/>
      <c r="S986" s="5"/>
      <c r="T986" s="5"/>
      <c r="U986" s="5"/>
      <c r="V986" s="5"/>
      <c r="W986" s="5"/>
      <c r="X986" s="5"/>
    </row>
    <row r="987" spans="1:24" ht="13.5" hidden="1" customHeight="1" x14ac:dyDescent="0.3">
      <c r="A987" s="6"/>
      <c r="B987" s="6"/>
      <c r="C987" s="6"/>
      <c r="D987" s="9"/>
      <c r="E987" s="14"/>
      <c r="F987" s="9"/>
      <c r="G987" s="9"/>
      <c r="H987" s="121"/>
      <c r="I987" s="121"/>
      <c r="J987" s="9"/>
      <c r="K987" s="9"/>
      <c r="L987" s="9"/>
      <c r="M987" s="9"/>
      <c r="N987" s="9"/>
      <c r="O987" s="5"/>
      <c r="P987" s="5"/>
      <c r="Q987" s="5"/>
      <c r="R987" s="5"/>
      <c r="S987" s="5"/>
      <c r="T987" s="5"/>
      <c r="U987" s="5"/>
      <c r="V987" s="5"/>
      <c r="W987" s="5"/>
      <c r="X987" s="5"/>
    </row>
    <row r="988" spans="1:24" ht="13.5" hidden="1" customHeight="1" x14ac:dyDescent="0.3">
      <c r="A988" s="6"/>
      <c r="B988" s="6"/>
      <c r="C988" s="6"/>
      <c r="D988" s="9"/>
      <c r="E988" s="14"/>
      <c r="F988" s="9"/>
      <c r="G988" s="9"/>
      <c r="H988" s="121"/>
      <c r="I988" s="121"/>
      <c r="J988" s="9"/>
      <c r="K988" s="9"/>
      <c r="L988" s="9"/>
      <c r="M988" s="9"/>
      <c r="N988" s="9"/>
      <c r="O988" s="5"/>
      <c r="P988" s="5"/>
      <c r="Q988" s="5"/>
      <c r="R988" s="5"/>
      <c r="S988" s="5"/>
      <c r="T988" s="5"/>
      <c r="U988" s="5"/>
      <c r="V988" s="5"/>
      <c r="W988" s="5"/>
      <c r="X988" s="5"/>
    </row>
    <row r="989" spans="1:24" ht="13.5" hidden="1" customHeight="1" x14ac:dyDescent="0.3">
      <c r="A989" s="6"/>
      <c r="B989" s="6"/>
      <c r="C989" s="6"/>
      <c r="D989" s="9"/>
      <c r="E989" s="14"/>
      <c r="F989" s="9"/>
      <c r="G989" s="9"/>
      <c r="H989" s="121"/>
      <c r="I989" s="121"/>
      <c r="J989" s="9"/>
      <c r="K989" s="9"/>
      <c r="L989" s="9"/>
      <c r="M989" s="9"/>
      <c r="N989" s="9"/>
      <c r="O989" s="5"/>
      <c r="P989" s="5"/>
      <c r="Q989" s="5"/>
      <c r="R989" s="5"/>
      <c r="S989" s="5"/>
      <c r="T989" s="5"/>
      <c r="U989" s="5"/>
      <c r="V989" s="5"/>
      <c r="W989" s="5"/>
      <c r="X989" s="5"/>
    </row>
    <row r="990" spans="1:24" ht="13.5" hidden="1" customHeight="1" x14ac:dyDescent="0.3">
      <c r="A990" s="6"/>
      <c r="B990" s="6"/>
      <c r="C990" s="6"/>
      <c r="D990" s="9"/>
      <c r="E990" s="14"/>
      <c r="F990" s="9"/>
      <c r="G990" s="9"/>
      <c r="H990" s="121"/>
      <c r="I990" s="121"/>
      <c r="J990" s="9"/>
      <c r="K990" s="9"/>
      <c r="L990" s="9"/>
      <c r="M990" s="9"/>
      <c r="N990" s="9"/>
      <c r="O990" s="5"/>
      <c r="P990" s="5"/>
      <c r="Q990" s="5"/>
      <c r="R990" s="5"/>
      <c r="S990" s="5"/>
      <c r="T990" s="5"/>
      <c r="U990" s="5"/>
      <c r="V990" s="5"/>
      <c r="W990" s="5"/>
      <c r="X990" s="5"/>
    </row>
    <row r="991" spans="1:24" ht="13.5" hidden="1" customHeight="1" x14ac:dyDescent="0.3">
      <c r="A991" s="6"/>
      <c r="B991" s="6"/>
      <c r="C991" s="6"/>
      <c r="D991" s="9"/>
      <c r="E991" s="14"/>
      <c r="F991" s="9"/>
      <c r="G991" s="9"/>
      <c r="H991" s="121"/>
      <c r="I991" s="121"/>
      <c r="J991" s="9"/>
      <c r="K991" s="9"/>
      <c r="L991" s="9"/>
      <c r="M991" s="9"/>
      <c r="N991" s="9"/>
      <c r="O991" s="5"/>
      <c r="P991" s="5"/>
      <c r="Q991" s="5"/>
      <c r="R991" s="5"/>
      <c r="S991" s="5"/>
      <c r="T991" s="5"/>
      <c r="U991" s="5"/>
      <c r="V991" s="5"/>
      <c r="W991" s="5"/>
      <c r="X991" s="5"/>
    </row>
    <row r="992" spans="1:24" ht="13.5" hidden="1" customHeight="1" x14ac:dyDescent="0.3">
      <c r="A992" s="6"/>
      <c r="B992" s="6"/>
      <c r="C992" s="6"/>
      <c r="D992" s="9"/>
      <c r="E992" s="14"/>
      <c r="F992" s="9"/>
      <c r="G992" s="9"/>
      <c r="H992" s="121"/>
      <c r="I992" s="121"/>
      <c r="J992" s="9"/>
      <c r="K992" s="9"/>
      <c r="L992" s="9"/>
      <c r="M992" s="9"/>
      <c r="N992" s="9"/>
      <c r="O992" s="5"/>
      <c r="P992" s="5"/>
      <c r="Q992" s="5"/>
      <c r="R992" s="5"/>
      <c r="S992" s="5"/>
      <c r="T992" s="5"/>
      <c r="U992" s="5"/>
      <c r="V992" s="5"/>
      <c r="W992" s="5"/>
      <c r="X992" s="5"/>
    </row>
    <row r="993" spans="1:24" ht="13.5" hidden="1" customHeight="1" x14ac:dyDescent="0.3">
      <c r="A993" s="6"/>
      <c r="B993" s="6"/>
      <c r="C993" s="6"/>
      <c r="D993" s="9"/>
      <c r="E993" s="14"/>
      <c r="F993" s="9"/>
      <c r="G993" s="9"/>
      <c r="H993" s="121"/>
      <c r="I993" s="121"/>
      <c r="J993" s="9"/>
      <c r="K993" s="9"/>
      <c r="L993" s="9"/>
      <c r="M993" s="9"/>
      <c r="N993" s="9"/>
      <c r="O993" s="5"/>
      <c r="P993" s="5"/>
      <c r="Q993" s="5"/>
      <c r="R993" s="5"/>
      <c r="S993" s="5"/>
      <c r="T993" s="5"/>
      <c r="U993" s="5"/>
      <c r="V993" s="5"/>
      <c r="W993" s="5"/>
      <c r="X993" s="5"/>
    </row>
    <row r="994" spans="1:24" ht="13.5" hidden="1" customHeight="1" x14ac:dyDescent="0.3">
      <c r="A994" s="6"/>
      <c r="B994" s="6"/>
      <c r="C994" s="6"/>
      <c r="D994" s="9"/>
      <c r="E994" s="14"/>
      <c r="F994" s="9"/>
      <c r="G994" s="9"/>
      <c r="H994" s="121"/>
      <c r="I994" s="121"/>
      <c r="J994" s="9"/>
      <c r="K994" s="9"/>
      <c r="L994" s="9"/>
      <c r="M994" s="9"/>
      <c r="N994" s="9"/>
      <c r="O994" s="5"/>
      <c r="P994" s="5"/>
      <c r="Q994" s="5"/>
      <c r="R994" s="5"/>
      <c r="S994" s="5"/>
      <c r="T994" s="5"/>
      <c r="U994" s="5"/>
      <c r="V994" s="5"/>
      <c r="W994" s="5"/>
      <c r="X994" s="5"/>
    </row>
    <row r="995" spans="1:24" ht="13.5" hidden="1" customHeight="1" x14ac:dyDescent="0.3">
      <c r="A995" s="6"/>
      <c r="B995" s="6"/>
      <c r="C995" s="6"/>
      <c r="D995" s="9"/>
      <c r="E995" s="14"/>
      <c r="F995" s="9"/>
      <c r="G995" s="9"/>
      <c r="H995" s="121"/>
      <c r="I995" s="121"/>
      <c r="J995" s="9"/>
      <c r="K995" s="9"/>
      <c r="L995" s="9"/>
      <c r="M995" s="9"/>
      <c r="N995" s="9"/>
      <c r="O995" s="5"/>
      <c r="P995" s="5"/>
      <c r="Q995" s="5"/>
      <c r="R995" s="5"/>
      <c r="S995" s="5"/>
      <c r="T995" s="5"/>
      <c r="U995" s="5"/>
      <c r="V995" s="5"/>
      <c r="W995" s="5"/>
      <c r="X995" s="5"/>
    </row>
    <row r="996" spans="1:24" ht="13.5" hidden="1" customHeight="1" x14ac:dyDescent="0.3">
      <c r="A996" s="6"/>
      <c r="B996" s="6"/>
      <c r="C996" s="6"/>
      <c r="D996" s="9"/>
      <c r="E996" s="14"/>
      <c r="F996" s="9"/>
      <c r="G996" s="9"/>
      <c r="H996" s="121"/>
      <c r="I996" s="121"/>
      <c r="J996" s="9"/>
      <c r="K996" s="9"/>
      <c r="L996" s="9"/>
      <c r="M996" s="9"/>
      <c r="N996" s="9"/>
      <c r="O996" s="5"/>
      <c r="P996" s="5"/>
      <c r="Q996" s="5"/>
      <c r="R996" s="5"/>
      <c r="S996" s="5"/>
      <c r="T996" s="5"/>
      <c r="U996" s="5"/>
      <c r="V996" s="5"/>
      <c r="W996" s="5"/>
      <c r="X996" s="5"/>
    </row>
    <row r="997" spans="1:24" ht="13.5" hidden="1" customHeight="1" x14ac:dyDescent="0.3">
      <c r="A997" s="6"/>
      <c r="B997" s="6"/>
      <c r="C997" s="6"/>
      <c r="D997" s="9"/>
      <c r="E997" s="14"/>
      <c r="F997" s="9"/>
      <c r="G997" s="9"/>
      <c r="H997" s="121"/>
      <c r="I997" s="121"/>
      <c r="J997" s="9"/>
      <c r="K997" s="9"/>
      <c r="L997" s="9"/>
      <c r="M997" s="9"/>
      <c r="N997" s="9"/>
      <c r="O997" s="5"/>
      <c r="P997" s="5"/>
      <c r="Q997" s="5"/>
      <c r="R997" s="5"/>
      <c r="S997" s="5"/>
      <c r="T997" s="5"/>
      <c r="U997" s="5"/>
      <c r="V997" s="5"/>
      <c r="W997" s="5"/>
      <c r="X997" s="5"/>
    </row>
    <row r="998" spans="1:24" ht="13.5" hidden="1" customHeight="1" x14ac:dyDescent="0.3">
      <c r="A998" s="6"/>
      <c r="B998" s="6"/>
      <c r="C998" s="6"/>
      <c r="D998" s="9"/>
      <c r="E998" s="14"/>
      <c r="F998" s="9"/>
      <c r="G998" s="9"/>
      <c r="H998" s="121"/>
      <c r="I998" s="121"/>
      <c r="J998" s="9"/>
      <c r="K998" s="9"/>
      <c r="L998" s="9"/>
      <c r="M998" s="9"/>
      <c r="N998" s="9"/>
      <c r="O998" s="5"/>
      <c r="P998" s="5"/>
      <c r="Q998" s="5"/>
      <c r="R998" s="5"/>
      <c r="S998" s="5"/>
      <c r="T998" s="5"/>
      <c r="U998" s="5"/>
      <c r="V998" s="5"/>
      <c r="W998" s="5"/>
      <c r="X998" s="5"/>
    </row>
    <row r="999" spans="1:24" ht="13.5" hidden="1" customHeight="1" x14ac:dyDescent="0.3">
      <c r="A999" s="6"/>
      <c r="B999" s="6"/>
      <c r="C999" s="6"/>
      <c r="D999" s="9"/>
      <c r="E999" s="14"/>
      <c r="F999" s="9"/>
      <c r="G999" s="9"/>
      <c r="H999" s="121"/>
      <c r="I999" s="121"/>
      <c r="J999" s="9"/>
      <c r="K999" s="9"/>
      <c r="L999" s="9"/>
      <c r="M999" s="9"/>
      <c r="N999" s="9"/>
      <c r="O999" s="5"/>
      <c r="P999" s="5"/>
      <c r="Q999" s="5"/>
      <c r="R999" s="5"/>
      <c r="S999" s="5"/>
      <c r="T999" s="5"/>
      <c r="U999" s="5"/>
      <c r="V999" s="5"/>
      <c r="W999" s="5"/>
      <c r="X999" s="5"/>
    </row>
    <row r="1000" spans="1:24" ht="13.5" hidden="1" customHeight="1" x14ac:dyDescent="0.3">
      <c r="A1000" s="6"/>
      <c r="B1000" s="6"/>
      <c r="C1000" s="6"/>
      <c r="D1000" s="9"/>
      <c r="E1000" s="14"/>
      <c r="F1000" s="9"/>
      <c r="G1000" s="9"/>
      <c r="H1000" s="121"/>
      <c r="I1000" s="121"/>
      <c r="J1000" s="9"/>
      <c r="K1000" s="9"/>
      <c r="L1000" s="9"/>
      <c r="M1000" s="9"/>
      <c r="N1000" s="9"/>
      <c r="O1000" s="5"/>
      <c r="P1000" s="5"/>
      <c r="Q1000" s="5"/>
      <c r="R1000" s="5"/>
      <c r="S1000" s="5"/>
      <c r="T1000" s="5"/>
      <c r="U1000" s="5"/>
      <c r="V1000" s="5"/>
      <c r="W1000" s="5"/>
      <c r="X1000" s="5"/>
    </row>
  </sheetData>
  <mergeCells count="13">
    <mergeCell ref="AS4:AU4"/>
    <mergeCell ref="AV4:AV5"/>
    <mergeCell ref="G4:G5"/>
    <mergeCell ref="H4:AA4"/>
    <mergeCell ref="AB4:AO4"/>
    <mergeCell ref="AQ4:AQ5"/>
    <mergeCell ref="AR4:AR5"/>
    <mergeCell ref="A4:A5"/>
    <mergeCell ref="B4:B5"/>
    <mergeCell ref="C4:C5"/>
    <mergeCell ref="D4:D5"/>
    <mergeCell ref="E4:E5"/>
    <mergeCell ref="F4:F5"/>
  </mergeCells>
  <conditionalFormatting sqref="H34:AV34 H188:AV188 H190:AV190 H194:AV194 H196:AV196 H202:AV202 H206:AV206 H263:AV263 H269:AV269 H275:AV275 H277:AV277 H280:AV280 H294:AV294 H353:AV353 H356:AV356 H359:AV359 H367:AV367 H371:AV371 H22:AV22 H39:AV39 H227:AV227 H254:AV254 H282:AV282 H314:AV314 H351:AV351 H382:AV382 H416:AV416 H47:AV47 H55:AV55 H59:AV59 H66:AV66 H68:AV68 I71:AV71 H73:AV73 H79:AV79 H82:AV82 H84:AV84 H87:AV87 H90:AV90 H92:AV92 H95:AV95 H97:AV97 H100:AV100 H105:AV105 H107:AV107 H110:AV110 H112:AV112 H115:AV115 H117:AV117 H120:AV120 H123:AV123 H126:AV126 H131:AV131 H139:AV139 H145:AV145 H149:AV149 H158:AV158 H168:AV168 H180:AV180 H185:AV185 H218:AV218 H222:AV222 H229:AV229 H231:AV231 H235:AV235 H239:AV239 H244:AV244 I250:AV250 H256:AV256 H260:AV260 H286:AV286 H304:AV304 H310:AV310 H321:AV321 H327:AV327 H333:AV333 H339:AV339 H349:AV349 H377:AV377 H388:AV388 H392:AV392 H398:AV398 H409:AV409">
    <cfRule type="cellIs" dxfId="7" priority="99" operator="lessThan">
      <formula>0</formula>
    </cfRule>
  </conditionalFormatting>
  <conditionalFormatting sqref="I87 K87 M87 O87 Q87 S87 U87 W87 Y87 AA87 AC87 AE87 AG87 AI87 AK87 AM87 AO87 AQ87 AS87 AU87">
    <cfRule type="cellIs" dxfId="6" priority="100" operator="lessThan">
      <formula>0</formula>
    </cfRule>
  </conditionalFormatting>
  <conditionalFormatting sqref="I115">
    <cfRule type="cellIs" dxfId="5" priority="101" operator="lessThan">
      <formula>0</formula>
    </cfRule>
  </conditionalFormatting>
  <conditionalFormatting sqref="I117">
    <cfRule type="cellIs" dxfId="4" priority="102" operator="lessThan">
      <formula>0</formula>
    </cfRule>
  </conditionalFormatting>
  <conditionalFormatting sqref="H8:AV8 H22:AV22 H34:AV34 H39:AV39 H47:AV47 H55:AV55 H59:AV59 H66:AV66 H68:AV68 I71:AV71 H73:AV73 H79:AV79 H82:AV82 H84:AV84 H87:AV87 H90:AV90 H92:AV92 H95:AV95 H97:AV97 H100:AV100 H105:AV105 H107:AV107 H110:AV110 H112:AV112 H115:AV115 H117:AV117 H120:AV120 H123:AV123 H126:AV126 H131:AV131 H139:AV139 H145:AV145 H149:AV149 H158:AV158 H168:AV168 H180:AV180 H185:AV185">
    <cfRule type="cellIs" dxfId="3" priority="98" operator="lessThan">
      <formula>0</formula>
    </cfRule>
  </conditionalFormatting>
  <conditionalFormatting sqref="H71">
    <cfRule type="cellIs" dxfId="2" priority="82" operator="lessThan">
      <formula>0</formula>
    </cfRule>
  </conditionalFormatting>
  <conditionalFormatting sqref="H71">
    <cfRule type="cellIs" dxfId="1" priority="81" operator="lessThan">
      <formula>0</formula>
    </cfRule>
  </conditionalFormatting>
  <conditionalFormatting sqref="H250">
    <cfRule type="cellIs" dxfId="0" priority="16" operator="lessThan">
      <formula>0</formula>
    </cfRule>
  </conditionalFormatting>
  <pageMargins left="0.7" right="0.7" top="0.75" bottom="0.75" header="0" footer="0"/>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sheetViews>
  <sheetFormatPr baseColWidth="10" defaultColWidth="14.42578125" defaultRowHeight="15" customHeight="1" x14ac:dyDescent="0.25"/>
  <cols>
    <col min="1" max="1" width="12" customWidth="1"/>
    <col min="2" max="2" width="20.42578125" customWidth="1"/>
    <col min="3" max="3" width="71" customWidth="1"/>
    <col min="4" max="4" width="18.7109375" customWidth="1"/>
    <col min="5" max="5" width="27.42578125" customWidth="1"/>
    <col min="6" max="6" width="12" hidden="1" customWidth="1"/>
    <col min="7" max="26" width="10.7109375" customWidth="1"/>
  </cols>
  <sheetData>
    <row r="1" spans="1:5" ht="12" customHeight="1" x14ac:dyDescent="0.25"/>
    <row r="2" spans="1:5" ht="12" customHeight="1" x14ac:dyDescent="0.3">
      <c r="B2" s="2" t="s">
        <v>1114</v>
      </c>
      <c r="C2" s="2" t="s">
        <v>1978</v>
      </c>
      <c r="E2" s="54" t="s">
        <v>1978</v>
      </c>
    </row>
    <row r="3" spans="1:5" ht="12" customHeight="1" x14ac:dyDescent="0.3">
      <c r="B3" s="2" t="s">
        <v>1114</v>
      </c>
      <c r="C3" s="2" t="s">
        <v>2495</v>
      </c>
      <c r="E3" s="54" t="s">
        <v>1972</v>
      </c>
    </row>
    <row r="4" spans="1:5" ht="12" customHeight="1" x14ac:dyDescent="0.3">
      <c r="B4" s="2" t="s">
        <v>1114</v>
      </c>
      <c r="C4" s="2" t="s">
        <v>2496</v>
      </c>
      <c r="E4" s="54" t="s">
        <v>1115</v>
      </c>
    </row>
    <row r="5" spans="1:5" ht="12" customHeight="1" x14ac:dyDescent="0.3">
      <c r="B5" s="2" t="s">
        <v>1114</v>
      </c>
      <c r="C5" s="2" t="s">
        <v>2497</v>
      </c>
      <c r="E5" s="54" t="s">
        <v>1117</v>
      </c>
    </row>
    <row r="6" spans="1:5" ht="12" customHeight="1" x14ac:dyDescent="0.3">
      <c r="B6" s="2" t="s">
        <v>1114</v>
      </c>
      <c r="C6" s="2" t="s">
        <v>2498</v>
      </c>
      <c r="E6" s="54" t="s">
        <v>1991</v>
      </c>
    </row>
    <row r="7" spans="1:5" ht="12" customHeight="1" x14ac:dyDescent="0.3">
      <c r="B7" s="2" t="s">
        <v>1114</v>
      </c>
      <c r="C7" s="2" t="s">
        <v>2499</v>
      </c>
      <c r="E7" s="54" t="s">
        <v>1118</v>
      </c>
    </row>
    <row r="8" spans="1:5" ht="12" customHeight="1" x14ac:dyDescent="0.3">
      <c r="B8" s="2" t="s">
        <v>1114</v>
      </c>
      <c r="C8" s="2" t="s">
        <v>2500</v>
      </c>
      <c r="E8" s="54" t="s">
        <v>1976</v>
      </c>
    </row>
    <row r="9" spans="1:5" ht="12" customHeight="1" x14ac:dyDescent="0.3">
      <c r="B9" s="2" t="s">
        <v>1114</v>
      </c>
      <c r="C9" s="2" t="s">
        <v>1991</v>
      </c>
      <c r="E9" s="54" t="s">
        <v>2006</v>
      </c>
    </row>
    <row r="10" spans="1:5" ht="12" customHeight="1" x14ac:dyDescent="0.3">
      <c r="B10" s="2" t="s">
        <v>1114</v>
      </c>
      <c r="C10" s="2" t="s">
        <v>1118</v>
      </c>
      <c r="E10" s="54" t="s">
        <v>1983</v>
      </c>
    </row>
    <row r="11" spans="1:5" ht="12" customHeight="1" x14ac:dyDescent="0.3">
      <c r="B11" s="2" t="s">
        <v>1114</v>
      </c>
      <c r="C11" s="2" t="s">
        <v>2006</v>
      </c>
      <c r="E11" s="54" t="s">
        <v>1119</v>
      </c>
    </row>
    <row r="12" spans="1:5" ht="12" customHeight="1" x14ac:dyDescent="0.3">
      <c r="B12" s="2" t="s">
        <v>1114</v>
      </c>
      <c r="C12" s="2" t="s">
        <v>1983</v>
      </c>
      <c r="E12" s="54" t="s">
        <v>1120</v>
      </c>
    </row>
    <row r="13" spans="1:5" ht="12" customHeight="1" x14ac:dyDescent="0.3">
      <c r="B13" s="2" t="s">
        <v>1114</v>
      </c>
      <c r="C13" s="2" t="s">
        <v>1120</v>
      </c>
      <c r="E13" s="54" t="s">
        <v>2004</v>
      </c>
    </row>
    <row r="14" spans="1:5" ht="12" customHeight="1" x14ac:dyDescent="0.3">
      <c r="B14" s="2" t="s">
        <v>1114</v>
      </c>
      <c r="C14" s="2" t="s">
        <v>1999</v>
      </c>
      <c r="E14" s="54" t="s">
        <v>1999</v>
      </c>
    </row>
    <row r="15" spans="1:5" ht="12" customHeight="1" x14ac:dyDescent="0.3">
      <c r="B15" s="2" t="s">
        <v>1114</v>
      </c>
      <c r="C15" s="2" t="s">
        <v>1121</v>
      </c>
      <c r="E15" s="54" t="s">
        <v>1121</v>
      </c>
    </row>
    <row r="16" spans="1:5" ht="12" customHeight="1" x14ac:dyDescent="0.25">
      <c r="A16" s="130"/>
      <c r="B16" s="130" t="s">
        <v>659</v>
      </c>
      <c r="C16" s="130" t="s">
        <v>632</v>
      </c>
      <c r="E16" s="130" t="s">
        <v>632</v>
      </c>
    </row>
    <row r="17" spans="1:26" ht="12" customHeight="1" x14ac:dyDescent="0.25">
      <c r="B17" s="2" t="s">
        <v>659</v>
      </c>
      <c r="C17" s="2" t="s">
        <v>2013</v>
      </c>
      <c r="D17" s="130"/>
      <c r="E17" s="2" t="s">
        <v>659</v>
      </c>
    </row>
    <row r="18" spans="1:26" ht="12" customHeight="1" x14ac:dyDescent="0.25">
      <c r="B18" s="2" t="s">
        <v>659</v>
      </c>
      <c r="C18" s="2" t="s">
        <v>1122</v>
      </c>
      <c r="E18" s="2" t="s">
        <v>2013</v>
      </c>
    </row>
    <row r="19" spans="1:26" ht="12" customHeight="1" x14ac:dyDescent="0.25">
      <c r="B19" s="2" t="s">
        <v>659</v>
      </c>
      <c r="C19" s="2" t="s">
        <v>2501</v>
      </c>
      <c r="E19" s="2" t="s">
        <v>1122</v>
      </c>
    </row>
    <row r="20" spans="1:26" ht="12" customHeight="1" x14ac:dyDescent="0.25">
      <c r="B20" s="2" t="s">
        <v>659</v>
      </c>
      <c r="C20" s="2" t="s">
        <v>1123</v>
      </c>
      <c r="E20" s="2" t="s">
        <v>1123</v>
      </c>
    </row>
    <row r="21" spans="1:26" ht="12" customHeight="1" x14ac:dyDescent="0.25">
      <c r="B21" s="2" t="s">
        <v>659</v>
      </c>
      <c r="C21" s="2" t="s">
        <v>2020</v>
      </c>
      <c r="E21" s="2" t="s">
        <v>2020</v>
      </c>
    </row>
    <row r="22" spans="1:26" ht="12" customHeight="1" x14ac:dyDescent="0.25">
      <c r="B22" s="2" t="s">
        <v>659</v>
      </c>
      <c r="C22" s="2" t="s">
        <v>1124</v>
      </c>
      <c r="E22" s="2" t="s">
        <v>1124</v>
      </c>
    </row>
    <row r="23" spans="1:26" ht="12" customHeight="1" x14ac:dyDescent="0.25">
      <c r="B23" s="2" t="s">
        <v>659</v>
      </c>
      <c r="C23" s="2" t="s">
        <v>1125</v>
      </c>
      <c r="E23" s="2" t="s">
        <v>1125</v>
      </c>
    </row>
    <row r="24" spans="1:26" ht="12" customHeight="1" x14ac:dyDescent="0.25">
      <c r="A24" s="130"/>
      <c r="B24" s="130" t="s">
        <v>1126</v>
      </c>
      <c r="C24" s="130" t="s">
        <v>2031</v>
      </c>
      <c r="D24" s="130"/>
      <c r="E24" s="130" t="s">
        <v>1126</v>
      </c>
      <c r="F24" s="130"/>
      <c r="G24" s="130"/>
      <c r="H24" s="130"/>
      <c r="I24" s="130"/>
      <c r="J24" s="130"/>
      <c r="K24" s="130"/>
      <c r="L24" s="130"/>
      <c r="M24" s="130"/>
      <c r="N24" s="130"/>
      <c r="O24" s="130"/>
      <c r="P24" s="130"/>
      <c r="Q24" s="130"/>
      <c r="R24" s="130"/>
      <c r="S24" s="130"/>
      <c r="T24" s="130"/>
      <c r="U24" s="130"/>
      <c r="V24" s="130"/>
      <c r="W24" s="130"/>
      <c r="X24" s="130"/>
      <c r="Y24" s="130"/>
      <c r="Z24" s="130"/>
    </row>
    <row r="25" spans="1:26" ht="12" customHeight="1" x14ac:dyDescent="0.25">
      <c r="B25" s="2" t="s">
        <v>1126</v>
      </c>
      <c r="C25" s="2" t="s">
        <v>2502</v>
      </c>
      <c r="E25" s="2" t="s">
        <v>2031</v>
      </c>
    </row>
    <row r="26" spans="1:26" ht="12" customHeight="1" x14ac:dyDescent="0.25">
      <c r="B26" s="2" t="s">
        <v>1126</v>
      </c>
      <c r="C26" s="2" t="s">
        <v>1127</v>
      </c>
      <c r="E26" s="2" t="s">
        <v>1127</v>
      </c>
    </row>
    <row r="27" spans="1:26" ht="12" customHeight="1" x14ac:dyDescent="0.25">
      <c r="B27" s="2" t="s">
        <v>1126</v>
      </c>
      <c r="C27" s="2" t="s">
        <v>2035</v>
      </c>
      <c r="E27" s="2" t="s">
        <v>2035</v>
      </c>
    </row>
    <row r="28" spans="1:26" ht="12" customHeight="1" x14ac:dyDescent="0.25">
      <c r="B28" s="2" t="s">
        <v>1126</v>
      </c>
      <c r="C28" s="2" t="s">
        <v>942</v>
      </c>
      <c r="E28" s="2" t="s">
        <v>942</v>
      </c>
    </row>
    <row r="29" spans="1:26" ht="12" customHeight="1" x14ac:dyDescent="0.25">
      <c r="B29" s="2" t="s">
        <v>1126</v>
      </c>
      <c r="C29" s="2" t="s">
        <v>2040</v>
      </c>
      <c r="E29" s="2" t="s">
        <v>2040</v>
      </c>
    </row>
    <row r="30" spans="1:26" ht="12" customHeight="1" x14ac:dyDescent="0.25">
      <c r="B30" s="2" t="s">
        <v>1126</v>
      </c>
      <c r="C30" s="2" t="s">
        <v>82</v>
      </c>
      <c r="E30" s="2" t="s">
        <v>82</v>
      </c>
    </row>
    <row r="31" spans="1:26" ht="12" customHeight="1" x14ac:dyDescent="0.25">
      <c r="A31" s="130"/>
      <c r="B31" s="130" t="s">
        <v>1128</v>
      </c>
      <c r="C31" s="130" t="s">
        <v>2431</v>
      </c>
      <c r="D31" s="130"/>
      <c r="E31" s="130"/>
      <c r="F31" s="130"/>
      <c r="G31" s="130"/>
      <c r="H31" s="130"/>
      <c r="I31" s="130"/>
      <c r="J31" s="130"/>
      <c r="K31" s="130"/>
      <c r="L31" s="130"/>
      <c r="M31" s="130"/>
      <c r="N31" s="130"/>
      <c r="O31" s="130"/>
      <c r="P31" s="130"/>
      <c r="Q31" s="130"/>
      <c r="R31" s="130"/>
      <c r="S31" s="130"/>
      <c r="T31" s="130"/>
      <c r="U31" s="130"/>
      <c r="V31" s="130"/>
      <c r="W31" s="130"/>
      <c r="X31" s="130"/>
      <c r="Y31" s="130"/>
      <c r="Z31" s="130"/>
    </row>
    <row r="32" spans="1:26" ht="12" customHeight="1" x14ac:dyDescent="0.25">
      <c r="B32" s="2" t="s">
        <v>1128</v>
      </c>
      <c r="C32" s="2" t="s">
        <v>2439</v>
      </c>
    </row>
    <row r="33" spans="1:26" ht="12" customHeight="1" x14ac:dyDescent="0.25">
      <c r="B33" s="2" t="s">
        <v>1128</v>
      </c>
      <c r="C33" s="2" t="s">
        <v>2441</v>
      </c>
    </row>
    <row r="34" spans="1:26" ht="12" customHeight="1" x14ac:dyDescent="0.25">
      <c r="B34" s="2" t="s">
        <v>1128</v>
      </c>
      <c r="C34" s="2" t="s">
        <v>2424</v>
      </c>
    </row>
    <row r="35" spans="1:26" ht="12" customHeight="1" x14ac:dyDescent="0.25">
      <c r="B35" s="2" t="s">
        <v>1128</v>
      </c>
      <c r="C35" s="2" t="s">
        <v>314</v>
      </c>
    </row>
    <row r="36" spans="1:26" ht="12" customHeight="1" x14ac:dyDescent="0.25">
      <c r="B36" s="2" t="s">
        <v>1128</v>
      </c>
      <c r="C36" s="2" t="s">
        <v>2503</v>
      </c>
    </row>
    <row r="37" spans="1:26" ht="12" customHeight="1" x14ac:dyDescent="0.25">
      <c r="B37" s="2" t="s">
        <v>1128</v>
      </c>
      <c r="C37" s="2" t="s">
        <v>2443</v>
      </c>
    </row>
    <row r="38" spans="1:26" ht="12" customHeight="1" x14ac:dyDescent="0.25">
      <c r="B38" s="2" t="s">
        <v>1128</v>
      </c>
      <c r="C38" s="2" t="s">
        <v>1155</v>
      </c>
    </row>
    <row r="39" spans="1:26" ht="12" customHeight="1" x14ac:dyDescent="0.25">
      <c r="B39" s="2" t="s">
        <v>1128</v>
      </c>
      <c r="C39" s="2" t="s">
        <v>2433</v>
      </c>
    </row>
    <row r="40" spans="1:26" ht="12" customHeight="1" x14ac:dyDescent="0.25">
      <c r="B40" s="2" t="s">
        <v>1128</v>
      </c>
      <c r="C40" s="2" t="s">
        <v>2449</v>
      </c>
    </row>
    <row r="41" spans="1:26" ht="12" customHeight="1" x14ac:dyDescent="0.25">
      <c r="B41" s="2" t="s">
        <v>1128</v>
      </c>
      <c r="C41" s="2" t="s">
        <v>195</v>
      </c>
    </row>
    <row r="42" spans="1:26" ht="12" customHeight="1" x14ac:dyDescent="0.25">
      <c r="B42" s="2" t="s">
        <v>1128</v>
      </c>
      <c r="C42" s="2" t="s">
        <v>2426</v>
      </c>
    </row>
    <row r="43" spans="1:26" ht="12" customHeight="1" x14ac:dyDescent="0.25">
      <c r="B43" s="2" t="s">
        <v>1128</v>
      </c>
      <c r="C43" s="2" t="s">
        <v>2436</v>
      </c>
    </row>
    <row r="44" spans="1:26" ht="12" customHeight="1" x14ac:dyDescent="0.25">
      <c r="B44" s="2" t="s">
        <v>1128</v>
      </c>
      <c r="C44" s="2" t="s">
        <v>643</v>
      </c>
    </row>
    <row r="45" spans="1:26" ht="12" customHeight="1" x14ac:dyDescent="0.25">
      <c r="B45" s="2" t="s">
        <v>1128</v>
      </c>
      <c r="C45" s="2" t="s">
        <v>1131</v>
      </c>
    </row>
    <row r="46" spans="1:26" ht="12" customHeight="1" x14ac:dyDescent="0.25">
      <c r="B46" s="2" t="s">
        <v>1128</v>
      </c>
      <c r="C46" s="2" t="s">
        <v>2451</v>
      </c>
    </row>
    <row r="47" spans="1:26" ht="12" customHeight="1" x14ac:dyDescent="0.25">
      <c r="A47" s="130"/>
      <c r="B47" s="130" t="s">
        <v>1067</v>
      </c>
      <c r="C47" s="130" t="s">
        <v>2046</v>
      </c>
      <c r="D47" s="130"/>
      <c r="E47" s="2" t="s">
        <v>2046</v>
      </c>
      <c r="F47" s="130"/>
      <c r="G47" s="130"/>
      <c r="H47" s="130"/>
      <c r="I47" s="130"/>
      <c r="J47" s="130"/>
      <c r="K47" s="130"/>
      <c r="L47" s="130"/>
      <c r="M47" s="130"/>
      <c r="N47" s="130"/>
      <c r="O47" s="130"/>
      <c r="P47" s="130"/>
      <c r="Q47" s="130"/>
      <c r="R47" s="130"/>
      <c r="S47" s="130"/>
      <c r="T47" s="130"/>
      <c r="U47" s="130"/>
      <c r="V47" s="130"/>
      <c r="W47" s="130"/>
      <c r="X47" s="130"/>
      <c r="Y47" s="130"/>
      <c r="Z47" s="130"/>
    </row>
    <row r="48" spans="1:26" ht="12" customHeight="1" x14ac:dyDescent="0.25">
      <c r="B48" s="2" t="s">
        <v>1067</v>
      </c>
      <c r="C48" s="2" t="s">
        <v>2060</v>
      </c>
      <c r="E48" s="2" t="s">
        <v>2060</v>
      </c>
    </row>
    <row r="49" spans="2:5" ht="12" customHeight="1" x14ac:dyDescent="0.25">
      <c r="B49" s="2" t="s">
        <v>1067</v>
      </c>
      <c r="C49" s="2" t="s">
        <v>1132</v>
      </c>
      <c r="E49" s="2" t="s">
        <v>1132</v>
      </c>
    </row>
    <row r="50" spans="2:5" ht="12" customHeight="1" x14ac:dyDescent="0.25">
      <c r="B50" s="2" t="s">
        <v>1067</v>
      </c>
      <c r="C50" s="2" t="s">
        <v>2074</v>
      </c>
      <c r="E50" s="2" t="s">
        <v>2074</v>
      </c>
    </row>
    <row r="51" spans="2:5" ht="12" customHeight="1" x14ac:dyDescent="0.25">
      <c r="B51" s="2" t="s">
        <v>1067</v>
      </c>
      <c r="C51" s="2" t="s">
        <v>1133</v>
      </c>
      <c r="E51" s="2" t="s">
        <v>1133</v>
      </c>
    </row>
    <row r="52" spans="2:5" ht="12" customHeight="1" x14ac:dyDescent="0.25">
      <c r="B52" s="2" t="s">
        <v>1067</v>
      </c>
      <c r="C52" s="2" t="s">
        <v>2062</v>
      </c>
      <c r="E52" s="2" t="s">
        <v>2062</v>
      </c>
    </row>
    <row r="53" spans="2:5" ht="12" customHeight="1" x14ac:dyDescent="0.25">
      <c r="B53" s="2" t="s">
        <v>1067</v>
      </c>
      <c r="C53" s="2" t="s">
        <v>2078</v>
      </c>
      <c r="E53" s="2" t="s">
        <v>2078</v>
      </c>
    </row>
    <row r="54" spans="2:5" ht="12" customHeight="1" x14ac:dyDescent="0.25">
      <c r="B54" s="2" t="s">
        <v>1067</v>
      </c>
      <c r="C54" s="2" t="s">
        <v>2049</v>
      </c>
      <c r="E54" s="2" t="s">
        <v>2049</v>
      </c>
    </row>
    <row r="55" spans="2:5" ht="12" customHeight="1" x14ac:dyDescent="0.25">
      <c r="B55" s="2" t="s">
        <v>1067</v>
      </c>
      <c r="C55" s="2" t="s">
        <v>2504</v>
      </c>
      <c r="E55" s="2" t="s">
        <v>2064</v>
      </c>
    </row>
    <row r="56" spans="2:5" ht="12" customHeight="1" x14ac:dyDescent="0.25">
      <c r="B56" s="2" t="s">
        <v>1067</v>
      </c>
      <c r="C56" s="2" t="s">
        <v>2064</v>
      </c>
      <c r="E56" s="2" t="s">
        <v>1134</v>
      </c>
    </row>
    <row r="57" spans="2:5" ht="12" customHeight="1" x14ac:dyDescent="0.25">
      <c r="B57" s="2" t="s">
        <v>1067</v>
      </c>
      <c r="C57" s="2" t="s">
        <v>1134</v>
      </c>
      <c r="E57" s="130" t="s">
        <v>1067</v>
      </c>
    </row>
    <row r="58" spans="2:5" ht="12" customHeight="1" x14ac:dyDescent="0.25">
      <c r="B58" s="2" t="s">
        <v>1067</v>
      </c>
      <c r="C58" s="2" t="s">
        <v>440</v>
      </c>
      <c r="E58" s="2" t="s">
        <v>2082</v>
      </c>
    </row>
    <row r="59" spans="2:5" ht="12" customHeight="1" x14ac:dyDescent="0.25">
      <c r="B59" s="2" t="s">
        <v>1067</v>
      </c>
      <c r="C59" s="2" t="s">
        <v>2076</v>
      </c>
      <c r="E59" s="2" t="s">
        <v>2076</v>
      </c>
    </row>
    <row r="60" spans="2:5" ht="12" customHeight="1" x14ac:dyDescent="0.25">
      <c r="B60" s="2" t="s">
        <v>1067</v>
      </c>
      <c r="C60" s="2" t="s">
        <v>2080</v>
      </c>
      <c r="E60" s="2" t="s">
        <v>2080</v>
      </c>
    </row>
    <row r="61" spans="2:5" ht="12" customHeight="1" x14ac:dyDescent="0.25">
      <c r="B61" s="2" t="s">
        <v>1067</v>
      </c>
      <c r="C61" s="2" t="s">
        <v>2051</v>
      </c>
      <c r="E61" s="2" t="s">
        <v>2051</v>
      </c>
    </row>
    <row r="62" spans="2:5" ht="12" customHeight="1" x14ac:dyDescent="0.25">
      <c r="B62" s="2" t="s">
        <v>1067</v>
      </c>
      <c r="C62" s="2" t="s">
        <v>1049</v>
      </c>
      <c r="E62" s="2" t="s">
        <v>1049</v>
      </c>
    </row>
    <row r="63" spans="2:5" ht="12" customHeight="1" x14ac:dyDescent="0.25">
      <c r="B63" s="2" t="s">
        <v>1067</v>
      </c>
      <c r="C63" s="2" t="s">
        <v>338</v>
      </c>
      <c r="E63" s="2" t="s">
        <v>2054</v>
      </c>
    </row>
    <row r="64" spans="2:5" ht="12" customHeight="1" x14ac:dyDescent="0.25">
      <c r="B64" s="2" t="s">
        <v>1067</v>
      </c>
      <c r="C64" s="2" t="s">
        <v>2068</v>
      </c>
      <c r="E64" s="2" t="s">
        <v>2068</v>
      </c>
    </row>
    <row r="65" spans="1:26" ht="12" customHeight="1" x14ac:dyDescent="0.25">
      <c r="B65" s="2" t="s">
        <v>1067</v>
      </c>
      <c r="C65" s="2" t="s">
        <v>760</v>
      </c>
      <c r="E65" s="2" t="s">
        <v>760</v>
      </c>
    </row>
    <row r="66" spans="1:26" ht="12" customHeight="1" x14ac:dyDescent="0.25">
      <c r="B66" s="2" t="s">
        <v>1067</v>
      </c>
      <c r="C66" s="2" t="s">
        <v>2058</v>
      </c>
      <c r="E66" s="2" t="s">
        <v>2058</v>
      </c>
    </row>
    <row r="67" spans="1:26" ht="12" customHeight="1" x14ac:dyDescent="0.25">
      <c r="B67" s="2" t="s">
        <v>1067</v>
      </c>
      <c r="C67" s="2" t="s">
        <v>2084</v>
      </c>
      <c r="E67" s="2" t="s">
        <v>2084</v>
      </c>
    </row>
    <row r="68" spans="1:26" ht="12" customHeight="1" x14ac:dyDescent="0.25">
      <c r="B68" s="2" t="s">
        <v>1067</v>
      </c>
      <c r="C68" s="2" t="s">
        <v>2070</v>
      </c>
      <c r="E68" s="2" t="s">
        <v>2070</v>
      </c>
    </row>
    <row r="69" spans="1:26" ht="12" customHeight="1" x14ac:dyDescent="0.25">
      <c r="A69" s="130"/>
      <c r="B69" s="130" t="s">
        <v>1135</v>
      </c>
      <c r="C69" s="130" t="s">
        <v>1136</v>
      </c>
      <c r="D69" s="130"/>
      <c r="E69" s="130" t="s">
        <v>1136</v>
      </c>
      <c r="F69" s="130"/>
      <c r="G69" s="130"/>
      <c r="H69" s="130"/>
      <c r="I69" s="130"/>
      <c r="J69" s="130"/>
      <c r="K69" s="130"/>
      <c r="L69" s="130"/>
      <c r="M69" s="130"/>
      <c r="N69" s="130"/>
      <c r="O69" s="130"/>
      <c r="P69" s="130"/>
      <c r="Q69" s="130"/>
      <c r="R69" s="130"/>
      <c r="S69" s="130"/>
      <c r="T69" s="130"/>
      <c r="U69" s="130"/>
      <c r="V69" s="130"/>
      <c r="W69" s="130"/>
      <c r="X69" s="130"/>
      <c r="Y69" s="130"/>
      <c r="Z69" s="130"/>
    </row>
    <row r="70" spans="1:26" ht="12" customHeight="1" x14ac:dyDescent="0.25">
      <c r="B70" s="2" t="s">
        <v>1135</v>
      </c>
      <c r="C70" s="2" t="s">
        <v>2100</v>
      </c>
      <c r="E70" s="2" t="s">
        <v>2100</v>
      </c>
    </row>
    <row r="71" spans="1:26" ht="12" customHeight="1" x14ac:dyDescent="0.25">
      <c r="B71" s="2" t="s">
        <v>1135</v>
      </c>
      <c r="C71" s="2" t="s">
        <v>2060</v>
      </c>
      <c r="E71" s="2" t="s">
        <v>2060</v>
      </c>
    </row>
    <row r="72" spans="1:26" ht="12" customHeight="1" x14ac:dyDescent="0.25">
      <c r="B72" s="2" t="s">
        <v>1135</v>
      </c>
      <c r="C72" s="2" t="s">
        <v>635</v>
      </c>
      <c r="E72" s="2" t="s">
        <v>635</v>
      </c>
    </row>
    <row r="73" spans="1:26" ht="12" customHeight="1" x14ac:dyDescent="0.25">
      <c r="B73" s="2" t="s">
        <v>1135</v>
      </c>
      <c r="C73" s="2" t="s">
        <v>2124</v>
      </c>
      <c r="E73" s="2" t="s">
        <v>2124</v>
      </c>
    </row>
    <row r="74" spans="1:26" ht="12" customHeight="1" x14ac:dyDescent="0.25">
      <c r="B74" s="2" t="s">
        <v>1135</v>
      </c>
      <c r="C74" s="2" t="s">
        <v>2172</v>
      </c>
      <c r="E74" s="2" t="s">
        <v>2172</v>
      </c>
    </row>
    <row r="75" spans="1:26" ht="12" customHeight="1" x14ac:dyDescent="0.25">
      <c r="B75" s="2" t="s">
        <v>1135</v>
      </c>
      <c r="C75" s="2" t="s">
        <v>2160</v>
      </c>
      <c r="E75" s="2" t="s">
        <v>2160</v>
      </c>
    </row>
    <row r="76" spans="1:26" ht="12" customHeight="1" x14ac:dyDescent="0.25">
      <c r="B76" s="2" t="s">
        <v>1135</v>
      </c>
      <c r="C76" s="2" t="s">
        <v>2109</v>
      </c>
      <c r="E76" s="2" t="s">
        <v>2109</v>
      </c>
    </row>
    <row r="77" spans="1:26" ht="12" customHeight="1" x14ac:dyDescent="0.25">
      <c r="B77" s="2" t="s">
        <v>1135</v>
      </c>
      <c r="C77" s="2" t="s">
        <v>2128</v>
      </c>
      <c r="E77" s="2" t="s">
        <v>2128</v>
      </c>
    </row>
    <row r="78" spans="1:26" ht="12" customHeight="1" x14ac:dyDescent="0.25">
      <c r="B78" s="2" t="s">
        <v>1135</v>
      </c>
      <c r="C78" s="2" t="s">
        <v>1137</v>
      </c>
      <c r="E78" s="2" t="s">
        <v>1137</v>
      </c>
    </row>
    <row r="79" spans="1:26" ht="12" customHeight="1" x14ac:dyDescent="0.25">
      <c r="B79" s="2" t="s">
        <v>1135</v>
      </c>
      <c r="C79" s="2" t="s">
        <v>2166</v>
      </c>
      <c r="E79" s="2" t="s">
        <v>2166</v>
      </c>
    </row>
    <row r="80" spans="1:26" ht="12" customHeight="1" x14ac:dyDescent="0.25">
      <c r="B80" s="2" t="s">
        <v>1135</v>
      </c>
      <c r="C80" s="2" t="s">
        <v>593</v>
      </c>
      <c r="E80" s="2" t="s">
        <v>593</v>
      </c>
    </row>
    <row r="81" spans="2:5" ht="12" customHeight="1" x14ac:dyDescent="0.25">
      <c r="B81" s="2" t="s">
        <v>1135</v>
      </c>
      <c r="C81" s="2" t="s">
        <v>2162</v>
      </c>
      <c r="E81" s="2" t="s">
        <v>2162</v>
      </c>
    </row>
    <row r="82" spans="2:5" ht="12" customHeight="1" x14ac:dyDescent="0.25">
      <c r="B82" s="2" t="s">
        <v>1135</v>
      </c>
      <c r="C82" s="2" t="s">
        <v>2170</v>
      </c>
      <c r="E82" s="2" t="s">
        <v>2170</v>
      </c>
    </row>
    <row r="83" spans="2:5" ht="12" customHeight="1" x14ac:dyDescent="0.25">
      <c r="B83" s="2" t="s">
        <v>1135</v>
      </c>
      <c r="C83" s="2" t="s">
        <v>2140</v>
      </c>
      <c r="E83" s="2" t="s">
        <v>2140</v>
      </c>
    </row>
    <row r="84" spans="2:5" ht="12" customHeight="1" x14ac:dyDescent="0.25">
      <c r="B84" s="2" t="s">
        <v>1135</v>
      </c>
      <c r="C84" s="2" t="s">
        <v>2111</v>
      </c>
      <c r="E84" s="2" t="s">
        <v>2111</v>
      </c>
    </row>
    <row r="85" spans="2:5" ht="12" customHeight="1" x14ac:dyDescent="0.25">
      <c r="B85" s="2" t="s">
        <v>1135</v>
      </c>
      <c r="C85" s="2" t="s">
        <v>2164</v>
      </c>
      <c r="E85" s="2" t="s">
        <v>2164</v>
      </c>
    </row>
    <row r="86" spans="2:5" ht="12" customHeight="1" x14ac:dyDescent="0.25">
      <c r="B86" s="2" t="s">
        <v>1135</v>
      </c>
      <c r="C86" s="2" t="s">
        <v>2505</v>
      </c>
      <c r="E86" s="2" t="s">
        <v>1135</v>
      </c>
    </row>
    <row r="87" spans="2:5" ht="12" customHeight="1" x14ac:dyDescent="0.25">
      <c r="B87" s="2" t="s">
        <v>1135</v>
      </c>
      <c r="C87" s="2" t="s">
        <v>2168</v>
      </c>
      <c r="E87" s="2" t="s">
        <v>2168</v>
      </c>
    </row>
    <row r="88" spans="2:5" ht="12" customHeight="1" x14ac:dyDescent="0.25">
      <c r="B88" s="2" t="s">
        <v>1135</v>
      </c>
      <c r="C88" s="2" t="s">
        <v>1138</v>
      </c>
      <c r="E88" s="2" t="s">
        <v>1138</v>
      </c>
    </row>
    <row r="89" spans="2:5" ht="12" customHeight="1" x14ac:dyDescent="0.25">
      <c r="B89" s="2" t="s">
        <v>1135</v>
      </c>
      <c r="C89" s="2" t="s">
        <v>2132</v>
      </c>
      <c r="E89" s="2" t="s">
        <v>2132</v>
      </c>
    </row>
    <row r="90" spans="2:5" ht="12" customHeight="1" x14ac:dyDescent="0.25">
      <c r="B90" s="2" t="s">
        <v>1135</v>
      </c>
      <c r="C90" s="2" t="s">
        <v>1139</v>
      </c>
      <c r="E90" s="2" t="s">
        <v>1139</v>
      </c>
    </row>
    <row r="91" spans="2:5" ht="12" customHeight="1" x14ac:dyDescent="0.25">
      <c r="B91" s="2" t="s">
        <v>1135</v>
      </c>
      <c r="C91" s="2" t="s">
        <v>948</v>
      </c>
      <c r="E91" s="2" t="s">
        <v>948</v>
      </c>
    </row>
    <row r="92" spans="2:5" ht="12" customHeight="1" x14ac:dyDescent="0.25">
      <c r="B92" s="2" t="s">
        <v>1135</v>
      </c>
      <c r="C92" s="2" t="s">
        <v>622</v>
      </c>
      <c r="E92" s="2" t="s">
        <v>622</v>
      </c>
    </row>
    <row r="93" spans="2:5" ht="12" customHeight="1" x14ac:dyDescent="0.25">
      <c r="B93" s="2" t="s">
        <v>1135</v>
      </c>
      <c r="C93" s="2" t="s">
        <v>2121</v>
      </c>
      <c r="E93" s="2" t="s">
        <v>2121</v>
      </c>
    </row>
    <row r="94" spans="2:5" ht="12" customHeight="1" x14ac:dyDescent="0.25">
      <c r="B94" s="2" t="s">
        <v>1135</v>
      </c>
      <c r="C94" s="2" t="s">
        <v>2153</v>
      </c>
      <c r="E94" s="2" t="s">
        <v>2153</v>
      </c>
    </row>
    <row r="95" spans="2:5" ht="12" customHeight="1" x14ac:dyDescent="0.25">
      <c r="B95" s="2" t="s">
        <v>1135</v>
      </c>
      <c r="C95" s="2" t="s">
        <v>2095</v>
      </c>
      <c r="E95" s="2" t="s">
        <v>2095</v>
      </c>
    </row>
    <row r="96" spans="2:5" ht="12" customHeight="1" x14ac:dyDescent="0.25">
      <c r="B96" s="2" t="s">
        <v>1135</v>
      </c>
      <c r="C96" s="2" t="s">
        <v>2138</v>
      </c>
      <c r="E96" s="2" t="s">
        <v>2138</v>
      </c>
    </row>
    <row r="97" spans="2:5" ht="12" customHeight="1" x14ac:dyDescent="0.25">
      <c r="B97" s="2" t="s">
        <v>1135</v>
      </c>
      <c r="C97" s="2" t="s">
        <v>1140</v>
      </c>
      <c r="E97" s="2" t="s">
        <v>1140</v>
      </c>
    </row>
    <row r="98" spans="2:5" ht="12" customHeight="1" x14ac:dyDescent="0.25">
      <c r="B98" s="2" t="s">
        <v>1135</v>
      </c>
      <c r="C98" s="2" t="s">
        <v>2174</v>
      </c>
      <c r="E98" s="2" t="s">
        <v>2174</v>
      </c>
    </row>
    <row r="99" spans="2:5" ht="12" customHeight="1" x14ac:dyDescent="0.25">
      <c r="B99" s="2" t="s">
        <v>1135</v>
      </c>
      <c r="C99" s="2" t="s">
        <v>2118</v>
      </c>
      <c r="E99" s="2" t="s">
        <v>2118</v>
      </c>
    </row>
    <row r="100" spans="2:5" ht="12" customHeight="1" x14ac:dyDescent="0.25">
      <c r="B100" s="2" t="s">
        <v>1135</v>
      </c>
      <c r="C100" s="2" t="s">
        <v>2097</v>
      </c>
      <c r="E100" s="2" t="s">
        <v>2097</v>
      </c>
    </row>
    <row r="101" spans="2:5" ht="12" customHeight="1" x14ac:dyDescent="0.25">
      <c r="B101" s="2" t="s">
        <v>1135</v>
      </c>
      <c r="C101" s="2" t="s">
        <v>2114</v>
      </c>
      <c r="E101" s="2" t="s">
        <v>2114</v>
      </c>
    </row>
    <row r="102" spans="2:5" ht="12" customHeight="1" x14ac:dyDescent="0.25">
      <c r="B102" s="2" t="s">
        <v>1135</v>
      </c>
      <c r="C102" s="2" t="s">
        <v>2102</v>
      </c>
      <c r="E102" s="2" t="s">
        <v>2102</v>
      </c>
    </row>
    <row r="103" spans="2:5" ht="12" customHeight="1" x14ac:dyDescent="0.25">
      <c r="B103" s="2" t="s">
        <v>1135</v>
      </c>
      <c r="C103" s="2" t="s">
        <v>2091</v>
      </c>
      <c r="E103" s="2" t="s">
        <v>2091</v>
      </c>
    </row>
    <row r="104" spans="2:5" ht="12" customHeight="1" x14ac:dyDescent="0.25">
      <c r="B104" s="2" t="s">
        <v>1135</v>
      </c>
      <c r="C104" s="2" t="s">
        <v>2107</v>
      </c>
      <c r="E104" s="2" t="s">
        <v>2107</v>
      </c>
    </row>
    <row r="105" spans="2:5" ht="12" customHeight="1" x14ac:dyDescent="0.25">
      <c r="B105" s="2" t="s">
        <v>1135</v>
      </c>
      <c r="C105" s="2" t="s">
        <v>1141</v>
      </c>
      <c r="E105" s="2" t="s">
        <v>1141</v>
      </c>
    </row>
    <row r="106" spans="2:5" ht="12" customHeight="1" x14ac:dyDescent="0.25">
      <c r="B106" s="2" t="s">
        <v>1135</v>
      </c>
      <c r="C106" s="2" t="s">
        <v>185</v>
      </c>
      <c r="E106" s="2" t="s">
        <v>185</v>
      </c>
    </row>
    <row r="107" spans="2:5" ht="12" customHeight="1" x14ac:dyDescent="0.25">
      <c r="B107" s="2" t="s">
        <v>1135</v>
      </c>
      <c r="C107" s="2" t="s">
        <v>1395</v>
      </c>
      <c r="E107" s="2" t="s">
        <v>1395</v>
      </c>
    </row>
    <row r="108" spans="2:5" ht="12" customHeight="1" x14ac:dyDescent="0.25">
      <c r="B108" s="2" t="s">
        <v>1135</v>
      </c>
      <c r="C108" s="2" t="s">
        <v>2147</v>
      </c>
      <c r="E108" s="2" t="s">
        <v>2147</v>
      </c>
    </row>
    <row r="109" spans="2:5" ht="12" customHeight="1" x14ac:dyDescent="0.25">
      <c r="B109" s="2" t="s">
        <v>1135</v>
      </c>
      <c r="C109" s="2" t="s">
        <v>1142</v>
      </c>
      <c r="E109" s="2" t="s">
        <v>1142</v>
      </c>
    </row>
    <row r="110" spans="2:5" ht="12" customHeight="1" x14ac:dyDescent="0.25">
      <c r="B110" s="2" t="s">
        <v>1135</v>
      </c>
      <c r="C110" s="2" t="s">
        <v>2093</v>
      </c>
      <c r="E110" s="2" t="s">
        <v>2093</v>
      </c>
    </row>
    <row r="111" spans="2:5" ht="12" customHeight="1" x14ac:dyDescent="0.25">
      <c r="B111" s="2" t="s">
        <v>1135</v>
      </c>
      <c r="C111" s="2" t="s">
        <v>1049</v>
      </c>
      <c r="E111" s="2" t="s">
        <v>1049</v>
      </c>
    </row>
    <row r="112" spans="2:5" ht="12" customHeight="1" x14ac:dyDescent="0.25">
      <c r="B112" s="2" t="s">
        <v>1135</v>
      </c>
      <c r="C112" s="2" t="s">
        <v>2155</v>
      </c>
      <c r="E112" s="2" t="s">
        <v>2155</v>
      </c>
    </row>
    <row r="113" spans="1:26" ht="12" customHeight="1" x14ac:dyDescent="0.25">
      <c r="B113" s="2" t="s">
        <v>1135</v>
      </c>
      <c r="C113" s="2" t="s">
        <v>861</v>
      </c>
      <c r="E113" s="2" t="s">
        <v>861</v>
      </c>
    </row>
    <row r="114" spans="1:26" ht="12" customHeight="1" x14ac:dyDescent="0.25">
      <c r="B114" s="2" t="s">
        <v>1135</v>
      </c>
      <c r="C114" s="131" t="s">
        <v>82</v>
      </c>
    </row>
    <row r="115" spans="1:26" ht="12" customHeight="1" x14ac:dyDescent="0.25">
      <c r="B115" s="2" t="s">
        <v>1135</v>
      </c>
      <c r="C115" s="2" t="s">
        <v>2112</v>
      </c>
      <c r="E115" s="2" t="s">
        <v>2112</v>
      </c>
    </row>
    <row r="116" spans="1:26" ht="12" customHeight="1" x14ac:dyDescent="0.25">
      <c r="B116" s="2" t="s">
        <v>1135</v>
      </c>
      <c r="C116" s="2" t="s">
        <v>2149</v>
      </c>
      <c r="E116" s="2" t="s">
        <v>2149</v>
      </c>
    </row>
    <row r="117" spans="1:26" ht="12" customHeight="1" x14ac:dyDescent="0.25">
      <c r="B117" s="2" t="s">
        <v>1135</v>
      </c>
      <c r="C117" s="2" t="s">
        <v>1143</v>
      </c>
      <c r="E117" s="2" t="s">
        <v>1143</v>
      </c>
    </row>
    <row r="118" spans="1:26" ht="12" customHeight="1" x14ac:dyDescent="0.25">
      <c r="B118" s="2" t="s">
        <v>1135</v>
      </c>
      <c r="C118" s="2" t="s">
        <v>1144</v>
      </c>
      <c r="E118" s="2" t="s">
        <v>1144</v>
      </c>
    </row>
    <row r="119" spans="1:26" ht="12" customHeight="1" x14ac:dyDescent="0.25">
      <c r="A119" s="130"/>
      <c r="B119" s="130" t="s">
        <v>1145</v>
      </c>
      <c r="C119" s="130" t="s">
        <v>2181</v>
      </c>
      <c r="D119" s="130"/>
      <c r="E119" s="130" t="s">
        <v>2181</v>
      </c>
      <c r="F119" s="130"/>
      <c r="G119" s="130"/>
      <c r="H119" s="130"/>
      <c r="I119" s="130"/>
      <c r="J119" s="130"/>
      <c r="K119" s="130"/>
      <c r="L119" s="130"/>
      <c r="M119" s="130"/>
      <c r="N119" s="130"/>
      <c r="O119" s="130"/>
      <c r="P119" s="130"/>
      <c r="Q119" s="130"/>
      <c r="R119" s="130"/>
      <c r="S119" s="130"/>
      <c r="T119" s="130"/>
      <c r="U119" s="130"/>
      <c r="V119" s="130"/>
      <c r="W119" s="130"/>
      <c r="X119" s="130"/>
      <c r="Y119" s="130"/>
      <c r="Z119" s="130"/>
    </row>
    <row r="120" spans="1:26" ht="12" customHeight="1" x14ac:dyDescent="0.25">
      <c r="B120" s="2" t="s">
        <v>1145</v>
      </c>
      <c r="C120" s="2" t="s">
        <v>2188</v>
      </c>
      <c r="E120" s="2" t="s">
        <v>2188</v>
      </c>
    </row>
    <row r="121" spans="1:26" ht="12" customHeight="1" x14ac:dyDescent="0.25">
      <c r="B121" s="2" t="s">
        <v>1145</v>
      </c>
      <c r="C121" s="2" t="s">
        <v>2506</v>
      </c>
      <c r="E121" s="2" t="s">
        <v>1147</v>
      </c>
    </row>
    <row r="122" spans="1:26" ht="12" customHeight="1" x14ac:dyDescent="0.25">
      <c r="B122" s="2" t="s">
        <v>1145</v>
      </c>
      <c r="C122" s="2" t="s">
        <v>2507</v>
      </c>
      <c r="E122" s="2" t="s">
        <v>36</v>
      </c>
    </row>
    <row r="123" spans="1:26" ht="12" customHeight="1" x14ac:dyDescent="0.25">
      <c r="B123" s="2" t="s">
        <v>1145</v>
      </c>
      <c r="C123" s="2" t="s">
        <v>1147</v>
      </c>
      <c r="E123" s="2" t="s">
        <v>2179</v>
      </c>
    </row>
    <row r="124" spans="1:26" ht="12" customHeight="1" x14ac:dyDescent="0.25">
      <c r="B124" s="2" t="s">
        <v>1145</v>
      </c>
      <c r="C124" s="2" t="s">
        <v>36</v>
      </c>
      <c r="E124" s="2" t="s">
        <v>2183</v>
      </c>
    </row>
    <row r="125" spans="1:26" ht="12" customHeight="1" x14ac:dyDescent="0.25">
      <c r="B125" s="2" t="s">
        <v>1145</v>
      </c>
      <c r="C125" s="2" t="s">
        <v>2183</v>
      </c>
      <c r="E125" s="2" t="s">
        <v>1145</v>
      </c>
    </row>
    <row r="126" spans="1:26" ht="12" customHeight="1" x14ac:dyDescent="0.25">
      <c r="B126" s="2" t="s">
        <v>1145</v>
      </c>
      <c r="C126" s="2" t="s">
        <v>1148</v>
      </c>
      <c r="E126" s="2" t="s">
        <v>1148</v>
      </c>
    </row>
    <row r="127" spans="1:26" ht="12" customHeight="1" x14ac:dyDescent="0.25">
      <c r="B127" s="2" t="s">
        <v>1145</v>
      </c>
      <c r="C127" s="2" t="s">
        <v>1334</v>
      </c>
      <c r="E127" s="2" t="s">
        <v>1334</v>
      </c>
    </row>
    <row r="128" spans="1:26" ht="12" customHeight="1" x14ac:dyDescent="0.25">
      <c r="B128" s="2" t="s">
        <v>1145</v>
      </c>
      <c r="C128" s="2" t="s">
        <v>68</v>
      </c>
      <c r="E128" s="2" t="s">
        <v>2186</v>
      </c>
    </row>
    <row r="129" spans="1:26" ht="12" customHeight="1" x14ac:dyDescent="0.25">
      <c r="B129" s="2" t="s">
        <v>1145</v>
      </c>
      <c r="C129" s="2" t="s">
        <v>2190</v>
      </c>
      <c r="E129" s="2" t="s">
        <v>2190</v>
      </c>
    </row>
    <row r="130" spans="1:26" ht="12" customHeight="1" x14ac:dyDescent="0.25">
      <c r="A130" s="130"/>
      <c r="B130" s="130" t="s">
        <v>1150</v>
      </c>
      <c r="C130" s="130" t="s">
        <v>2248</v>
      </c>
      <c r="D130" s="130"/>
      <c r="E130" s="130" t="s">
        <v>2248</v>
      </c>
      <c r="F130" s="130"/>
      <c r="G130" s="130"/>
      <c r="H130" s="130"/>
      <c r="I130" s="130"/>
      <c r="J130" s="130"/>
      <c r="K130" s="130"/>
      <c r="L130" s="130"/>
      <c r="M130" s="130"/>
      <c r="N130" s="130"/>
      <c r="O130" s="130"/>
      <c r="P130" s="130"/>
      <c r="Q130" s="130"/>
      <c r="R130" s="130"/>
      <c r="S130" s="130"/>
      <c r="T130" s="130"/>
      <c r="U130" s="130"/>
      <c r="V130" s="130"/>
      <c r="W130" s="130"/>
      <c r="X130" s="130"/>
      <c r="Y130" s="130"/>
      <c r="Z130" s="130"/>
    </row>
    <row r="131" spans="1:26" ht="12" customHeight="1" x14ac:dyDescent="0.25">
      <c r="B131" s="2" t="s">
        <v>1150</v>
      </c>
      <c r="C131" s="2" t="s">
        <v>2210</v>
      </c>
      <c r="E131" s="2" t="s">
        <v>2210</v>
      </c>
    </row>
    <row r="132" spans="1:26" ht="12" customHeight="1" x14ac:dyDescent="0.25">
      <c r="B132" s="2" t="s">
        <v>1150</v>
      </c>
      <c r="C132" s="2" t="s">
        <v>635</v>
      </c>
      <c r="E132" s="2" t="s">
        <v>635</v>
      </c>
    </row>
    <row r="133" spans="1:26" ht="12" customHeight="1" x14ac:dyDescent="0.25">
      <c r="B133" s="2" t="s">
        <v>1150</v>
      </c>
      <c r="C133" s="2" t="s">
        <v>1151</v>
      </c>
      <c r="E133" s="2" t="s">
        <v>1151</v>
      </c>
    </row>
    <row r="134" spans="1:26" ht="12" customHeight="1" x14ac:dyDescent="0.25">
      <c r="B134" s="2" t="s">
        <v>1150</v>
      </c>
      <c r="C134" s="2" t="s">
        <v>2253</v>
      </c>
      <c r="E134" s="2" t="s">
        <v>2253</v>
      </c>
    </row>
    <row r="135" spans="1:26" ht="12" customHeight="1" x14ac:dyDescent="0.25">
      <c r="B135" s="2" t="s">
        <v>1150</v>
      </c>
      <c r="C135" s="2" t="s">
        <v>2204</v>
      </c>
      <c r="E135" s="2" t="s">
        <v>2204</v>
      </c>
    </row>
    <row r="136" spans="1:26" ht="12" customHeight="1" x14ac:dyDescent="0.25">
      <c r="B136" s="2" t="s">
        <v>1150</v>
      </c>
      <c r="C136" s="2" t="s">
        <v>2216</v>
      </c>
      <c r="E136" s="2" t="s">
        <v>2216</v>
      </c>
    </row>
    <row r="137" spans="1:26" ht="12" customHeight="1" x14ac:dyDescent="0.25">
      <c r="B137" s="2" t="s">
        <v>1150</v>
      </c>
      <c r="C137" s="2" t="s">
        <v>2228</v>
      </c>
      <c r="E137" s="2" t="s">
        <v>2228</v>
      </c>
    </row>
    <row r="138" spans="1:26" ht="12" customHeight="1" x14ac:dyDescent="0.25">
      <c r="B138" s="2" t="s">
        <v>1150</v>
      </c>
      <c r="C138" s="2" t="s">
        <v>2234</v>
      </c>
      <c r="E138" s="2" t="s">
        <v>2234</v>
      </c>
    </row>
    <row r="139" spans="1:26" ht="12" customHeight="1" x14ac:dyDescent="0.25">
      <c r="B139" s="2" t="s">
        <v>1150</v>
      </c>
      <c r="C139" s="2" t="s">
        <v>314</v>
      </c>
      <c r="E139" s="2" t="s">
        <v>314</v>
      </c>
    </row>
    <row r="140" spans="1:26" ht="12" customHeight="1" x14ac:dyDescent="0.25">
      <c r="B140" s="2" t="s">
        <v>1150</v>
      </c>
      <c r="C140" s="2" t="s">
        <v>2508</v>
      </c>
      <c r="E140" s="2" t="s">
        <v>1153</v>
      </c>
    </row>
    <row r="141" spans="1:26" ht="12" customHeight="1" x14ac:dyDescent="0.25">
      <c r="B141" s="2" t="s">
        <v>1150</v>
      </c>
      <c r="C141" s="2" t="s">
        <v>1153</v>
      </c>
      <c r="E141" s="2" t="s">
        <v>151</v>
      </c>
    </row>
    <row r="142" spans="1:26" ht="12" customHeight="1" x14ac:dyDescent="0.25">
      <c r="B142" s="2" t="s">
        <v>1150</v>
      </c>
      <c r="C142" s="2" t="s">
        <v>151</v>
      </c>
      <c r="E142" s="2" t="s">
        <v>2218</v>
      </c>
    </row>
    <row r="143" spans="1:26" ht="12" customHeight="1" x14ac:dyDescent="0.25">
      <c r="B143" s="2" t="s">
        <v>1150</v>
      </c>
      <c r="C143" s="2" t="s">
        <v>2218</v>
      </c>
      <c r="E143" s="2" t="s">
        <v>1154</v>
      </c>
    </row>
    <row r="144" spans="1:26" ht="12" customHeight="1" x14ac:dyDescent="0.25">
      <c r="B144" s="2" t="s">
        <v>1150</v>
      </c>
      <c r="C144" s="2" t="s">
        <v>1154</v>
      </c>
      <c r="E144" s="2" t="s">
        <v>1155</v>
      </c>
    </row>
    <row r="145" spans="2:5" ht="12" customHeight="1" x14ac:dyDescent="0.25">
      <c r="B145" s="2" t="s">
        <v>1150</v>
      </c>
      <c r="C145" s="2" t="s">
        <v>1155</v>
      </c>
      <c r="E145" s="2" t="s">
        <v>2244</v>
      </c>
    </row>
    <row r="146" spans="2:5" ht="12" customHeight="1" x14ac:dyDescent="0.25">
      <c r="B146" s="2" t="s">
        <v>1150</v>
      </c>
      <c r="C146" s="2" t="s">
        <v>2244</v>
      </c>
      <c r="E146" s="2" t="s">
        <v>2212</v>
      </c>
    </row>
    <row r="147" spans="2:5" ht="12" customHeight="1" x14ac:dyDescent="0.25">
      <c r="B147" s="2" t="s">
        <v>1150</v>
      </c>
      <c r="C147" s="2" t="s">
        <v>2212</v>
      </c>
      <c r="E147" s="2" t="s">
        <v>2223</v>
      </c>
    </row>
    <row r="148" spans="2:5" ht="12" customHeight="1" x14ac:dyDescent="0.25">
      <c r="B148" s="2" t="s">
        <v>1150</v>
      </c>
      <c r="C148" s="2" t="s">
        <v>2223</v>
      </c>
      <c r="E148" s="2" t="s">
        <v>2258</v>
      </c>
    </row>
    <row r="149" spans="2:5" ht="12" customHeight="1" x14ac:dyDescent="0.25">
      <c r="B149" s="2" t="s">
        <v>1150</v>
      </c>
      <c r="C149" s="2" t="s">
        <v>2258</v>
      </c>
      <c r="E149" s="2" t="s">
        <v>1156</v>
      </c>
    </row>
    <row r="150" spans="2:5" ht="12" customHeight="1" x14ac:dyDescent="0.25">
      <c r="B150" s="2" t="s">
        <v>1150</v>
      </c>
      <c r="C150" s="2" t="s">
        <v>1156</v>
      </c>
      <c r="E150" s="2" t="s">
        <v>2221</v>
      </c>
    </row>
    <row r="151" spans="2:5" ht="12" customHeight="1" x14ac:dyDescent="0.25">
      <c r="B151" s="2" t="s">
        <v>1150</v>
      </c>
      <c r="C151" s="2" t="s">
        <v>2221</v>
      </c>
      <c r="E151" s="2" t="s">
        <v>1157</v>
      </c>
    </row>
    <row r="152" spans="2:5" ht="12" customHeight="1" x14ac:dyDescent="0.25">
      <c r="B152" s="2" t="s">
        <v>1150</v>
      </c>
      <c r="C152" s="2" t="s">
        <v>1157</v>
      </c>
      <c r="E152" s="2" t="s">
        <v>2269</v>
      </c>
    </row>
    <row r="153" spans="2:5" ht="12" customHeight="1" x14ac:dyDescent="0.25">
      <c r="B153" s="2" t="s">
        <v>1150</v>
      </c>
      <c r="C153" s="2" t="s">
        <v>2269</v>
      </c>
      <c r="E153" s="2" t="s">
        <v>1150</v>
      </c>
    </row>
    <row r="154" spans="2:5" ht="12" customHeight="1" x14ac:dyDescent="0.25">
      <c r="B154" s="2" t="s">
        <v>1150</v>
      </c>
      <c r="C154" s="2" t="s">
        <v>1150</v>
      </c>
      <c r="E154" s="2" t="s">
        <v>1158</v>
      </c>
    </row>
    <row r="155" spans="2:5" ht="12" customHeight="1" x14ac:dyDescent="0.25">
      <c r="B155" s="2" t="s">
        <v>1150</v>
      </c>
      <c r="C155" s="2" t="s">
        <v>1158</v>
      </c>
      <c r="E155" s="2" t="s">
        <v>185</v>
      </c>
    </row>
    <row r="156" spans="2:5" ht="12" customHeight="1" x14ac:dyDescent="0.25">
      <c r="B156" s="2" t="s">
        <v>1150</v>
      </c>
      <c r="C156" s="2" t="s">
        <v>185</v>
      </c>
      <c r="E156" s="2" t="s">
        <v>1159</v>
      </c>
    </row>
    <row r="157" spans="2:5" ht="12" customHeight="1" x14ac:dyDescent="0.25">
      <c r="B157" s="2" t="s">
        <v>1150</v>
      </c>
      <c r="C157" s="2" t="s">
        <v>1159</v>
      </c>
      <c r="E157" s="2" t="s">
        <v>1160</v>
      </c>
    </row>
    <row r="158" spans="2:5" ht="12" customHeight="1" x14ac:dyDescent="0.25">
      <c r="B158" s="2" t="s">
        <v>1150</v>
      </c>
      <c r="C158" s="2" t="s">
        <v>1160</v>
      </c>
      <c r="E158" s="2" t="s">
        <v>1161</v>
      </c>
    </row>
    <row r="159" spans="2:5" ht="12" customHeight="1" x14ac:dyDescent="0.25">
      <c r="B159" s="2" t="s">
        <v>1150</v>
      </c>
      <c r="C159" s="2" t="s">
        <v>2250</v>
      </c>
      <c r="E159" s="2" t="s">
        <v>2250</v>
      </c>
    </row>
    <row r="160" spans="2:5" ht="12" customHeight="1" x14ac:dyDescent="0.25">
      <c r="B160" s="2" t="s">
        <v>1150</v>
      </c>
      <c r="C160" s="2" t="s">
        <v>2206</v>
      </c>
      <c r="E160" s="2" t="s">
        <v>2206</v>
      </c>
    </row>
    <row r="161" spans="1:26" ht="12" customHeight="1" x14ac:dyDescent="0.25">
      <c r="B161" s="2" t="s">
        <v>1150</v>
      </c>
      <c r="C161" s="2" t="s">
        <v>2240</v>
      </c>
      <c r="E161" s="2" t="s">
        <v>2240</v>
      </c>
    </row>
    <row r="162" spans="1:26" ht="12" customHeight="1" x14ac:dyDescent="0.25">
      <c r="B162" s="2" t="s">
        <v>1150</v>
      </c>
      <c r="C162" s="2" t="s">
        <v>1162</v>
      </c>
      <c r="E162" s="2" t="s">
        <v>1162</v>
      </c>
    </row>
    <row r="163" spans="1:26" ht="12" customHeight="1" x14ac:dyDescent="0.25">
      <c r="B163" s="2" t="s">
        <v>1150</v>
      </c>
      <c r="C163" s="2" t="s">
        <v>2236</v>
      </c>
      <c r="E163" s="2" t="s">
        <v>2236</v>
      </c>
    </row>
    <row r="164" spans="1:26" ht="12" customHeight="1" x14ac:dyDescent="0.25">
      <c r="B164" s="2" t="s">
        <v>1150</v>
      </c>
      <c r="C164" s="2" t="s">
        <v>2246</v>
      </c>
      <c r="E164" s="2" t="s">
        <v>2246</v>
      </c>
    </row>
    <row r="165" spans="1:26" ht="12" customHeight="1" x14ac:dyDescent="0.25">
      <c r="B165" s="2" t="s">
        <v>1150</v>
      </c>
      <c r="C165" s="2" t="s">
        <v>2256</v>
      </c>
      <c r="E165" s="2" t="s">
        <v>2256</v>
      </c>
    </row>
    <row r="166" spans="1:26" ht="12" customHeight="1" x14ac:dyDescent="0.25">
      <c r="B166" s="2" t="s">
        <v>1150</v>
      </c>
      <c r="C166" s="2" t="s">
        <v>1758</v>
      </c>
      <c r="E166" s="2" t="s">
        <v>1758</v>
      </c>
    </row>
    <row r="167" spans="1:26" ht="12" customHeight="1" x14ac:dyDescent="0.25">
      <c r="A167" s="130"/>
      <c r="B167" s="130" t="s">
        <v>1163</v>
      </c>
      <c r="C167" s="130" t="s">
        <v>2509</v>
      </c>
      <c r="D167" s="130"/>
      <c r="E167" s="130" t="s">
        <v>2337</v>
      </c>
      <c r="F167" s="130"/>
      <c r="G167" s="130"/>
      <c r="H167" s="130"/>
      <c r="I167" s="130"/>
      <c r="J167" s="130"/>
      <c r="K167" s="130"/>
      <c r="L167" s="130"/>
      <c r="M167" s="130"/>
      <c r="N167" s="130"/>
      <c r="O167" s="130"/>
      <c r="P167" s="130"/>
      <c r="Q167" s="130"/>
      <c r="R167" s="130"/>
      <c r="S167" s="130"/>
      <c r="T167" s="130"/>
      <c r="U167" s="130"/>
      <c r="V167" s="130"/>
      <c r="W167" s="130"/>
      <c r="X167" s="130"/>
      <c r="Y167" s="130"/>
      <c r="Z167" s="130"/>
    </row>
    <row r="168" spans="1:26" ht="12" customHeight="1" x14ac:dyDescent="0.25">
      <c r="B168" s="2" t="s">
        <v>1163</v>
      </c>
      <c r="C168" s="2" t="s">
        <v>2324</v>
      </c>
      <c r="E168" s="2" t="s">
        <v>2324</v>
      </c>
    </row>
    <row r="169" spans="1:26" ht="12" customHeight="1" x14ac:dyDescent="0.25">
      <c r="B169" s="2" t="s">
        <v>1163</v>
      </c>
      <c r="C169" s="2" t="s">
        <v>2306</v>
      </c>
      <c r="E169" s="2" t="s">
        <v>2290</v>
      </c>
    </row>
    <row r="170" spans="1:26" ht="12" customHeight="1" x14ac:dyDescent="0.25">
      <c r="B170" s="2" t="s">
        <v>1163</v>
      </c>
      <c r="C170" s="2" t="s">
        <v>2304</v>
      </c>
      <c r="E170" s="2" t="s">
        <v>2306</v>
      </c>
    </row>
    <row r="171" spans="1:26" ht="12" customHeight="1" x14ac:dyDescent="0.25">
      <c r="B171" s="2" t="s">
        <v>1163</v>
      </c>
      <c r="C171" s="2" t="s">
        <v>2294</v>
      </c>
      <c r="E171" s="2" t="s">
        <v>2304</v>
      </c>
    </row>
    <row r="172" spans="1:26" ht="12" customHeight="1" x14ac:dyDescent="0.25">
      <c r="B172" s="2" t="s">
        <v>1163</v>
      </c>
      <c r="C172" s="2" t="s">
        <v>2345</v>
      </c>
      <c r="E172" s="2" t="s">
        <v>2294</v>
      </c>
    </row>
    <row r="173" spans="1:26" ht="12" customHeight="1" x14ac:dyDescent="0.25">
      <c r="B173" s="2" t="s">
        <v>1163</v>
      </c>
      <c r="C173" s="2" t="s">
        <v>2329</v>
      </c>
      <c r="E173" s="2" t="s">
        <v>2283</v>
      </c>
    </row>
    <row r="174" spans="1:26" ht="12" customHeight="1" x14ac:dyDescent="0.25">
      <c r="B174" s="2" t="s">
        <v>1163</v>
      </c>
      <c r="C174" s="2" t="s">
        <v>2510</v>
      </c>
      <c r="E174" s="2" t="s">
        <v>2345</v>
      </c>
    </row>
    <row r="175" spans="1:26" ht="12" customHeight="1" x14ac:dyDescent="0.25">
      <c r="B175" s="2" t="s">
        <v>1163</v>
      </c>
      <c r="C175" s="2" t="s">
        <v>1164</v>
      </c>
      <c r="E175" s="2" t="s">
        <v>2329</v>
      </c>
    </row>
    <row r="176" spans="1:26" ht="12" customHeight="1" x14ac:dyDescent="0.25">
      <c r="B176" s="2" t="s">
        <v>1163</v>
      </c>
      <c r="C176" s="2" t="s">
        <v>149</v>
      </c>
      <c r="E176" s="2" t="s">
        <v>2279</v>
      </c>
    </row>
    <row r="177" spans="2:5" ht="12" customHeight="1" x14ac:dyDescent="0.25">
      <c r="B177" s="2" t="s">
        <v>1163</v>
      </c>
      <c r="C177" s="2" t="s">
        <v>2339</v>
      </c>
      <c r="E177" s="2" t="s">
        <v>1164</v>
      </c>
    </row>
    <row r="178" spans="2:5" ht="12" customHeight="1" x14ac:dyDescent="0.25">
      <c r="B178" s="2" t="s">
        <v>1163</v>
      </c>
      <c r="C178" s="2" t="s">
        <v>2511</v>
      </c>
      <c r="E178" s="2" t="s">
        <v>149</v>
      </c>
    </row>
    <row r="179" spans="2:5" ht="12" customHeight="1" x14ac:dyDescent="0.25">
      <c r="B179" s="2" t="s">
        <v>1163</v>
      </c>
      <c r="C179" s="2" t="s">
        <v>2319</v>
      </c>
      <c r="E179" s="2" t="s">
        <v>2339</v>
      </c>
    </row>
    <row r="180" spans="2:5" ht="12" customHeight="1" x14ac:dyDescent="0.25">
      <c r="B180" s="2" t="s">
        <v>1163</v>
      </c>
      <c r="C180" s="2" t="s">
        <v>2512</v>
      </c>
      <c r="E180" s="2" t="s">
        <v>2315</v>
      </c>
    </row>
    <row r="181" spans="2:5" ht="12" customHeight="1" x14ac:dyDescent="0.25">
      <c r="B181" s="2" t="s">
        <v>1163</v>
      </c>
      <c r="C181" s="2" t="s">
        <v>2285</v>
      </c>
      <c r="E181" s="2" t="s">
        <v>2319</v>
      </c>
    </row>
    <row r="182" spans="2:5" ht="12" customHeight="1" x14ac:dyDescent="0.25">
      <c r="B182" s="2" t="s">
        <v>1163</v>
      </c>
      <c r="C182" s="2" t="s">
        <v>2275</v>
      </c>
      <c r="E182" s="2" t="s">
        <v>2285</v>
      </c>
    </row>
    <row r="183" spans="2:5" ht="12" customHeight="1" x14ac:dyDescent="0.25">
      <c r="B183" s="2" t="s">
        <v>1163</v>
      </c>
      <c r="C183" s="2" t="s">
        <v>2513</v>
      </c>
      <c r="E183" s="2" t="s">
        <v>2275</v>
      </c>
    </row>
    <row r="184" spans="2:5" ht="12" customHeight="1" x14ac:dyDescent="0.25">
      <c r="B184" s="2" t="s">
        <v>1163</v>
      </c>
      <c r="C184" s="2" t="s">
        <v>2298</v>
      </c>
      <c r="E184" s="2" t="s">
        <v>2298</v>
      </c>
    </row>
    <row r="185" spans="2:5" ht="12" customHeight="1" x14ac:dyDescent="0.25">
      <c r="B185" s="2" t="s">
        <v>1163</v>
      </c>
      <c r="C185" s="2" t="s">
        <v>2341</v>
      </c>
      <c r="E185" s="2" t="s">
        <v>2341</v>
      </c>
    </row>
    <row r="186" spans="2:5" ht="12" customHeight="1" x14ac:dyDescent="0.25">
      <c r="B186" s="2" t="s">
        <v>1163</v>
      </c>
      <c r="C186" s="2" t="s">
        <v>2317</v>
      </c>
      <c r="E186" s="2" t="s">
        <v>2317</v>
      </c>
    </row>
    <row r="187" spans="2:5" ht="12" customHeight="1" x14ac:dyDescent="0.25">
      <c r="B187" s="2" t="s">
        <v>1163</v>
      </c>
      <c r="C187" s="2" t="s">
        <v>1198</v>
      </c>
      <c r="E187" s="2" t="s">
        <v>1198</v>
      </c>
    </row>
    <row r="188" spans="2:5" ht="12" customHeight="1" x14ac:dyDescent="0.25">
      <c r="B188" s="2" t="s">
        <v>1163</v>
      </c>
      <c r="C188" s="2" t="s">
        <v>2223</v>
      </c>
      <c r="E188" s="2" t="s">
        <v>508</v>
      </c>
    </row>
    <row r="189" spans="2:5" ht="12" customHeight="1" x14ac:dyDescent="0.25">
      <c r="B189" s="2" t="s">
        <v>1163</v>
      </c>
      <c r="C189" s="2" t="s">
        <v>2514</v>
      </c>
      <c r="E189" s="2" t="s">
        <v>2223</v>
      </c>
    </row>
    <row r="190" spans="2:5" ht="12" customHeight="1" x14ac:dyDescent="0.25">
      <c r="B190" s="2" t="s">
        <v>1163</v>
      </c>
      <c r="C190" s="2" t="s">
        <v>2322</v>
      </c>
      <c r="E190" s="2" t="s">
        <v>2355</v>
      </c>
    </row>
    <row r="191" spans="2:5" ht="12" customHeight="1" x14ac:dyDescent="0.25">
      <c r="B191" s="2" t="s">
        <v>1163</v>
      </c>
      <c r="C191" s="2" t="s">
        <v>2310</v>
      </c>
      <c r="E191" s="2" t="s">
        <v>2322</v>
      </c>
    </row>
    <row r="192" spans="2:5" ht="12" customHeight="1" x14ac:dyDescent="0.25">
      <c r="B192" s="2" t="s">
        <v>1163</v>
      </c>
      <c r="C192" s="2" t="s">
        <v>2347</v>
      </c>
      <c r="E192" s="2" t="s">
        <v>2310</v>
      </c>
    </row>
    <row r="193" spans="2:5" ht="12" customHeight="1" x14ac:dyDescent="0.25">
      <c r="B193" s="2" t="s">
        <v>1163</v>
      </c>
      <c r="C193" s="2" t="s">
        <v>2331</v>
      </c>
      <c r="E193" s="2" t="s">
        <v>2347</v>
      </c>
    </row>
    <row r="194" spans="2:5" ht="12" customHeight="1" x14ac:dyDescent="0.25">
      <c r="B194" s="2" t="s">
        <v>1163</v>
      </c>
      <c r="C194" s="2" t="s">
        <v>2300</v>
      </c>
      <c r="E194" s="2" t="s">
        <v>2331</v>
      </c>
    </row>
    <row r="195" spans="2:5" ht="12" customHeight="1" x14ac:dyDescent="0.25">
      <c r="B195" s="2" t="s">
        <v>1163</v>
      </c>
      <c r="C195" s="2" t="s">
        <v>2349</v>
      </c>
      <c r="E195" s="2" t="s">
        <v>2300</v>
      </c>
    </row>
    <row r="196" spans="2:5" ht="12" customHeight="1" x14ac:dyDescent="0.25">
      <c r="B196" s="2" t="s">
        <v>1163</v>
      </c>
      <c r="C196" s="2" t="s">
        <v>2515</v>
      </c>
      <c r="E196" s="2" t="s">
        <v>2349</v>
      </c>
    </row>
    <row r="197" spans="2:5" ht="12" customHeight="1" x14ac:dyDescent="0.25">
      <c r="B197" s="2" t="s">
        <v>1163</v>
      </c>
      <c r="C197" s="2" t="s">
        <v>1326</v>
      </c>
      <c r="E197" s="2" t="s">
        <v>2301</v>
      </c>
    </row>
    <row r="198" spans="2:5" ht="12" customHeight="1" x14ac:dyDescent="0.25">
      <c r="B198" s="2" t="s">
        <v>1163</v>
      </c>
      <c r="C198" s="2" t="s">
        <v>2516</v>
      </c>
      <c r="E198" s="2" t="s">
        <v>2277</v>
      </c>
    </row>
    <row r="199" spans="2:5" ht="12" customHeight="1" x14ac:dyDescent="0.25">
      <c r="B199" s="2" t="s">
        <v>1163</v>
      </c>
      <c r="C199" s="2" t="s">
        <v>2517</v>
      </c>
      <c r="E199" s="2" t="s">
        <v>2281</v>
      </c>
    </row>
    <row r="200" spans="2:5" ht="12" customHeight="1" x14ac:dyDescent="0.25">
      <c r="B200" s="2" t="s">
        <v>1163</v>
      </c>
      <c r="C200" s="2" t="s">
        <v>2518</v>
      </c>
      <c r="E200" s="2" t="s">
        <v>2357</v>
      </c>
    </row>
    <row r="201" spans="2:5" ht="12" customHeight="1" x14ac:dyDescent="0.25">
      <c r="B201" s="2" t="s">
        <v>1163</v>
      </c>
      <c r="C201" s="2" t="s">
        <v>1169</v>
      </c>
      <c r="E201" s="2" t="s">
        <v>1169</v>
      </c>
    </row>
    <row r="202" spans="2:5" ht="12" customHeight="1" x14ac:dyDescent="0.25">
      <c r="B202" s="2" t="s">
        <v>1163</v>
      </c>
      <c r="C202" s="2" t="s">
        <v>1170</v>
      </c>
      <c r="E202" s="2" t="s">
        <v>1170</v>
      </c>
    </row>
    <row r="203" spans="2:5" ht="12" customHeight="1" x14ac:dyDescent="0.25">
      <c r="B203" s="2" t="s">
        <v>1163</v>
      </c>
      <c r="C203" s="2" t="s">
        <v>1171</v>
      </c>
      <c r="E203" s="2" t="s">
        <v>1171</v>
      </c>
    </row>
    <row r="204" spans="2:5" ht="12" customHeight="1" x14ac:dyDescent="0.25">
      <c r="B204" s="2" t="s">
        <v>1163</v>
      </c>
      <c r="C204" s="2" t="s">
        <v>2351</v>
      </c>
      <c r="E204" s="2" t="s">
        <v>2351</v>
      </c>
    </row>
    <row r="205" spans="2:5" ht="12" customHeight="1" x14ac:dyDescent="0.25">
      <c r="B205" s="2" t="s">
        <v>1163</v>
      </c>
      <c r="C205" s="2" t="s">
        <v>2327</v>
      </c>
      <c r="E205" s="2" t="s">
        <v>2327</v>
      </c>
    </row>
    <row r="206" spans="2:5" ht="12" customHeight="1" x14ac:dyDescent="0.25">
      <c r="B206" s="2" t="s">
        <v>1163</v>
      </c>
      <c r="C206" s="2" t="s">
        <v>2308</v>
      </c>
      <c r="E206" s="2" t="s">
        <v>2308</v>
      </c>
    </row>
    <row r="207" spans="2:5" ht="12" customHeight="1" x14ac:dyDescent="0.25">
      <c r="B207" s="2" t="s">
        <v>1163</v>
      </c>
      <c r="C207" s="2" t="s">
        <v>2312</v>
      </c>
      <c r="E207" s="2" t="s">
        <v>2312</v>
      </c>
    </row>
    <row r="208" spans="2:5" ht="12" customHeight="1" x14ac:dyDescent="0.25">
      <c r="B208" s="2" t="s">
        <v>1163</v>
      </c>
      <c r="C208" s="2" t="s">
        <v>2292</v>
      </c>
      <c r="E208" s="2" t="s">
        <v>2292</v>
      </c>
    </row>
    <row r="209" spans="1:26" ht="12" customHeight="1" x14ac:dyDescent="0.25">
      <c r="B209" s="2" t="s">
        <v>1163</v>
      </c>
      <c r="C209" s="2" t="s">
        <v>2296</v>
      </c>
      <c r="E209" s="2" t="s">
        <v>2296</v>
      </c>
    </row>
    <row r="210" spans="1:26" ht="12" customHeight="1" x14ac:dyDescent="0.25">
      <c r="B210" s="2" t="s">
        <v>1163</v>
      </c>
      <c r="C210" s="2" t="s">
        <v>2335</v>
      </c>
      <c r="E210" s="2" t="s">
        <v>2335</v>
      </c>
    </row>
    <row r="211" spans="1:26" ht="12" customHeight="1" x14ac:dyDescent="0.25">
      <c r="A211" s="130"/>
      <c r="B211" s="130" t="s">
        <v>1172</v>
      </c>
      <c r="C211" s="130" t="s">
        <v>2519</v>
      </c>
      <c r="D211" s="130"/>
      <c r="E211" s="130" t="s">
        <v>1173</v>
      </c>
      <c r="F211" s="130"/>
      <c r="G211" s="130"/>
      <c r="H211" s="130"/>
      <c r="I211" s="130"/>
      <c r="J211" s="130"/>
      <c r="K211" s="130"/>
      <c r="L211" s="130"/>
      <c r="M211" s="130"/>
      <c r="N211" s="130"/>
      <c r="O211" s="130"/>
      <c r="P211" s="130"/>
      <c r="Q211" s="130"/>
      <c r="R211" s="130"/>
      <c r="S211" s="130"/>
      <c r="T211" s="130"/>
      <c r="U211" s="130"/>
      <c r="V211" s="130"/>
      <c r="W211" s="130"/>
      <c r="X211" s="130"/>
      <c r="Y211" s="130"/>
      <c r="Z211" s="130"/>
    </row>
    <row r="212" spans="1:26" ht="12" customHeight="1" x14ac:dyDescent="0.25">
      <c r="B212" s="2" t="s">
        <v>1172</v>
      </c>
      <c r="C212" s="2" t="s">
        <v>2400</v>
      </c>
      <c r="E212" s="2" t="s">
        <v>1174</v>
      </c>
    </row>
    <row r="213" spans="1:26" ht="12" customHeight="1" x14ac:dyDescent="0.25">
      <c r="B213" s="2" t="s">
        <v>1172</v>
      </c>
      <c r="C213" s="2" t="s">
        <v>2365</v>
      </c>
      <c r="E213" s="2" t="s">
        <v>2400</v>
      </c>
    </row>
    <row r="214" spans="1:26" ht="12" customHeight="1" x14ac:dyDescent="0.25">
      <c r="B214" s="2" t="s">
        <v>1172</v>
      </c>
      <c r="C214" s="2" t="s">
        <v>2418</v>
      </c>
      <c r="E214" s="2" t="s">
        <v>2365</v>
      </c>
    </row>
    <row r="215" spans="1:26" ht="12" customHeight="1" x14ac:dyDescent="0.25">
      <c r="B215" s="2" t="s">
        <v>1172</v>
      </c>
      <c r="C215" s="2" t="s">
        <v>2394</v>
      </c>
      <c r="E215" s="2" t="s">
        <v>2363</v>
      </c>
    </row>
    <row r="216" spans="1:26" ht="12" customHeight="1" x14ac:dyDescent="0.25">
      <c r="B216" s="2" t="s">
        <v>1172</v>
      </c>
      <c r="C216" s="2" t="s">
        <v>2410</v>
      </c>
      <c r="E216" s="2" t="s">
        <v>2418</v>
      </c>
    </row>
    <row r="217" spans="1:26" ht="12" customHeight="1" x14ac:dyDescent="0.25">
      <c r="B217" s="2" t="s">
        <v>1172</v>
      </c>
      <c r="C217" s="2" t="s">
        <v>2376</v>
      </c>
      <c r="E217" s="2" t="s">
        <v>2394</v>
      </c>
    </row>
    <row r="218" spans="1:26" ht="12" customHeight="1" x14ac:dyDescent="0.25">
      <c r="B218" s="2" t="s">
        <v>1172</v>
      </c>
      <c r="C218" s="2" t="s">
        <v>2402</v>
      </c>
      <c r="E218" s="2" t="s">
        <v>2410</v>
      </c>
    </row>
    <row r="219" spans="1:26" ht="12" customHeight="1" x14ac:dyDescent="0.25">
      <c r="B219" s="2" t="s">
        <v>1172</v>
      </c>
      <c r="C219" s="2" t="s">
        <v>2520</v>
      </c>
      <c r="E219" s="2" t="s">
        <v>2376</v>
      </c>
    </row>
    <row r="220" spans="1:26" ht="12" customHeight="1" x14ac:dyDescent="0.25">
      <c r="B220" s="2" t="s">
        <v>1172</v>
      </c>
      <c r="C220" s="2" t="s">
        <v>2372</v>
      </c>
      <c r="E220" s="2" t="s">
        <v>2402</v>
      </c>
    </row>
    <row r="221" spans="1:26" ht="12" customHeight="1" x14ac:dyDescent="0.25">
      <c r="B221" s="2" t="s">
        <v>1172</v>
      </c>
      <c r="C221" s="2" t="s">
        <v>2521</v>
      </c>
      <c r="E221" s="2" t="s">
        <v>2372</v>
      </c>
    </row>
    <row r="222" spans="1:26" ht="12" customHeight="1" x14ac:dyDescent="0.25">
      <c r="B222" s="2" t="s">
        <v>1172</v>
      </c>
      <c r="C222" s="2" t="s">
        <v>2390</v>
      </c>
      <c r="E222" s="2" t="s">
        <v>2404</v>
      </c>
    </row>
    <row r="223" spans="1:26" ht="12" customHeight="1" x14ac:dyDescent="0.25">
      <c r="B223" s="2" t="s">
        <v>1172</v>
      </c>
      <c r="C223" s="2" t="s">
        <v>2522</v>
      </c>
      <c r="E223" s="2" t="s">
        <v>2390</v>
      </c>
    </row>
    <row r="224" spans="1:26" ht="12" customHeight="1" x14ac:dyDescent="0.25">
      <c r="B224" s="2" t="s">
        <v>1172</v>
      </c>
      <c r="C224" s="2" t="s">
        <v>2523</v>
      </c>
      <c r="E224" s="2" t="s">
        <v>1175</v>
      </c>
    </row>
    <row r="225" spans="1:26" ht="12" customHeight="1" x14ac:dyDescent="0.25">
      <c r="B225" s="2" t="s">
        <v>1172</v>
      </c>
      <c r="C225" s="2" t="s">
        <v>1175</v>
      </c>
      <c r="E225" s="2" t="s">
        <v>703</v>
      </c>
    </row>
    <row r="226" spans="1:26" ht="12" customHeight="1" x14ac:dyDescent="0.25">
      <c r="B226" s="2" t="s">
        <v>1172</v>
      </c>
      <c r="C226" s="2" t="s">
        <v>703</v>
      </c>
      <c r="E226" s="2" t="s">
        <v>2374</v>
      </c>
    </row>
    <row r="227" spans="1:26" ht="12" customHeight="1" x14ac:dyDescent="0.25">
      <c r="B227" s="2" t="s">
        <v>1172</v>
      </c>
      <c r="C227" s="2" t="s">
        <v>2374</v>
      </c>
      <c r="E227" s="2" t="s">
        <v>2378</v>
      </c>
    </row>
    <row r="228" spans="1:26" ht="12" customHeight="1" x14ac:dyDescent="0.25">
      <c r="B228" s="2" t="s">
        <v>1172</v>
      </c>
      <c r="C228" s="2" t="s">
        <v>2378</v>
      </c>
      <c r="E228" s="2" t="s">
        <v>1341</v>
      </c>
    </row>
    <row r="229" spans="1:26" ht="12" customHeight="1" x14ac:dyDescent="0.25">
      <c r="B229" s="2" t="s">
        <v>1172</v>
      </c>
      <c r="C229" s="2" t="s">
        <v>1341</v>
      </c>
      <c r="E229" s="2" t="s">
        <v>2414</v>
      </c>
    </row>
    <row r="230" spans="1:26" ht="12" customHeight="1" x14ac:dyDescent="0.25">
      <c r="B230" s="2" t="s">
        <v>1172</v>
      </c>
      <c r="C230" s="2" t="s">
        <v>2414</v>
      </c>
      <c r="E230" s="2" t="s">
        <v>2368</v>
      </c>
    </row>
    <row r="231" spans="1:26" ht="12" customHeight="1" x14ac:dyDescent="0.25">
      <c r="B231" s="2" t="s">
        <v>1172</v>
      </c>
      <c r="C231" s="2" t="s">
        <v>2368</v>
      </c>
      <c r="E231" s="2" t="s">
        <v>1176</v>
      </c>
    </row>
    <row r="232" spans="1:26" ht="12" customHeight="1" x14ac:dyDescent="0.25">
      <c r="B232" s="2" t="s">
        <v>1172</v>
      </c>
      <c r="C232" s="2" t="s">
        <v>2396</v>
      </c>
      <c r="E232" s="2" t="s">
        <v>2396</v>
      </c>
    </row>
    <row r="233" spans="1:26" ht="12" customHeight="1" x14ac:dyDescent="0.25">
      <c r="B233" s="2" t="s">
        <v>1172</v>
      </c>
      <c r="C233" s="2" t="s">
        <v>2386</v>
      </c>
      <c r="E233" s="2" t="s">
        <v>2386</v>
      </c>
    </row>
    <row r="234" spans="1:26" ht="12" customHeight="1" x14ac:dyDescent="0.25">
      <c r="B234" s="2" t="s">
        <v>1172</v>
      </c>
      <c r="C234" s="2" t="s">
        <v>1177</v>
      </c>
      <c r="E234" s="2" t="s">
        <v>1177</v>
      </c>
    </row>
    <row r="235" spans="1:26" ht="12" customHeight="1" x14ac:dyDescent="0.25">
      <c r="B235" s="2" t="s">
        <v>1172</v>
      </c>
      <c r="C235" s="2" t="s">
        <v>2398</v>
      </c>
      <c r="E235" s="2" t="s">
        <v>2398</v>
      </c>
    </row>
    <row r="236" spans="1:26" ht="12" customHeight="1" x14ac:dyDescent="0.25">
      <c r="B236" s="2" t="s">
        <v>1172</v>
      </c>
      <c r="C236" s="2" t="s">
        <v>1178</v>
      </c>
      <c r="E236" s="2" t="s">
        <v>1178</v>
      </c>
    </row>
    <row r="237" spans="1:26" ht="12" customHeight="1" x14ac:dyDescent="0.25">
      <c r="B237" s="2" t="s">
        <v>1172</v>
      </c>
      <c r="C237" s="2" t="s">
        <v>2370</v>
      </c>
      <c r="E237" s="2" t="s">
        <v>2370</v>
      </c>
    </row>
    <row r="238" spans="1:26" ht="12" customHeight="1" x14ac:dyDescent="0.25">
      <c r="B238" s="2" t="s">
        <v>1172</v>
      </c>
      <c r="C238" s="2" t="s">
        <v>2416</v>
      </c>
      <c r="E238" s="2" t="s">
        <v>2416</v>
      </c>
    </row>
    <row r="239" spans="1:26" ht="12" customHeight="1" x14ac:dyDescent="0.25">
      <c r="B239" s="2" t="s">
        <v>1172</v>
      </c>
      <c r="C239" s="2" t="s">
        <v>2408</v>
      </c>
      <c r="E239" s="2" t="s">
        <v>2408</v>
      </c>
    </row>
    <row r="240" spans="1:26" ht="12" customHeight="1" x14ac:dyDescent="0.3">
      <c r="A240" s="130"/>
      <c r="B240" s="130" t="s">
        <v>1179</v>
      </c>
      <c r="C240" s="130" t="s">
        <v>1900</v>
      </c>
      <c r="D240" s="130"/>
      <c r="E240" s="132" t="s">
        <v>1900</v>
      </c>
      <c r="F240" s="130"/>
      <c r="G240" s="130"/>
      <c r="H240" s="130"/>
      <c r="I240" s="130"/>
      <c r="J240" s="130"/>
      <c r="K240" s="130"/>
      <c r="L240" s="130"/>
      <c r="M240" s="130"/>
      <c r="N240" s="130"/>
      <c r="O240" s="130"/>
      <c r="P240" s="130"/>
      <c r="Q240" s="130"/>
      <c r="R240" s="130"/>
      <c r="S240" s="130"/>
      <c r="T240" s="130"/>
      <c r="U240" s="130"/>
      <c r="V240" s="130"/>
      <c r="W240" s="130"/>
      <c r="X240" s="130"/>
      <c r="Y240" s="130"/>
      <c r="Z240" s="130"/>
    </row>
    <row r="241" spans="2:5" ht="12" customHeight="1" x14ac:dyDescent="0.3">
      <c r="B241" s="2" t="s">
        <v>1179</v>
      </c>
      <c r="C241" s="2" t="s">
        <v>2524</v>
      </c>
      <c r="E241" s="54" t="s">
        <v>1936</v>
      </c>
    </row>
    <row r="242" spans="2:5" ht="12" customHeight="1" x14ac:dyDescent="0.3">
      <c r="B242" s="2" t="s">
        <v>1179</v>
      </c>
      <c r="C242" s="2" t="s">
        <v>1936</v>
      </c>
      <c r="E242" s="54" t="s">
        <v>1932</v>
      </c>
    </row>
    <row r="243" spans="2:5" ht="12" customHeight="1" x14ac:dyDescent="0.3">
      <c r="B243" s="2" t="s">
        <v>1179</v>
      </c>
      <c r="C243" s="2" t="s">
        <v>1841</v>
      </c>
      <c r="E243" s="54" t="s">
        <v>1865</v>
      </c>
    </row>
    <row r="244" spans="2:5" ht="12" customHeight="1" x14ac:dyDescent="0.3">
      <c r="B244" s="2" t="s">
        <v>1179</v>
      </c>
      <c r="C244" s="2" t="s">
        <v>1952</v>
      </c>
      <c r="E244" s="54" t="s">
        <v>1841</v>
      </c>
    </row>
    <row r="245" spans="2:5" ht="12" customHeight="1" x14ac:dyDescent="0.3">
      <c r="B245" s="2" t="s">
        <v>1179</v>
      </c>
      <c r="C245" s="2" t="s">
        <v>2525</v>
      </c>
      <c r="E245" s="54" t="s">
        <v>1952</v>
      </c>
    </row>
    <row r="246" spans="2:5" ht="12" customHeight="1" x14ac:dyDescent="0.3">
      <c r="B246" s="2" t="s">
        <v>1179</v>
      </c>
      <c r="C246" s="2" t="s">
        <v>635</v>
      </c>
      <c r="E246" s="54" t="s">
        <v>1881</v>
      </c>
    </row>
    <row r="247" spans="2:5" ht="12" customHeight="1" x14ac:dyDescent="0.3">
      <c r="B247" s="2" t="s">
        <v>1179</v>
      </c>
      <c r="C247" s="2" t="s">
        <v>1868</v>
      </c>
      <c r="E247" s="54" t="s">
        <v>1830</v>
      </c>
    </row>
    <row r="248" spans="2:5" ht="12" customHeight="1" x14ac:dyDescent="0.3">
      <c r="B248" s="2" t="s">
        <v>1179</v>
      </c>
      <c r="C248" s="2" t="s">
        <v>1963</v>
      </c>
      <c r="E248" s="54" t="s">
        <v>635</v>
      </c>
    </row>
    <row r="249" spans="2:5" ht="12" customHeight="1" x14ac:dyDescent="0.3">
      <c r="B249" s="2" t="s">
        <v>1179</v>
      </c>
      <c r="C249" s="2" t="s">
        <v>1852</v>
      </c>
      <c r="E249" s="54" t="s">
        <v>1868</v>
      </c>
    </row>
    <row r="250" spans="2:5" ht="12" customHeight="1" x14ac:dyDescent="0.3">
      <c r="B250" s="2" t="s">
        <v>1179</v>
      </c>
      <c r="C250" s="2" t="s">
        <v>1942</v>
      </c>
      <c r="E250" s="54" t="s">
        <v>1963</v>
      </c>
    </row>
    <row r="251" spans="2:5" ht="13.5" customHeight="1" x14ac:dyDescent="0.25">
      <c r="B251" s="2" t="s">
        <v>1179</v>
      </c>
      <c r="C251" s="2" t="s">
        <v>1838</v>
      </c>
      <c r="E251" s="133" t="s">
        <v>1852</v>
      </c>
    </row>
    <row r="252" spans="2:5" ht="12" customHeight="1" x14ac:dyDescent="0.3">
      <c r="B252" s="2" t="s">
        <v>1179</v>
      </c>
      <c r="C252" s="2" t="s">
        <v>1904</v>
      </c>
      <c r="E252" s="54" t="s">
        <v>1942</v>
      </c>
    </row>
    <row r="253" spans="2:5" ht="12" customHeight="1" x14ac:dyDescent="0.3">
      <c r="B253" s="2" t="s">
        <v>1179</v>
      </c>
      <c r="C253" s="2" t="s">
        <v>1938</v>
      </c>
      <c r="E253" s="54" t="s">
        <v>1838</v>
      </c>
    </row>
    <row r="254" spans="2:5" ht="12" customHeight="1" x14ac:dyDescent="0.3">
      <c r="B254" s="2" t="s">
        <v>1179</v>
      </c>
      <c r="C254" s="2" t="s">
        <v>2526</v>
      </c>
      <c r="E254" s="54" t="s">
        <v>1888</v>
      </c>
    </row>
    <row r="255" spans="2:5" ht="12" customHeight="1" x14ac:dyDescent="0.3">
      <c r="B255" s="2" t="s">
        <v>1179</v>
      </c>
      <c r="C255" s="2" t="s">
        <v>1128</v>
      </c>
      <c r="E255" s="54" t="s">
        <v>89</v>
      </c>
    </row>
    <row r="256" spans="2:5" ht="12" customHeight="1" x14ac:dyDescent="0.3">
      <c r="B256" s="2" t="s">
        <v>1179</v>
      </c>
      <c r="C256" s="2" t="s">
        <v>2527</v>
      </c>
      <c r="E256" s="132" t="s">
        <v>1904</v>
      </c>
    </row>
    <row r="257" spans="2:5" ht="12" customHeight="1" x14ac:dyDescent="0.3">
      <c r="B257" s="2" t="s">
        <v>1179</v>
      </c>
      <c r="C257" s="2" t="s">
        <v>2528</v>
      </c>
      <c r="E257" s="54" t="s">
        <v>1938</v>
      </c>
    </row>
    <row r="258" spans="2:5" ht="12" customHeight="1" x14ac:dyDescent="0.3">
      <c r="B258" s="2" t="s">
        <v>1179</v>
      </c>
      <c r="C258" s="2" t="s">
        <v>2529</v>
      </c>
      <c r="E258" s="54" t="s">
        <v>1892</v>
      </c>
    </row>
    <row r="259" spans="2:5" ht="12" customHeight="1" x14ac:dyDescent="0.3">
      <c r="B259" s="2" t="s">
        <v>1179</v>
      </c>
      <c r="C259" s="2" t="s">
        <v>2530</v>
      </c>
      <c r="E259" s="54" t="s">
        <v>1128</v>
      </c>
    </row>
    <row r="260" spans="2:5" ht="12" customHeight="1" x14ac:dyDescent="0.3">
      <c r="B260" s="2" t="s">
        <v>1179</v>
      </c>
      <c r="C260" s="2" t="s">
        <v>2531</v>
      </c>
      <c r="E260" s="54" t="s">
        <v>1965</v>
      </c>
    </row>
    <row r="261" spans="2:5" ht="13.5" customHeight="1" x14ac:dyDescent="0.25">
      <c r="B261" s="2" t="s">
        <v>1179</v>
      </c>
      <c r="C261" s="2" t="s">
        <v>2532</v>
      </c>
      <c r="E261" s="133" t="s">
        <v>1181</v>
      </c>
    </row>
    <row r="262" spans="2:5" ht="12" customHeight="1" x14ac:dyDescent="0.3">
      <c r="B262" s="2" t="s">
        <v>1179</v>
      </c>
      <c r="C262" s="2" t="s">
        <v>2533</v>
      </c>
      <c r="E262" s="132" t="s">
        <v>1902</v>
      </c>
    </row>
    <row r="263" spans="2:5" ht="12" customHeight="1" x14ac:dyDescent="0.3">
      <c r="B263" s="2" t="s">
        <v>1179</v>
      </c>
      <c r="C263" s="2" t="s">
        <v>2534</v>
      </c>
      <c r="E263" s="54" t="s">
        <v>1877</v>
      </c>
    </row>
    <row r="264" spans="2:5" ht="12" customHeight="1" x14ac:dyDescent="0.3">
      <c r="B264" s="2" t="s">
        <v>1179</v>
      </c>
      <c r="C264" s="2" t="s">
        <v>1965</v>
      </c>
      <c r="E264" s="54" t="s">
        <v>1912</v>
      </c>
    </row>
    <row r="265" spans="2:5" ht="12" customHeight="1" x14ac:dyDescent="0.3">
      <c r="B265" s="2" t="s">
        <v>1179</v>
      </c>
      <c r="C265" s="2" t="s">
        <v>1181</v>
      </c>
      <c r="E265" s="54" t="s">
        <v>1890</v>
      </c>
    </row>
    <row r="266" spans="2:5" ht="12" customHeight="1" x14ac:dyDescent="0.3">
      <c r="B266" s="2" t="s">
        <v>1179</v>
      </c>
      <c r="C266" s="2" t="s">
        <v>1902</v>
      </c>
      <c r="E266" s="54" t="s">
        <v>1835</v>
      </c>
    </row>
    <row r="267" spans="2:5" ht="12" customHeight="1" x14ac:dyDescent="0.3">
      <c r="B267" s="2" t="s">
        <v>1179</v>
      </c>
      <c r="C267" s="2" t="s">
        <v>1877</v>
      </c>
      <c r="E267" s="54" t="s">
        <v>440</v>
      </c>
    </row>
    <row r="268" spans="2:5" ht="12" customHeight="1" x14ac:dyDescent="0.3">
      <c r="B268" s="2" t="s">
        <v>1179</v>
      </c>
      <c r="C268" s="2" t="s">
        <v>1890</v>
      </c>
      <c r="E268" s="54" t="s">
        <v>1182</v>
      </c>
    </row>
    <row r="269" spans="2:5" ht="12" customHeight="1" x14ac:dyDescent="0.3">
      <c r="B269" s="2" t="s">
        <v>1179</v>
      </c>
      <c r="C269" s="2" t="s">
        <v>440</v>
      </c>
      <c r="E269" s="54" t="s">
        <v>1961</v>
      </c>
    </row>
    <row r="270" spans="2:5" ht="12" customHeight="1" x14ac:dyDescent="0.25">
      <c r="B270" s="2" t="s">
        <v>1179</v>
      </c>
      <c r="C270" s="2" t="s">
        <v>1961</v>
      </c>
      <c r="E270" s="133" t="s">
        <v>1854</v>
      </c>
    </row>
    <row r="271" spans="2:5" ht="12" customHeight="1" x14ac:dyDescent="0.3">
      <c r="B271" s="2" t="s">
        <v>1179</v>
      </c>
      <c r="C271" s="2" t="s">
        <v>1854</v>
      </c>
      <c r="E271" s="54" t="s">
        <v>1843</v>
      </c>
    </row>
    <row r="272" spans="2:5" ht="12" customHeight="1" x14ac:dyDescent="0.3">
      <c r="B272" s="2" t="s">
        <v>1179</v>
      </c>
      <c r="C272" s="2" t="s">
        <v>1843</v>
      </c>
      <c r="E272" s="54" t="s">
        <v>1847</v>
      </c>
    </row>
    <row r="273" spans="2:5" ht="12" customHeight="1" x14ac:dyDescent="0.3">
      <c r="B273" s="2" t="s">
        <v>1179</v>
      </c>
      <c r="C273" s="2" t="s">
        <v>1847</v>
      </c>
      <c r="E273" s="54" t="s">
        <v>1919</v>
      </c>
    </row>
    <row r="274" spans="2:5" ht="12" customHeight="1" x14ac:dyDescent="0.3">
      <c r="B274" s="2" t="s">
        <v>1179</v>
      </c>
      <c r="C274" s="2" t="s">
        <v>2535</v>
      </c>
      <c r="E274" s="54" t="s">
        <v>1927</v>
      </c>
    </row>
    <row r="275" spans="2:5" ht="12" customHeight="1" x14ac:dyDescent="0.3">
      <c r="B275" s="2" t="s">
        <v>1179</v>
      </c>
      <c r="C275" s="2" t="s">
        <v>1919</v>
      </c>
      <c r="E275" s="54" t="s">
        <v>1871</v>
      </c>
    </row>
    <row r="276" spans="2:5" ht="12" customHeight="1" x14ac:dyDescent="0.3">
      <c r="B276" s="2" t="s">
        <v>1179</v>
      </c>
      <c r="C276" s="2" t="s">
        <v>1927</v>
      </c>
      <c r="E276" s="54" t="s">
        <v>1856</v>
      </c>
    </row>
    <row r="277" spans="2:5" ht="12" customHeight="1" x14ac:dyDescent="0.3">
      <c r="B277" s="2" t="s">
        <v>1179</v>
      </c>
      <c r="C277" s="2" t="s">
        <v>1871</v>
      </c>
      <c r="E277" s="54" t="s">
        <v>1858</v>
      </c>
    </row>
    <row r="278" spans="2:5" ht="12" customHeight="1" x14ac:dyDescent="0.3">
      <c r="B278" s="2" t="s">
        <v>1179</v>
      </c>
      <c r="C278" s="2" t="s">
        <v>1856</v>
      </c>
      <c r="E278" s="54" t="s">
        <v>1184</v>
      </c>
    </row>
    <row r="279" spans="2:5" ht="12" customHeight="1" x14ac:dyDescent="0.3">
      <c r="B279" s="2" t="s">
        <v>1179</v>
      </c>
      <c r="C279" s="2" t="s">
        <v>1858</v>
      </c>
      <c r="E279" s="54" t="s">
        <v>185</v>
      </c>
    </row>
    <row r="280" spans="2:5" ht="12" customHeight="1" x14ac:dyDescent="0.3">
      <c r="B280" s="2" t="s">
        <v>1179</v>
      </c>
      <c r="C280" s="2" t="s">
        <v>1184</v>
      </c>
      <c r="E280" s="54" t="s">
        <v>1832</v>
      </c>
    </row>
    <row r="281" spans="2:5" ht="12" customHeight="1" x14ac:dyDescent="0.3">
      <c r="B281" s="2" t="s">
        <v>1179</v>
      </c>
      <c r="C281" s="2" t="s">
        <v>2536</v>
      </c>
      <c r="E281" s="54" t="s">
        <v>1873</v>
      </c>
    </row>
    <row r="282" spans="2:5" ht="12" customHeight="1" x14ac:dyDescent="0.3">
      <c r="B282" s="2" t="s">
        <v>1179</v>
      </c>
      <c r="C282" s="2" t="s">
        <v>1832</v>
      </c>
      <c r="E282" s="54" t="s">
        <v>1185</v>
      </c>
    </row>
    <row r="283" spans="2:5" ht="12" customHeight="1" x14ac:dyDescent="0.3">
      <c r="B283" s="2" t="s">
        <v>1179</v>
      </c>
      <c r="C283" s="2" t="s">
        <v>2537</v>
      </c>
      <c r="E283" s="54" t="s">
        <v>1650</v>
      </c>
    </row>
    <row r="284" spans="2:5" ht="12" customHeight="1" x14ac:dyDescent="0.3">
      <c r="B284" s="2" t="s">
        <v>1179</v>
      </c>
      <c r="C284" s="2" t="s">
        <v>1185</v>
      </c>
      <c r="E284" s="54" t="s">
        <v>1849</v>
      </c>
    </row>
    <row r="285" spans="2:5" ht="12" customHeight="1" x14ac:dyDescent="0.3">
      <c r="B285" s="2" t="s">
        <v>1179</v>
      </c>
      <c r="C285" s="2" t="s">
        <v>1650</v>
      </c>
      <c r="E285" s="54" t="s">
        <v>1940</v>
      </c>
    </row>
    <row r="286" spans="2:5" ht="12" customHeight="1" x14ac:dyDescent="0.3">
      <c r="B286" s="2" t="s">
        <v>1179</v>
      </c>
      <c r="C286" s="2" t="s">
        <v>1334</v>
      </c>
      <c r="E286" s="54" t="s">
        <v>1863</v>
      </c>
    </row>
    <row r="287" spans="2:5" ht="12" customHeight="1" x14ac:dyDescent="0.3">
      <c r="B287" s="2" t="s">
        <v>1179</v>
      </c>
      <c r="C287" s="2" t="s">
        <v>2538</v>
      </c>
      <c r="E287" s="54" t="s">
        <v>1934</v>
      </c>
    </row>
    <row r="288" spans="2:5" ht="12" customHeight="1" x14ac:dyDescent="0.3">
      <c r="B288" s="2" t="s">
        <v>1179</v>
      </c>
      <c r="C288" s="2" t="s">
        <v>1934</v>
      </c>
      <c r="E288" s="54" t="s">
        <v>1921</v>
      </c>
    </row>
    <row r="289" spans="2:5" ht="12" customHeight="1" x14ac:dyDescent="0.3">
      <c r="B289" s="2" t="s">
        <v>1179</v>
      </c>
      <c r="C289" s="2" t="s">
        <v>1921</v>
      </c>
      <c r="E289" s="54" t="s">
        <v>1513</v>
      </c>
    </row>
    <row r="290" spans="2:5" ht="12" customHeight="1" x14ac:dyDescent="0.3">
      <c r="B290" s="2" t="s">
        <v>1179</v>
      </c>
      <c r="C290" s="2" t="s">
        <v>1513</v>
      </c>
      <c r="E290" s="54" t="s">
        <v>1894</v>
      </c>
    </row>
    <row r="291" spans="2:5" ht="12" customHeight="1" x14ac:dyDescent="0.3">
      <c r="B291" s="2" t="s">
        <v>1179</v>
      </c>
      <c r="C291" s="2" t="s">
        <v>1894</v>
      </c>
      <c r="E291" s="54" t="s">
        <v>1186</v>
      </c>
    </row>
    <row r="292" spans="2:5" ht="12" customHeight="1" x14ac:dyDescent="0.3">
      <c r="B292" s="2" t="s">
        <v>1179</v>
      </c>
      <c r="C292" s="2" t="s">
        <v>1186</v>
      </c>
      <c r="E292" s="54" t="s">
        <v>1883</v>
      </c>
    </row>
    <row r="293" spans="2:5" ht="12" customHeight="1" x14ac:dyDescent="0.3">
      <c r="B293" s="2" t="s">
        <v>1179</v>
      </c>
      <c r="C293" s="2" t="s">
        <v>1883</v>
      </c>
      <c r="E293" s="54" t="s">
        <v>1187</v>
      </c>
    </row>
    <row r="294" spans="2:5" ht="12" customHeight="1" x14ac:dyDescent="0.3">
      <c r="B294" s="2" t="s">
        <v>1179</v>
      </c>
      <c r="C294" s="2" t="s">
        <v>2539</v>
      </c>
      <c r="E294" s="54" t="s">
        <v>1875</v>
      </c>
    </row>
    <row r="295" spans="2:5" ht="12" customHeight="1" x14ac:dyDescent="0.3">
      <c r="B295" s="2" t="s">
        <v>1179</v>
      </c>
      <c r="C295" s="2" t="s">
        <v>2540</v>
      </c>
      <c r="E295" s="54" t="s">
        <v>1875</v>
      </c>
    </row>
    <row r="296" spans="2:5" ht="12" customHeight="1" x14ac:dyDescent="0.3">
      <c r="B296" s="2" t="s">
        <v>1179</v>
      </c>
      <c r="C296" s="2" t="s">
        <v>1875</v>
      </c>
      <c r="E296" s="54" t="s">
        <v>1907</v>
      </c>
    </row>
    <row r="297" spans="2:5" ht="12" customHeight="1" x14ac:dyDescent="0.3">
      <c r="B297" s="2" t="s">
        <v>1179</v>
      </c>
      <c r="C297" s="2" t="s">
        <v>1907</v>
      </c>
      <c r="E297" s="54" t="s">
        <v>1879</v>
      </c>
    </row>
    <row r="298" spans="2:5" ht="12" customHeight="1" x14ac:dyDescent="0.3">
      <c r="B298" s="2" t="s">
        <v>1179</v>
      </c>
      <c r="C298" s="2" t="s">
        <v>1879</v>
      </c>
      <c r="E298" s="134" t="s">
        <v>84</v>
      </c>
    </row>
    <row r="299" spans="2:5" ht="12" customHeight="1" x14ac:dyDescent="0.3">
      <c r="B299" s="2" t="s">
        <v>1179</v>
      </c>
      <c r="C299" s="2" t="s">
        <v>1914</v>
      </c>
      <c r="E299" s="134" t="s">
        <v>1914</v>
      </c>
    </row>
    <row r="300" spans="2:5" ht="12" customHeight="1" x14ac:dyDescent="0.25">
      <c r="B300" s="2" t="s">
        <v>1188</v>
      </c>
      <c r="C300" s="2" t="s">
        <v>2477</v>
      </c>
    </row>
    <row r="301" spans="2:5" ht="12" customHeight="1" x14ac:dyDescent="0.25">
      <c r="B301" s="2" t="s">
        <v>1188</v>
      </c>
      <c r="C301" s="2" t="s">
        <v>2457</v>
      </c>
    </row>
    <row r="302" spans="2:5" ht="12" customHeight="1" x14ac:dyDescent="0.25">
      <c r="B302" s="2" t="s">
        <v>1188</v>
      </c>
      <c r="C302" s="2" t="s">
        <v>2479</v>
      </c>
    </row>
    <row r="303" spans="2:5" ht="12" customHeight="1" x14ac:dyDescent="0.25">
      <c r="B303" s="2" t="s">
        <v>1188</v>
      </c>
      <c r="C303" s="2" t="s">
        <v>2459</v>
      </c>
    </row>
    <row r="304" spans="2:5" ht="12" customHeight="1" x14ac:dyDescent="0.25">
      <c r="B304" s="2" t="s">
        <v>1188</v>
      </c>
      <c r="C304" s="2" t="s">
        <v>2461</v>
      </c>
    </row>
    <row r="305" spans="2:3" ht="12" customHeight="1" x14ac:dyDescent="0.25">
      <c r="B305" s="2" t="s">
        <v>1188</v>
      </c>
      <c r="C305" s="2" t="s">
        <v>1190</v>
      </c>
    </row>
    <row r="306" spans="2:3" ht="12" customHeight="1" x14ac:dyDescent="0.25">
      <c r="B306" s="2" t="s">
        <v>1188</v>
      </c>
      <c r="C306" s="2" t="s">
        <v>2541</v>
      </c>
    </row>
    <row r="307" spans="2:3" ht="12" customHeight="1" x14ac:dyDescent="0.25">
      <c r="B307" s="2" t="s">
        <v>1188</v>
      </c>
      <c r="C307" s="2" t="s">
        <v>2463</v>
      </c>
    </row>
    <row r="308" spans="2:3" ht="12" customHeight="1" x14ac:dyDescent="0.25">
      <c r="B308" s="2" t="s">
        <v>1188</v>
      </c>
      <c r="C308" s="2" t="s">
        <v>2465</v>
      </c>
    </row>
    <row r="309" spans="2:3" ht="12" customHeight="1" x14ac:dyDescent="0.25">
      <c r="B309" s="2" t="s">
        <v>1188</v>
      </c>
      <c r="C309" s="2" t="s">
        <v>2468</v>
      </c>
    </row>
    <row r="310" spans="2:3" ht="12" customHeight="1" x14ac:dyDescent="0.25">
      <c r="B310" s="2" t="s">
        <v>1188</v>
      </c>
      <c r="C310" s="2" t="s">
        <v>2481</v>
      </c>
    </row>
    <row r="311" spans="2:3" ht="12" customHeight="1" x14ac:dyDescent="0.25">
      <c r="B311" s="2" t="s">
        <v>1188</v>
      </c>
      <c r="C311" s="2" t="s">
        <v>2475</v>
      </c>
    </row>
    <row r="312" spans="2:3" ht="12" customHeight="1" x14ac:dyDescent="0.25">
      <c r="B312" s="2" t="s">
        <v>1188</v>
      </c>
      <c r="C312" s="2" t="s">
        <v>2470</v>
      </c>
    </row>
    <row r="313" spans="2:3" ht="12" customHeight="1" x14ac:dyDescent="0.25">
      <c r="B313" s="2" t="s">
        <v>1188</v>
      </c>
      <c r="C313" s="2" t="s">
        <v>2472</v>
      </c>
    </row>
    <row r="314" spans="2:3" ht="12" customHeight="1" x14ac:dyDescent="0.25">
      <c r="B314" s="2" t="s">
        <v>1188</v>
      </c>
      <c r="C314" s="2" t="s">
        <v>2483</v>
      </c>
    </row>
    <row r="315" spans="2:3" ht="12" customHeight="1" x14ac:dyDescent="0.25">
      <c r="B315" s="2" t="s">
        <v>1188</v>
      </c>
      <c r="C315" s="2" t="s">
        <v>2485</v>
      </c>
    </row>
    <row r="316" spans="2:3" ht="12" customHeight="1" x14ac:dyDescent="0.25">
      <c r="B316" s="2" t="s">
        <v>1188</v>
      </c>
      <c r="C316" s="2" t="s">
        <v>1875</v>
      </c>
    </row>
    <row r="317" spans="2:3" ht="12" customHeight="1" x14ac:dyDescent="0.25"/>
    <row r="318" spans="2:3" ht="12" customHeight="1" x14ac:dyDescent="0.25"/>
    <row r="319" spans="2:3" ht="12" hidden="1" customHeight="1" x14ac:dyDescent="0.25"/>
    <row r="320" spans="2:3" ht="12" hidden="1" customHeight="1" x14ac:dyDescent="0.25"/>
    <row r="321" ht="12" hidden="1" customHeight="1" x14ac:dyDescent="0.25"/>
    <row r="322" ht="12" hidden="1" customHeight="1" x14ac:dyDescent="0.25"/>
    <row r="323" ht="12" hidden="1" customHeight="1" x14ac:dyDescent="0.25"/>
    <row r="324" ht="12" hidden="1" customHeight="1" x14ac:dyDescent="0.25"/>
    <row r="325" ht="12" hidden="1" customHeight="1" x14ac:dyDescent="0.25"/>
    <row r="326" ht="12" hidden="1" customHeight="1" x14ac:dyDescent="0.25"/>
    <row r="327" ht="12" hidden="1" customHeight="1" x14ac:dyDescent="0.25"/>
    <row r="328" ht="12" hidden="1" customHeight="1" x14ac:dyDescent="0.25"/>
    <row r="329" ht="12" hidden="1" customHeight="1" x14ac:dyDescent="0.25"/>
    <row r="330" ht="12" hidden="1" customHeight="1" x14ac:dyDescent="0.25"/>
    <row r="331" ht="12" hidden="1" customHeight="1" x14ac:dyDescent="0.25"/>
    <row r="332" ht="12" hidden="1" customHeight="1" x14ac:dyDescent="0.25"/>
    <row r="333" ht="12" hidden="1" customHeight="1" x14ac:dyDescent="0.25"/>
    <row r="334" ht="12" hidden="1" customHeight="1" x14ac:dyDescent="0.25"/>
    <row r="335" ht="12" hidden="1" customHeight="1" x14ac:dyDescent="0.25"/>
    <row r="336" ht="12" hidden="1" customHeight="1" x14ac:dyDescent="0.25"/>
    <row r="337" ht="12" hidden="1" customHeight="1" x14ac:dyDescent="0.25"/>
    <row r="338" ht="12" hidden="1" customHeight="1" x14ac:dyDescent="0.25"/>
    <row r="339" ht="12" hidden="1" customHeight="1" x14ac:dyDescent="0.25"/>
    <row r="340" ht="12" hidden="1" customHeight="1" x14ac:dyDescent="0.25"/>
    <row r="341" ht="12" customHeight="1" x14ac:dyDescent="0.25"/>
    <row r="342" ht="12" customHeight="1" x14ac:dyDescent="0.25"/>
    <row r="343" ht="12" customHeight="1" x14ac:dyDescent="0.25"/>
    <row r="344" ht="12" customHeight="1" x14ac:dyDescent="0.25"/>
    <row r="345" ht="12" customHeight="1" x14ac:dyDescent="0.25"/>
    <row r="346" ht="12" customHeight="1" x14ac:dyDescent="0.25"/>
    <row r="347" ht="12" customHeight="1" x14ac:dyDescent="0.25"/>
    <row r="348" ht="12" customHeight="1" x14ac:dyDescent="0.25"/>
    <row r="349" ht="12" customHeight="1" x14ac:dyDescent="0.25"/>
    <row r="350" ht="12" customHeight="1" x14ac:dyDescent="0.25"/>
    <row r="351" ht="12" customHeight="1" x14ac:dyDescent="0.25"/>
    <row r="352" ht="12" customHeight="1" x14ac:dyDescent="0.25"/>
    <row r="353" ht="12" customHeight="1" x14ac:dyDescent="0.25"/>
    <row r="354" ht="12" customHeight="1" x14ac:dyDescent="0.25"/>
    <row r="355" ht="12" customHeight="1" x14ac:dyDescent="0.25"/>
    <row r="356" ht="12" customHeight="1" x14ac:dyDescent="0.25"/>
    <row r="357" ht="12" customHeight="1" x14ac:dyDescent="0.25"/>
    <row r="358" ht="12" customHeight="1" x14ac:dyDescent="0.25"/>
    <row r="359" ht="12" customHeight="1" x14ac:dyDescent="0.25"/>
    <row r="360" ht="12" customHeight="1" x14ac:dyDescent="0.25"/>
    <row r="361" ht="12" customHeight="1" x14ac:dyDescent="0.25"/>
    <row r="362" ht="12" customHeight="1" x14ac:dyDescent="0.25"/>
    <row r="363" ht="12" customHeight="1" x14ac:dyDescent="0.25"/>
    <row r="364" ht="12" customHeight="1" x14ac:dyDescent="0.25"/>
    <row r="365" ht="12" customHeight="1" x14ac:dyDescent="0.25"/>
    <row r="366" ht="12" customHeight="1" x14ac:dyDescent="0.25"/>
    <row r="367" ht="12" customHeight="1" x14ac:dyDescent="0.25"/>
    <row r="368" ht="12" customHeight="1" x14ac:dyDescent="0.25"/>
    <row r="369" ht="12" customHeight="1" x14ac:dyDescent="0.25"/>
    <row r="370" ht="12" customHeight="1" x14ac:dyDescent="0.25"/>
    <row r="371" ht="12" customHeight="1" x14ac:dyDescent="0.25"/>
    <row r="372" ht="12" customHeight="1" x14ac:dyDescent="0.25"/>
    <row r="373" ht="12" customHeight="1" x14ac:dyDescent="0.25"/>
    <row r="374" ht="12" customHeight="1" x14ac:dyDescent="0.25"/>
    <row r="375" ht="12" customHeight="1" x14ac:dyDescent="0.25"/>
    <row r="376" ht="12" customHeight="1" x14ac:dyDescent="0.25"/>
    <row r="377" ht="12" customHeight="1" x14ac:dyDescent="0.25"/>
    <row r="378" ht="12" customHeight="1" x14ac:dyDescent="0.25"/>
    <row r="379" ht="12" customHeight="1" x14ac:dyDescent="0.25"/>
    <row r="380" ht="12" customHeight="1" x14ac:dyDescent="0.25"/>
    <row r="381" ht="12" customHeight="1" x14ac:dyDescent="0.25"/>
    <row r="382" ht="12" customHeight="1" x14ac:dyDescent="0.25"/>
    <row r="383" ht="12" customHeight="1" x14ac:dyDescent="0.25"/>
    <row r="384" ht="12" customHeight="1" x14ac:dyDescent="0.25"/>
    <row r="385" ht="12" customHeight="1" x14ac:dyDescent="0.25"/>
    <row r="386" ht="12" customHeight="1" x14ac:dyDescent="0.25"/>
    <row r="387" ht="12" customHeight="1" x14ac:dyDescent="0.25"/>
    <row r="388" ht="12" customHeight="1" x14ac:dyDescent="0.25"/>
    <row r="389" ht="12" customHeight="1" x14ac:dyDescent="0.25"/>
    <row r="390" ht="12" customHeight="1" x14ac:dyDescent="0.25"/>
    <row r="391" ht="12" customHeight="1" x14ac:dyDescent="0.25"/>
    <row r="392" ht="12" customHeight="1" x14ac:dyDescent="0.25"/>
    <row r="393" ht="12" customHeight="1" x14ac:dyDescent="0.25"/>
    <row r="394" ht="12" customHeight="1" x14ac:dyDescent="0.25"/>
    <row r="395" ht="12" customHeight="1" x14ac:dyDescent="0.25"/>
    <row r="396" ht="12" customHeight="1" x14ac:dyDescent="0.25"/>
    <row r="397" ht="12" customHeight="1" x14ac:dyDescent="0.25"/>
    <row r="398" ht="12" customHeight="1" x14ac:dyDescent="0.25"/>
    <row r="399" ht="12" customHeight="1" x14ac:dyDescent="0.25"/>
    <row r="400" ht="12" customHeight="1" x14ac:dyDescent="0.25"/>
    <row r="401" ht="12" customHeight="1" x14ac:dyDescent="0.25"/>
    <row r="402" ht="12" customHeight="1" x14ac:dyDescent="0.25"/>
    <row r="403" ht="12" customHeight="1" x14ac:dyDescent="0.25"/>
    <row r="404" ht="12" customHeight="1" x14ac:dyDescent="0.25"/>
    <row r="405" ht="12" customHeight="1" x14ac:dyDescent="0.25"/>
    <row r="406" ht="12" customHeight="1" x14ac:dyDescent="0.25"/>
    <row r="407" ht="12" customHeight="1" x14ac:dyDescent="0.25"/>
    <row r="408" ht="12" customHeight="1" x14ac:dyDescent="0.25"/>
    <row r="409" ht="12" customHeight="1" x14ac:dyDescent="0.25"/>
    <row r="410" ht="12" customHeight="1" x14ac:dyDescent="0.25"/>
    <row r="411" ht="12" customHeight="1" x14ac:dyDescent="0.25"/>
    <row r="412" ht="12" customHeight="1" x14ac:dyDescent="0.25"/>
    <row r="413" ht="12" customHeight="1" x14ac:dyDescent="0.25"/>
    <row r="414" ht="12" customHeight="1" x14ac:dyDescent="0.25"/>
    <row r="415" ht="12" customHeight="1" x14ac:dyDescent="0.25"/>
    <row r="416" ht="12" customHeight="1" x14ac:dyDescent="0.25"/>
    <row r="417" ht="12" customHeight="1" x14ac:dyDescent="0.25"/>
    <row r="418" ht="12" customHeight="1" x14ac:dyDescent="0.25"/>
    <row r="419" ht="12" customHeight="1" x14ac:dyDescent="0.25"/>
    <row r="420" ht="12" customHeight="1" x14ac:dyDescent="0.25"/>
    <row r="421" ht="12" customHeight="1" x14ac:dyDescent="0.25"/>
    <row r="422" ht="12" customHeight="1" x14ac:dyDescent="0.25"/>
    <row r="423" ht="12" customHeight="1" x14ac:dyDescent="0.25"/>
    <row r="424" ht="12" customHeight="1" x14ac:dyDescent="0.25"/>
    <row r="425" ht="12" customHeight="1" x14ac:dyDescent="0.25"/>
    <row r="426" ht="12" customHeight="1" x14ac:dyDescent="0.25"/>
    <row r="427" ht="12" customHeight="1" x14ac:dyDescent="0.25"/>
    <row r="428" ht="12" customHeight="1" x14ac:dyDescent="0.25"/>
    <row r="429" ht="12" customHeight="1" x14ac:dyDescent="0.25"/>
    <row r="430" ht="12" customHeight="1" x14ac:dyDescent="0.25"/>
    <row r="431" ht="12" customHeight="1" x14ac:dyDescent="0.25"/>
    <row r="432" ht="12" customHeight="1" x14ac:dyDescent="0.25"/>
    <row r="433" ht="12" customHeight="1" x14ac:dyDescent="0.25"/>
    <row r="434" ht="12" customHeight="1" x14ac:dyDescent="0.25"/>
    <row r="435" ht="12" customHeight="1" x14ac:dyDescent="0.25"/>
    <row r="436" ht="12" customHeight="1" x14ac:dyDescent="0.25"/>
    <row r="437" ht="12" customHeight="1" x14ac:dyDescent="0.25"/>
    <row r="438" ht="12" customHeight="1" x14ac:dyDescent="0.25"/>
    <row r="439" ht="12" customHeight="1" x14ac:dyDescent="0.25"/>
    <row r="440" ht="12" customHeight="1" x14ac:dyDescent="0.25"/>
    <row r="441" ht="12" customHeight="1" x14ac:dyDescent="0.25"/>
    <row r="442" ht="12" customHeight="1" x14ac:dyDescent="0.25"/>
    <row r="443" ht="12" customHeight="1" x14ac:dyDescent="0.25"/>
    <row r="444" ht="12" customHeight="1" x14ac:dyDescent="0.25"/>
    <row r="445" ht="12" customHeight="1" x14ac:dyDescent="0.25"/>
    <row r="446" ht="12" customHeight="1" x14ac:dyDescent="0.25"/>
    <row r="447" ht="12" customHeight="1" x14ac:dyDescent="0.25"/>
    <row r="448" ht="12" customHeight="1" x14ac:dyDescent="0.25"/>
    <row r="449" ht="12" customHeight="1" x14ac:dyDescent="0.25"/>
    <row r="450" ht="12" customHeight="1" x14ac:dyDescent="0.25"/>
    <row r="451" ht="12" customHeight="1" x14ac:dyDescent="0.25"/>
    <row r="452" ht="12" customHeight="1" x14ac:dyDescent="0.25"/>
    <row r="453" ht="12" customHeight="1" x14ac:dyDescent="0.25"/>
    <row r="454" ht="12" customHeight="1" x14ac:dyDescent="0.25"/>
    <row r="455" ht="12" customHeight="1" x14ac:dyDescent="0.25"/>
    <row r="456" ht="12" customHeight="1" x14ac:dyDescent="0.25"/>
    <row r="457" ht="12" customHeight="1" x14ac:dyDescent="0.25"/>
    <row r="458" ht="12" customHeight="1" x14ac:dyDescent="0.25"/>
    <row r="459" ht="12" customHeight="1" x14ac:dyDescent="0.25"/>
    <row r="460" ht="12" customHeight="1" x14ac:dyDescent="0.25"/>
    <row r="461" ht="12" customHeight="1" x14ac:dyDescent="0.25"/>
    <row r="462" ht="12" customHeight="1" x14ac:dyDescent="0.25"/>
    <row r="463" ht="12" customHeight="1" x14ac:dyDescent="0.25"/>
    <row r="464" ht="12" customHeight="1" x14ac:dyDescent="0.25"/>
    <row r="465" ht="12" customHeight="1" x14ac:dyDescent="0.25"/>
    <row r="466" ht="12" customHeight="1" x14ac:dyDescent="0.25"/>
    <row r="467" ht="12" customHeight="1" x14ac:dyDescent="0.25"/>
    <row r="468" ht="12" customHeight="1" x14ac:dyDescent="0.25"/>
    <row r="469" ht="12" customHeight="1" x14ac:dyDescent="0.25"/>
    <row r="470" ht="12" customHeight="1" x14ac:dyDescent="0.25"/>
    <row r="471" ht="12" customHeight="1" x14ac:dyDescent="0.25"/>
    <row r="472" ht="12" customHeight="1" x14ac:dyDescent="0.25"/>
    <row r="473" ht="12" customHeight="1" x14ac:dyDescent="0.25"/>
    <row r="474" ht="12" customHeight="1" x14ac:dyDescent="0.25"/>
    <row r="475" ht="12" customHeight="1" x14ac:dyDescent="0.25"/>
    <row r="476" ht="12" customHeight="1" x14ac:dyDescent="0.25"/>
    <row r="477" ht="12" customHeight="1" x14ac:dyDescent="0.25"/>
    <row r="478" ht="12" customHeight="1" x14ac:dyDescent="0.25"/>
    <row r="479" ht="12" customHeight="1" x14ac:dyDescent="0.25"/>
    <row r="480" ht="12" customHeight="1" x14ac:dyDescent="0.25"/>
    <row r="481" ht="12" customHeight="1" x14ac:dyDescent="0.25"/>
    <row r="482" ht="12" customHeight="1" x14ac:dyDescent="0.25"/>
    <row r="483" ht="12" customHeight="1" x14ac:dyDescent="0.25"/>
    <row r="484" ht="12" customHeight="1" x14ac:dyDescent="0.25"/>
    <row r="485" ht="12" customHeight="1" x14ac:dyDescent="0.25"/>
    <row r="486" ht="12" customHeight="1" x14ac:dyDescent="0.25"/>
    <row r="487" ht="12" customHeight="1" x14ac:dyDescent="0.25"/>
    <row r="488" ht="12" customHeight="1" x14ac:dyDescent="0.25"/>
    <row r="489" ht="12" customHeight="1" x14ac:dyDescent="0.25"/>
    <row r="490" ht="12" customHeight="1" x14ac:dyDescent="0.25"/>
    <row r="491" ht="12" customHeight="1" x14ac:dyDescent="0.25"/>
    <row r="492" ht="12" customHeight="1" x14ac:dyDescent="0.25"/>
    <row r="493" ht="12" customHeight="1" x14ac:dyDescent="0.25"/>
    <row r="494" ht="12" customHeight="1" x14ac:dyDescent="0.25"/>
    <row r="495" ht="12" customHeight="1" x14ac:dyDescent="0.25"/>
    <row r="496" ht="12" customHeight="1" x14ac:dyDescent="0.25"/>
    <row r="497" ht="12" customHeight="1" x14ac:dyDescent="0.25"/>
    <row r="498" ht="12" customHeight="1" x14ac:dyDescent="0.25"/>
    <row r="499" ht="12" customHeight="1" x14ac:dyDescent="0.25"/>
    <row r="500" ht="12" customHeight="1" x14ac:dyDescent="0.25"/>
    <row r="501" ht="12" customHeight="1" x14ac:dyDescent="0.25"/>
    <row r="502" ht="12" customHeight="1" x14ac:dyDescent="0.25"/>
    <row r="503" ht="12" customHeight="1" x14ac:dyDescent="0.25"/>
    <row r="504" ht="12" customHeight="1" x14ac:dyDescent="0.25"/>
    <row r="505" ht="12" customHeight="1" x14ac:dyDescent="0.25"/>
    <row r="506" ht="12" customHeight="1" x14ac:dyDescent="0.25"/>
    <row r="507" ht="12" customHeight="1" x14ac:dyDescent="0.25"/>
    <row r="508" ht="12" customHeight="1" x14ac:dyDescent="0.25"/>
    <row r="509" ht="12" customHeight="1" x14ac:dyDescent="0.25"/>
    <row r="510" ht="12" customHeight="1" x14ac:dyDescent="0.25"/>
    <row r="511" ht="12" customHeight="1" x14ac:dyDescent="0.25"/>
    <row r="512" ht="12" customHeight="1" x14ac:dyDescent="0.25"/>
    <row r="513" ht="12" customHeight="1" x14ac:dyDescent="0.25"/>
    <row r="514" ht="12" customHeight="1" x14ac:dyDescent="0.25"/>
    <row r="515" ht="12" customHeight="1" x14ac:dyDescent="0.25"/>
    <row r="516" ht="12" customHeight="1" x14ac:dyDescent="0.25"/>
    <row r="517" ht="12" customHeight="1" x14ac:dyDescent="0.25"/>
    <row r="518" ht="12" customHeight="1" x14ac:dyDescent="0.25"/>
    <row r="519" ht="12" customHeight="1" x14ac:dyDescent="0.25"/>
    <row r="520" ht="12" customHeight="1" x14ac:dyDescent="0.25"/>
    <row r="521" ht="12" customHeight="1" x14ac:dyDescent="0.25"/>
    <row r="522" ht="12" customHeight="1" x14ac:dyDescent="0.25"/>
    <row r="523" ht="12" customHeight="1" x14ac:dyDescent="0.25"/>
    <row r="524" ht="12" customHeight="1" x14ac:dyDescent="0.25"/>
    <row r="525" ht="12" customHeight="1" x14ac:dyDescent="0.25"/>
    <row r="526" ht="12" customHeight="1" x14ac:dyDescent="0.25"/>
    <row r="527" ht="12" customHeight="1" x14ac:dyDescent="0.25"/>
    <row r="528" ht="12" customHeight="1" x14ac:dyDescent="0.25"/>
    <row r="529" ht="12" customHeight="1" x14ac:dyDescent="0.25"/>
    <row r="530" ht="12" customHeight="1" x14ac:dyDescent="0.25"/>
    <row r="531" ht="12" customHeight="1" x14ac:dyDescent="0.25"/>
    <row r="532" ht="12" customHeight="1" x14ac:dyDescent="0.25"/>
    <row r="533" ht="12" customHeight="1" x14ac:dyDescent="0.25"/>
    <row r="534" ht="12" customHeight="1" x14ac:dyDescent="0.25"/>
    <row r="535" ht="12" customHeight="1" x14ac:dyDescent="0.25"/>
    <row r="536" ht="12" customHeight="1" x14ac:dyDescent="0.25"/>
    <row r="537" ht="12" customHeight="1" x14ac:dyDescent="0.25"/>
    <row r="538" ht="12" customHeight="1" x14ac:dyDescent="0.25"/>
    <row r="539" ht="12" customHeight="1" x14ac:dyDescent="0.25"/>
    <row r="540" ht="12" customHeight="1" x14ac:dyDescent="0.25"/>
    <row r="541" ht="12" customHeight="1" x14ac:dyDescent="0.25"/>
    <row r="542" ht="12" customHeight="1" x14ac:dyDescent="0.25"/>
    <row r="543" ht="12" customHeight="1" x14ac:dyDescent="0.25"/>
    <row r="544" ht="12" customHeight="1" x14ac:dyDescent="0.25"/>
    <row r="545" ht="12" customHeight="1" x14ac:dyDescent="0.25"/>
    <row r="546" ht="12" customHeight="1" x14ac:dyDescent="0.25"/>
    <row r="547" ht="12" customHeight="1" x14ac:dyDescent="0.25"/>
    <row r="548" ht="12" customHeight="1" x14ac:dyDescent="0.25"/>
    <row r="549" ht="12" customHeight="1" x14ac:dyDescent="0.25"/>
    <row r="550" ht="12" customHeight="1" x14ac:dyDescent="0.25"/>
    <row r="551" ht="12" customHeight="1" x14ac:dyDescent="0.25"/>
    <row r="552" ht="12" customHeight="1" x14ac:dyDescent="0.25"/>
    <row r="553" ht="12" customHeight="1" x14ac:dyDescent="0.25"/>
    <row r="554" ht="12" customHeight="1" x14ac:dyDescent="0.25"/>
    <row r="555" ht="12" customHeight="1" x14ac:dyDescent="0.25"/>
    <row r="556" ht="12" customHeight="1" x14ac:dyDescent="0.25"/>
    <row r="557" ht="12" customHeight="1" x14ac:dyDescent="0.25"/>
    <row r="558" ht="12" customHeight="1" x14ac:dyDescent="0.25"/>
    <row r="559" ht="12" customHeight="1" x14ac:dyDescent="0.25"/>
    <row r="560" ht="12" customHeight="1" x14ac:dyDescent="0.25"/>
    <row r="561" ht="12" customHeight="1" x14ac:dyDescent="0.25"/>
    <row r="562" ht="12" customHeight="1" x14ac:dyDescent="0.25"/>
    <row r="563" ht="12" customHeight="1" x14ac:dyDescent="0.25"/>
    <row r="564" ht="12" customHeight="1" x14ac:dyDescent="0.25"/>
    <row r="565" ht="12" customHeight="1" x14ac:dyDescent="0.25"/>
    <row r="566" ht="12" customHeight="1" x14ac:dyDescent="0.25"/>
    <row r="567" ht="12" customHeight="1" x14ac:dyDescent="0.25"/>
    <row r="568" ht="12" customHeight="1" x14ac:dyDescent="0.25"/>
    <row r="569" ht="12" customHeight="1" x14ac:dyDescent="0.25"/>
    <row r="570" ht="12" customHeight="1" x14ac:dyDescent="0.25"/>
    <row r="571" ht="12" customHeight="1" x14ac:dyDescent="0.25"/>
    <row r="572" ht="12" customHeight="1" x14ac:dyDescent="0.25"/>
    <row r="573" ht="12" customHeight="1" x14ac:dyDescent="0.25"/>
    <row r="574" ht="12" customHeight="1" x14ac:dyDescent="0.25"/>
    <row r="575" ht="12" customHeight="1" x14ac:dyDescent="0.25"/>
    <row r="576" ht="12" customHeight="1" x14ac:dyDescent="0.25"/>
    <row r="577" ht="12" customHeight="1" x14ac:dyDescent="0.25"/>
    <row r="578" ht="12" customHeight="1" x14ac:dyDescent="0.25"/>
    <row r="579" ht="12" customHeight="1" x14ac:dyDescent="0.25"/>
    <row r="580" ht="12" customHeight="1" x14ac:dyDescent="0.25"/>
    <row r="581" ht="12" customHeight="1" x14ac:dyDescent="0.25"/>
    <row r="582" ht="12" customHeight="1" x14ac:dyDescent="0.25"/>
    <row r="583" ht="12" customHeight="1" x14ac:dyDescent="0.25"/>
    <row r="584" ht="12" customHeight="1" x14ac:dyDescent="0.25"/>
    <row r="585" ht="12" customHeight="1" x14ac:dyDescent="0.25"/>
    <row r="586" ht="12" customHeight="1" x14ac:dyDescent="0.25"/>
    <row r="587" ht="12" customHeight="1" x14ac:dyDescent="0.25"/>
    <row r="588" ht="12" customHeight="1" x14ac:dyDescent="0.25"/>
    <row r="589" ht="12" customHeight="1" x14ac:dyDescent="0.25"/>
    <row r="590" ht="12" customHeight="1" x14ac:dyDescent="0.25"/>
    <row r="591" ht="12" customHeight="1" x14ac:dyDescent="0.25"/>
    <row r="592" ht="12" customHeight="1" x14ac:dyDescent="0.25"/>
    <row r="593" ht="12" customHeight="1" x14ac:dyDescent="0.25"/>
    <row r="594" ht="12" customHeight="1" x14ac:dyDescent="0.25"/>
    <row r="595" ht="12" customHeight="1" x14ac:dyDescent="0.25"/>
    <row r="596" ht="12" customHeight="1" x14ac:dyDescent="0.25"/>
    <row r="597" ht="12" customHeight="1" x14ac:dyDescent="0.25"/>
    <row r="598" ht="12" customHeight="1" x14ac:dyDescent="0.25"/>
    <row r="599" ht="12" customHeight="1" x14ac:dyDescent="0.25"/>
    <row r="600" ht="12" customHeight="1" x14ac:dyDescent="0.25"/>
    <row r="601" ht="12" customHeight="1" x14ac:dyDescent="0.25"/>
    <row r="602" ht="12" customHeight="1" x14ac:dyDescent="0.25"/>
    <row r="603" ht="12" customHeight="1" x14ac:dyDescent="0.25"/>
    <row r="604" ht="12" customHeight="1" x14ac:dyDescent="0.25"/>
    <row r="605" ht="12" customHeight="1" x14ac:dyDescent="0.25"/>
    <row r="606" ht="12" customHeight="1" x14ac:dyDescent="0.25"/>
    <row r="607" ht="12" customHeight="1" x14ac:dyDescent="0.25"/>
    <row r="608" ht="12" customHeight="1" x14ac:dyDescent="0.25"/>
    <row r="609" ht="12" customHeight="1" x14ac:dyDescent="0.25"/>
    <row r="610" ht="12" customHeight="1" x14ac:dyDescent="0.25"/>
    <row r="611" ht="12" customHeight="1" x14ac:dyDescent="0.25"/>
    <row r="612" ht="12" customHeight="1" x14ac:dyDescent="0.25"/>
    <row r="613" ht="12" customHeight="1" x14ac:dyDescent="0.25"/>
    <row r="614" ht="12" customHeight="1" x14ac:dyDescent="0.25"/>
    <row r="615" ht="12" customHeight="1" x14ac:dyDescent="0.25"/>
    <row r="616" ht="12" customHeight="1" x14ac:dyDescent="0.25"/>
    <row r="617" ht="12" customHeight="1" x14ac:dyDescent="0.25"/>
    <row r="618" ht="12" customHeight="1" x14ac:dyDescent="0.25"/>
    <row r="619" ht="12" customHeight="1" x14ac:dyDescent="0.25"/>
    <row r="620" ht="12" customHeight="1" x14ac:dyDescent="0.25"/>
    <row r="621" ht="12" customHeight="1" x14ac:dyDescent="0.25"/>
    <row r="622" ht="12" customHeight="1" x14ac:dyDescent="0.25"/>
    <row r="623" ht="12" customHeight="1" x14ac:dyDescent="0.25"/>
    <row r="624" ht="12" customHeight="1" x14ac:dyDescent="0.25"/>
    <row r="625" ht="12" customHeight="1" x14ac:dyDescent="0.25"/>
    <row r="626" ht="12" customHeight="1" x14ac:dyDescent="0.25"/>
    <row r="627" ht="12" customHeight="1" x14ac:dyDescent="0.25"/>
    <row r="628" ht="12" customHeight="1" x14ac:dyDescent="0.25"/>
    <row r="629" ht="12" customHeight="1" x14ac:dyDescent="0.25"/>
    <row r="630" ht="12" customHeight="1" x14ac:dyDescent="0.25"/>
    <row r="631" ht="12" customHeight="1" x14ac:dyDescent="0.25"/>
    <row r="632" ht="12" customHeight="1" x14ac:dyDescent="0.25"/>
    <row r="633" ht="12" customHeight="1" x14ac:dyDescent="0.25"/>
    <row r="634" ht="12" customHeight="1" x14ac:dyDescent="0.25"/>
    <row r="635" ht="12" customHeight="1" x14ac:dyDescent="0.25"/>
    <row r="636" ht="12" customHeight="1" x14ac:dyDescent="0.25"/>
    <row r="637" ht="12" customHeight="1" x14ac:dyDescent="0.25"/>
    <row r="638" ht="12" customHeight="1" x14ac:dyDescent="0.25"/>
    <row r="639" ht="12" customHeight="1" x14ac:dyDescent="0.25"/>
    <row r="640" ht="12" customHeight="1" x14ac:dyDescent="0.25"/>
    <row r="641" ht="12" customHeight="1" x14ac:dyDescent="0.25"/>
    <row r="642" ht="12" customHeight="1" x14ac:dyDescent="0.25"/>
    <row r="643" ht="12" customHeight="1" x14ac:dyDescent="0.25"/>
    <row r="644" ht="12" customHeight="1" x14ac:dyDescent="0.25"/>
    <row r="645" ht="12" customHeight="1" x14ac:dyDescent="0.25"/>
    <row r="646" ht="12" customHeight="1" x14ac:dyDescent="0.25"/>
    <row r="647" ht="12" customHeight="1" x14ac:dyDescent="0.25"/>
    <row r="648" ht="12" customHeight="1" x14ac:dyDescent="0.25"/>
    <row r="649" ht="12" customHeight="1" x14ac:dyDescent="0.25"/>
    <row r="650" ht="12" customHeight="1" x14ac:dyDescent="0.25"/>
    <row r="651" ht="12" customHeight="1" x14ac:dyDescent="0.25"/>
    <row r="652" ht="12" customHeight="1" x14ac:dyDescent="0.25"/>
    <row r="653" ht="12" customHeight="1" x14ac:dyDescent="0.25"/>
    <row r="654" ht="12" customHeight="1" x14ac:dyDescent="0.25"/>
    <row r="655" ht="12" customHeight="1" x14ac:dyDescent="0.25"/>
    <row r="656" ht="12" customHeight="1" x14ac:dyDescent="0.25"/>
    <row r="657" ht="12" customHeight="1" x14ac:dyDescent="0.25"/>
    <row r="658" ht="12" customHeight="1" x14ac:dyDescent="0.25"/>
    <row r="659" ht="12" customHeight="1" x14ac:dyDescent="0.25"/>
    <row r="660" ht="12" customHeight="1" x14ac:dyDescent="0.25"/>
    <row r="661" ht="12" customHeight="1" x14ac:dyDescent="0.25"/>
    <row r="662" ht="12" customHeight="1" x14ac:dyDescent="0.25"/>
    <row r="663" ht="12" customHeight="1" x14ac:dyDescent="0.25"/>
    <row r="664" ht="12" customHeight="1" x14ac:dyDescent="0.25"/>
    <row r="665" ht="12" customHeight="1" x14ac:dyDescent="0.25"/>
    <row r="666" ht="12" customHeight="1" x14ac:dyDescent="0.25"/>
    <row r="667" ht="12" customHeight="1" x14ac:dyDescent="0.25"/>
    <row r="668" ht="12" customHeight="1" x14ac:dyDescent="0.25"/>
    <row r="669" ht="12" customHeight="1" x14ac:dyDescent="0.25"/>
    <row r="670" ht="12" customHeight="1" x14ac:dyDescent="0.25"/>
    <row r="671" ht="12" customHeight="1" x14ac:dyDescent="0.25"/>
    <row r="672" ht="12" customHeight="1" x14ac:dyDescent="0.25"/>
    <row r="673" ht="12" customHeight="1" x14ac:dyDescent="0.25"/>
    <row r="674" ht="12" customHeight="1" x14ac:dyDescent="0.25"/>
    <row r="675" ht="12" customHeight="1" x14ac:dyDescent="0.25"/>
    <row r="676" ht="12" customHeight="1" x14ac:dyDescent="0.25"/>
    <row r="677" ht="12" customHeight="1" x14ac:dyDescent="0.25"/>
    <row r="678" ht="12" customHeight="1" x14ac:dyDescent="0.25"/>
    <row r="679" ht="12" customHeight="1" x14ac:dyDescent="0.25"/>
    <row r="680" ht="12" customHeight="1" x14ac:dyDescent="0.25"/>
    <row r="681" ht="12" customHeight="1" x14ac:dyDescent="0.25"/>
    <row r="682" ht="12" customHeight="1" x14ac:dyDescent="0.25"/>
    <row r="683" ht="12" customHeight="1" x14ac:dyDescent="0.25"/>
    <row r="684" ht="12" customHeight="1" x14ac:dyDescent="0.25"/>
    <row r="685" ht="12" customHeight="1" x14ac:dyDescent="0.25"/>
    <row r="686" ht="12" customHeight="1" x14ac:dyDescent="0.25"/>
    <row r="687" ht="12" customHeight="1" x14ac:dyDescent="0.25"/>
    <row r="688" ht="12" customHeight="1" x14ac:dyDescent="0.25"/>
    <row r="689" ht="12" customHeight="1" x14ac:dyDescent="0.25"/>
    <row r="690" ht="12" customHeight="1" x14ac:dyDescent="0.25"/>
    <row r="691" ht="12" customHeight="1" x14ac:dyDescent="0.25"/>
    <row r="692" ht="12" customHeight="1" x14ac:dyDescent="0.25"/>
    <row r="693" ht="12" customHeight="1" x14ac:dyDescent="0.25"/>
    <row r="694" ht="12" customHeight="1" x14ac:dyDescent="0.25"/>
    <row r="695" ht="12" customHeight="1" x14ac:dyDescent="0.25"/>
    <row r="696" ht="12" customHeight="1" x14ac:dyDescent="0.25"/>
    <row r="697" ht="12" customHeight="1" x14ac:dyDescent="0.25"/>
    <row r="698" ht="12" customHeight="1" x14ac:dyDescent="0.25"/>
    <row r="699" ht="12" customHeight="1" x14ac:dyDescent="0.25"/>
    <row r="700" ht="12" customHeight="1" x14ac:dyDescent="0.25"/>
    <row r="701" ht="12" customHeight="1" x14ac:dyDescent="0.25"/>
    <row r="702" ht="12" customHeight="1" x14ac:dyDescent="0.25"/>
    <row r="703" ht="12" customHeight="1" x14ac:dyDescent="0.25"/>
    <row r="704" ht="12" customHeight="1" x14ac:dyDescent="0.25"/>
    <row r="705" ht="12" customHeight="1" x14ac:dyDescent="0.25"/>
    <row r="706" ht="12" customHeight="1" x14ac:dyDescent="0.25"/>
    <row r="707" ht="12" customHeight="1" x14ac:dyDescent="0.25"/>
    <row r="708" ht="12" customHeight="1" x14ac:dyDescent="0.25"/>
    <row r="709" ht="12" customHeight="1" x14ac:dyDescent="0.25"/>
    <row r="710" ht="12" customHeight="1" x14ac:dyDescent="0.25"/>
    <row r="711" ht="12" customHeight="1" x14ac:dyDescent="0.25"/>
    <row r="712" ht="12" customHeight="1" x14ac:dyDescent="0.25"/>
    <row r="713" ht="12" customHeight="1" x14ac:dyDescent="0.25"/>
    <row r="714" ht="12" customHeight="1" x14ac:dyDescent="0.25"/>
    <row r="715" ht="12" customHeight="1" x14ac:dyDescent="0.25"/>
    <row r="716" ht="12" customHeight="1" x14ac:dyDescent="0.25"/>
    <row r="717" ht="12" customHeight="1" x14ac:dyDescent="0.25"/>
    <row r="718" ht="12" customHeight="1" x14ac:dyDescent="0.25"/>
    <row r="719" ht="12" customHeight="1" x14ac:dyDescent="0.25"/>
    <row r="720" ht="12" customHeight="1" x14ac:dyDescent="0.25"/>
    <row r="721" ht="12" customHeight="1" x14ac:dyDescent="0.25"/>
    <row r="722" ht="12" customHeight="1" x14ac:dyDescent="0.25"/>
    <row r="723" ht="12" customHeight="1" x14ac:dyDescent="0.25"/>
    <row r="724" ht="12" customHeight="1" x14ac:dyDescent="0.25"/>
    <row r="725" ht="12" customHeight="1" x14ac:dyDescent="0.25"/>
    <row r="726" ht="12" customHeight="1" x14ac:dyDescent="0.25"/>
    <row r="727" ht="12" customHeight="1" x14ac:dyDescent="0.25"/>
    <row r="728" ht="12" customHeight="1" x14ac:dyDescent="0.25"/>
    <row r="729" ht="12" customHeight="1" x14ac:dyDescent="0.25"/>
    <row r="730" ht="12" customHeight="1" x14ac:dyDescent="0.25"/>
    <row r="731" ht="12" customHeight="1" x14ac:dyDescent="0.25"/>
    <row r="732" ht="12" customHeight="1" x14ac:dyDescent="0.25"/>
    <row r="733" ht="12" customHeight="1" x14ac:dyDescent="0.25"/>
    <row r="734" ht="12" customHeight="1" x14ac:dyDescent="0.25"/>
    <row r="735" ht="12" customHeight="1" x14ac:dyDescent="0.25"/>
    <row r="736" ht="12" customHeight="1" x14ac:dyDescent="0.25"/>
    <row r="737" ht="12" customHeight="1" x14ac:dyDescent="0.25"/>
    <row r="738" ht="12" customHeight="1" x14ac:dyDescent="0.25"/>
    <row r="739" ht="12" customHeight="1" x14ac:dyDescent="0.25"/>
    <row r="740" ht="12" customHeight="1" x14ac:dyDescent="0.25"/>
    <row r="741" ht="12" customHeight="1" x14ac:dyDescent="0.25"/>
    <row r="742" ht="12" customHeight="1" x14ac:dyDescent="0.25"/>
    <row r="743" ht="12" customHeight="1" x14ac:dyDescent="0.25"/>
    <row r="744" ht="12" customHeight="1" x14ac:dyDescent="0.25"/>
    <row r="745" ht="12" customHeight="1" x14ac:dyDescent="0.25"/>
    <row r="746" ht="12" customHeight="1" x14ac:dyDescent="0.25"/>
    <row r="747" ht="12" customHeight="1" x14ac:dyDescent="0.25"/>
    <row r="748" ht="12" customHeight="1" x14ac:dyDescent="0.25"/>
    <row r="749" ht="12" customHeight="1" x14ac:dyDescent="0.25"/>
    <row r="750" ht="12" customHeight="1" x14ac:dyDescent="0.25"/>
    <row r="751" ht="12" customHeight="1" x14ac:dyDescent="0.25"/>
    <row r="752" ht="12" customHeight="1" x14ac:dyDescent="0.25"/>
    <row r="753" ht="12" customHeight="1" x14ac:dyDescent="0.25"/>
    <row r="754" ht="12" customHeight="1" x14ac:dyDescent="0.25"/>
    <row r="755" ht="12" customHeight="1" x14ac:dyDescent="0.25"/>
    <row r="756" ht="12" customHeight="1" x14ac:dyDescent="0.25"/>
    <row r="757" ht="12" customHeight="1" x14ac:dyDescent="0.25"/>
    <row r="758" ht="12" customHeight="1" x14ac:dyDescent="0.25"/>
    <row r="759" ht="12" customHeight="1" x14ac:dyDescent="0.25"/>
    <row r="760" ht="12" customHeight="1" x14ac:dyDescent="0.25"/>
    <row r="761" ht="12" customHeight="1" x14ac:dyDescent="0.25"/>
    <row r="762" ht="12" customHeight="1" x14ac:dyDescent="0.25"/>
    <row r="763" ht="12" customHeight="1" x14ac:dyDescent="0.25"/>
    <row r="764" ht="12" customHeight="1" x14ac:dyDescent="0.25"/>
    <row r="765" ht="12" customHeight="1" x14ac:dyDescent="0.25"/>
    <row r="766" ht="12" customHeight="1" x14ac:dyDescent="0.25"/>
    <row r="767" ht="12" customHeight="1" x14ac:dyDescent="0.25"/>
    <row r="768" ht="12" customHeight="1" x14ac:dyDescent="0.25"/>
    <row r="769" ht="12" customHeight="1" x14ac:dyDescent="0.25"/>
    <row r="770" ht="12" customHeight="1" x14ac:dyDescent="0.25"/>
    <row r="771" ht="12" customHeight="1" x14ac:dyDescent="0.25"/>
    <row r="772" ht="12" customHeight="1" x14ac:dyDescent="0.25"/>
    <row r="773" ht="12" customHeight="1" x14ac:dyDescent="0.25"/>
    <row r="774" ht="12" customHeight="1" x14ac:dyDescent="0.25"/>
    <row r="775" ht="12" customHeight="1" x14ac:dyDescent="0.25"/>
    <row r="776" ht="12" customHeight="1" x14ac:dyDescent="0.25"/>
    <row r="777" ht="12" customHeight="1" x14ac:dyDescent="0.25"/>
    <row r="778" ht="12" customHeight="1" x14ac:dyDescent="0.25"/>
    <row r="779" ht="12" customHeight="1" x14ac:dyDescent="0.25"/>
    <row r="780" ht="12" customHeight="1" x14ac:dyDescent="0.25"/>
    <row r="781" ht="12" customHeight="1" x14ac:dyDescent="0.25"/>
    <row r="782" ht="12" customHeight="1" x14ac:dyDescent="0.25"/>
    <row r="783" ht="12" customHeight="1" x14ac:dyDescent="0.25"/>
    <row r="784" ht="12" customHeight="1" x14ac:dyDescent="0.25"/>
    <row r="785" ht="12" customHeight="1" x14ac:dyDescent="0.25"/>
    <row r="786" ht="12" customHeight="1" x14ac:dyDescent="0.25"/>
    <row r="787" ht="12" customHeight="1" x14ac:dyDescent="0.25"/>
    <row r="788" ht="12" customHeight="1" x14ac:dyDescent="0.25"/>
    <row r="789" ht="12" customHeight="1" x14ac:dyDescent="0.25"/>
    <row r="790" ht="12" customHeight="1" x14ac:dyDescent="0.25"/>
    <row r="791" ht="12" customHeight="1" x14ac:dyDescent="0.25"/>
    <row r="792" ht="12" customHeight="1" x14ac:dyDescent="0.25"/>
    <row r="793" ht="12" customHeight="1" x14ac:dyDescent="0.25"/>
    <row r="794" ht="12" customHeight="1" x14ac:dyDescent="0.25"/>
    <row r="795" ht="12" customHeight="1" x14ac:dyDescent="0.25"/>
    <row r="796" ht="12" customHeight="1" x14ac:dyDescent="0.25"/>
    <row r="797" ht="12" customHeight="1" x14ac:dyDescent="0.25"/>
    <row r="798" ht="12" customHeight="1" x14ac:dyDescent="0.25"/>
    <row r="799" ht="12" customHeight="1" x14ac:dyDescent="0.25"/>
    <row r="800" ht="12" customHeight="1" x14ac:dyDescent="0.25"/>
    <row r="801" ht="12" customHeight="1" x14ac:dyDescent="0.25"/>
    <row r="802" ht="12" customHeight="1" x14ac:dyDescent="0.25"/>
    <row r="803" ht="12" customHeight="1" x14ac:dyDescent="0.25"/>
    <row r="804" ht="12" customHeight="1" x14ac:dyDescent="0.25"/>
    <row r="805" ht="12" customHeight="1" x14ac:dyDescent="0.25"/>
    <row r="806" ht="12" customHeight="1" x14ac:dyDescent="0.25"/>
    <row r="807" ht="12" customHeight="1" x14ac:dyDescent="0.25"/>
    <row r="808" ht="12" customHeight="1" x14ac:dyDescent="0.25"/>
    <row r="809" ht="12" customHeight="1" x14ac:dyDescent="0.25"/>
    <row r="810" ht="12" customHeight="1" x14ac:dyDescent="0.25"/>
    <row r="811" ht="12" customHeight="1" x14ac:dyDescent="0.25"/>
    <row r="812" ht="12" customHeight="1" x14ac:dyDescent="0.25"/>
    <row r="813" ht="12" customHeight="1" x14ac:dyDescent="0.25"/>
    <row r="814" ht="12" customHeight="1" x14ac:dyDescent="0.25"/>
    <row r="815" ht="12" customHeight="1" x14ac:dyDescent="0.25"/>
    <row r="816" ht="12" customHeight="1" x14ac:dyDescent="0.25"/>
    <row r="817" ht="12" customHeight="1" x14ac:dyDescent="0.25"/>
    <row r="818" ht="12" customHeight="1" x14ac:dyDescent="0.25"/>
    <row r="819" ht="12" customHeight="1" x14ac:dyDescent="0.25"/>
    <row r="820" ht="12" customHeight="1" x14ac:dyDescent="0.25"/>
    <row r="821" ht="12" customHeight="1" x14ac:dyDescent="0.25"/>
    <row r="822" ht="12" customHeight="1" x14ac:dyDescent="0.25"/>
    <row r="823" ht="12" customHeight="1" x14ac:dyDescent="0.25"/>
    <row r="824" ht="12" customHeight="1" x14ac:dyDescent="0.25"/>
    <row r="825" ht="12" customHeight="1" x14ac:dyDescent="0.25"/>
    <row r="826" ht="12" customHeight="1" x14ac:dyDescent="0.25"/>
    <row r="827" ht="12" customHeight="1" x14ac:dyDescent="0.25"/>
    <row r="828" ht="12" customHeight="1" x14ac:dyDescent="0.25"/>
    <row r="829" ht="12" customHeight="1" x14ac:dyDescent="0.25"/>
    <row r="830" ht="12" customHeight="1" x14ac:dyDescent="0.25"/>
    <row r="831" ht="12" customHeight="1" x14ac:dyDescent="0.25"/>
    <row r="832" ht="12" customHeight="1" x14ac:dyDescent="0.25"/>
    <row r="833" ht="12" customHeight="1" x14ac:dyDescent="0.25"/>
    <row r="834" ht="12" customHeight="1" x14ac:dyDescent="0.25"/>
    <row r="835" ht="12" customHeight="1" x14ac:dyDescent="0.25"/>
    <row r="836" ht="12" customHeight="1" x14ac:dyDescent="0.25"/>
    <row r="837" ht="12" customHeight="1" x14ac:dyDescent="0.25"/>
    <row r="838" ht="12" customHeight="1" x14ac:dyDescent="0.25"/>
    <row r="839" ht="12" customHeight="1" x14ac:dyDescent="0.25"/>
    <row r="840" ht="12" customHeight="1" x14ac:dyDescent="0.25"/>
    <row r="841" ht="12" customHeight="1" x14ac:dyDescent="0.25"/>
    <row r="842" ht="12" customHeight="1" x14ac:dyDescent="0.25"/>
    <row r="843" ht="12" customHeight="1" x14ac:dyDescent="0.25"/>
    <row r="844" ht="12" customHeight="1" x14ac:dyDescent="0.25"/>
    <row r="845" ht="12" customHeight="1" x14ac:dyDescent="0.25"/>
    <row r="846" ht="12" customHeight="1" x14ac:dyDescent="0.25"/>
    <row r="847" ht="12" customHeight="1" x14ac:dyDescent="0.25"/>
    <row r="848" ht="12" customHeight="1" x14ac:dyDescent="0.25"/>
    <row r="849" ht="12" customHeight="1" x14ac:dyDescent="0.25"/>
    <row r="850" ht="12" customHeight="1" x14ac:dyDescent="0.25"/>
    <row r="851" ht="12" customHeight="1" x14ac:dyDescent="0.25"/>
    <row r="852" ht="12" customHeight="1" x14ac:dyDescent="0.25"/>
    <row r="853" ht="12" customHeight="1" x14ac:dyDescent="0.25"/>
    <row r="854" ht="12" customHeight="1" x14ac:dyDescent="0.25"/>
    <row r="855" ht="12" customHeight="1" x14ac:dyDescent="0.25"/>
    <row r="856" ht="12" customHeight="1" x14ac:dyDescent="0.25"/>
    <row r="857" ht="12" customHeight="1" x14ac:dyDescent="0.25"/>
    <row r="858" ht="12" customHeight="1" x14ac:dyDescent="0.25"/>
    <row r="859" ht="12" customHeight="1" x14ac:dyDescent="0.25"/>
    <row r="860" ht="12" customHeight="1" x14ac:dyDescent="0.25"/>
    <row r="861" ht="12" customHeight="1" x14ac:dyDescent="0.25"/>
    <row r="862" ht="12" customHeight="1" x14ac:dyDescent="0.25"/>
    <row r="863" ht="12" customHeight="1" x14ac:dyDescent="0.25"/>
    <row r="864" ht="12" customHeight="1" x14ac:dyDescent="0.25"/>
    <row r="865" ht="12" customHeight="1" x14ac:dyDescent="0.25"/>
    <row r="866" ht="12" customHeight="1" x14ac:dyDescent="0.25"/>
    <row r="867" ht="12" customHeight="1" x14ac:dyDescent="0.25"/>
    <row r="868" ht="12" customHeight="1" x14ac:dyDescent="0.25"/>
    <row r="869" ht="12" customHeight="1" x14ac:dyDescent="0.25"/>
    <row r="870" ht="12" customHeight="1" x14ac:dyDescent="0.25"/>
    <row r="871" ht="12" customHeight="1" x14ac:dyDescent="0.25"/>
    <row r="872" ht="12" customHeight="1" x14ac:dyDescent="0.25"/>
    <row r="873" ht="12" customHeight="1" x14ac:dyDescent="0.25"/>
    <row r="874" ht="12" customHeight="1" x14ac:dyDescent="0.25"/>
    <row r="875" ht="12" customHeight="1" x14ac:dyDescent="0.25"/>
    <row r="876" ht="12" customHeight="1" x14ac:dyDescent="0.25"/>
    <row r="877" ht="12" customHeight="1" x14ac:dyDescent="0.25"/>
    <row r="878" ht="12" customHeight="1" x14ac:dyDescent="0.25"/>
    <row r="879" ht="12" customHeight="1" x14ac:dyDescent="0.25"/>
    <row r="880" ht="12" customHeight="1" x14ac:dyDescent="0.25"/>
    <row r="881" ht="12" customHeight="1" x14ac:dyDescent="0.25"/>
    <row r="882" ht="12" customHeight="1" x14ac:dyDescent="0.25"/>
    <row r="883" ht="12" customHeight="1" x14ac:dyDescent="0.25"/>
    <row r="884" ht="12" customHeight="1" x14ac:dyDescent="0.25"/>
    <row r="885" ht="12" customHeight="1" x14ac:dyDescent="0.25"/>
    <row r="886" ht="12" customHeight="1" x14ac:dyDescent="0.25"/>
    <row r="887" ht="12" customHeight="1" x14ac:dyDescent="0.25"/>
    <row r="888" ht="12" customHeight="1" x14ac:dyDescent="0.25"/>
    <row r="889" ht="12" customHeight="1" x14ac:dyDescent="0.25"/>
    <row r="890" ht="12" customHeight="1" x14ac:dyDescent="0.25"/>
    <row r="891" ht="12" customHeight="1" x14ac:dyDescent="0.25"/>
    <row r="892" ht="12" customHeight="1" x14ac:dyDescent="0.25"/>
    <row r="893" ht="12" customHeight="1" x14ac:dyDescent="0.25"/>
    <row r="894" ht="12" customHeight="1" x14ac:dyDescent="0.25"/>
    <row r="895" ht="12" customHeight="1" x14ac:dyDescent="0.25"/>
    <row r="896" ht="12" customHeight="1" x14ac:dyDescent="0.25"/>
    <row r="897" ht="12" customHeight="1" x14ac:dyDescent="0.25"/>
    <row r="898" ht="12" customHeight="1" x14ac:dyDescent="0.25"/>
    <row r="899" ht="12" customHeight="1" x14ac:dyDescent="0.25"/>
    <row r="900" ht="12" customHeight="1" x14ac:dyDescent="0.25"/>
    <row r="901" ht="12" customHeight="1" x14ac:dyDescent="0.25"/>
    <row r="902" ht="12" customHeight="1" x14ac:dyDescent="0.25"/>
    <row r="903" ht="12" customHeight="1" x14ac:dyDescent="0.25"/>
    <row r="904" ht="12" customHeight="1" x14ac:dyDescent="0.25"/>
    <row r="905" ht="12" customHeight="1" x14ac:dyDescent="0.25"/>
    <row r="906" ht="12" customHeight="1" x14ac:dyDescent="0.25"/>
    <row r="907" ht="12" customHeight="1" x14ac:dyDescent="0.25"/>
    <row r="908" ht="12" customHeight="1" x14ac:dyDescent="0.25"/>
    <row r="909" ht="12" customHeight="1" x14ac:dyDescent="0.25"/>
    <row r="910" ht="12" customHeight="1" x14ac:dyDescent="0.25"/>
    <row r="911" ht="12" customHeight="1" x14ac:dyDescent="0.25"/>
    <row r="912" ht="12" customHeight="1" x14ac:dyDescent="0.25"/>
    <row r="913" ht="12" customHeight="1" x14ac:dyDescent="0.25"/>
    <row r="914" ht="12" customHeight="1" x14ac:dyDescent="0.25"/>
    <row r="915" ht="12" customHeight="1" x14ac:dyDescent="0.25"/>
    <row r="916" ht="12" customHeight="1" x14ac:dyDescent="0.25"/>
    <row r="917" ht="12" customHeight="1" x14ac:dyDescent="0.25"/>
    <row r="918" ht="12" customHeight="1" x14ac:dyDescent="0.25"/>
    <row r="919" ht="12" customHeight="1" x14ac:dyDescent="0.25"/>
    <row r="920" ht="12" customHeight="1" x14ac:dyDescent="0.25"/>
    <row r="921" ht="12" customHeight="1" x14ac:dyDescent="0.25"/>
    <row r="922" ht="12" customHeight="1" x14ac:dyDescent="0.25"/>
    <row r="923" ht="12" customHeight="1" x14ac:dyDescent="0.25"/>
    <row r="924" ht="12" customHeight="1" x14ac:dyDescent="0.25"/>
    <row r="925" ht="12" customHeight="1" x14ac:dyDescent="0.25"/>
    <row r="926" ht="12" customHeight="1" x14ac:dyDescent="0.25"/>
    <row r="927" ht="12" customHeight="1" x14ac:dyDescent="0.25"/>
    <row r="928" ht="12" customHeight="1" x14ac:dyDescent="0.25"/>
    <row r="929" ht="12" customHeight="1" x14ac:dyDescent="0.25"/>
    <row r="930" ht="12" customHeight="1" x14ac:dyDescent="0.25"/>
    <row r="931" ht="12" customHeight="1" x14ac:dyDescent="0.25"/>
    <row r="932" ht="12" customHeight="1" x14ac:dyDescent="0.25"/>
    <row r="933" ht="12" customHeight="1" x14ac:dyDescent="0.25"/>
    <row r="934" ht="12" customHeight="1" x14ac:dyDescent="0.25"/>
    <row r="935" ht="12" customHeight="1" x14ac:dyDescent="0.25"/>
    <row r="936" ht="12" customHeight="1" x14ac:dyDescent="0.25"/>
    <row r="937" ht="12" customHeight="1" x14ac:dyDescent="0.25"/>
    <row r="938" ht="12" customHeight="1" x14ac:dyDescent="0.25"/>
    <row r="939" ht="12" customHeight="1" x14ac:dyDescent="0.25"/>
    <row r="940" ht="12" customHeight="1" x14ac:dyDescent="0.25"/>
    <row r="941" ht="12" customHeight="1" x14ac:dyDescent="0.25"/>
    <row r="942" ht="12" customHeight="1" x14ac:dyDescent="0.25"/>
    <row r="943" ht="12" customHeight="1" x14ac:dyDescent="0.25"/>
    <row r="944" ht="12" customHeight="1" x14ac:dyDescent="0.25"/>
    <row r="945" ht="12" customHeight="1" x14ac:dyDescent="0.25"/>
    <row r="946" ht="12" customHeight="1" x14ac:dyDescent="0.25"/>
    <row r="947" ht="12" customHeight="1" x14ac:dyDescent="0.25"/>
    <row r="948" ht="12" customHeight="1" x14ac:dyDescent="0.25"/>
    <row r="949" ht="12" customHeight="1" x14ac:dyDescent="0.25"/>
    <row r="950" ht="12" customHeight="1" x14ac:dyDescent="0.25"/>
    <row r="951" ht="12" customHeight="1" x14ac:dyDescent="0.25"/>
    <row r="952" ht="12" customHeight="1" x14ac:dyDescent="0.25"/>
    <row r="953" ht="12" customHeight="1" x14ac:dyDescent="0.25"/>
    <row r="954" ht="12" customHeight="1" x14ac:dyDescent="0.25"/>
    <row r="955" ht="12" customHeight="1" x14ac:dyDescent="0.25"/>
    <row r="956" ht="12" customHeight="1" x14ac:dyDescent="0.25"/>
    <row r="957" ht="12" customHeight="1" x14ac:dyDescent="0.25"/>
    <row r="958" ht="12" customHeight="1" x14ac:dyDescent="0.25"/>
    <row r="959" ht="12" customHeight="1" x14ac:dyDescent="0.25"/>
    <row r="960" ht="12" customHeight="1" x14ac:dyDescent="0.25"/>
    <row r="961" ht="12" customHeight="1" x14ac:dyDescent="0.25"/>
    <row r="962" ht="12" customHeight="1" x14ac:dyDescent="0.25"/>
    <row r="963" ht="12" customHeight="1" x14ac:dyDescent="0.25"/>
    <row r="964" ht="12" customHeight="1" x14ac:dyDescent="0.25"/>
    <row r="965" ht="12" customHeight="1" x14ac:dyDescent="0.25"/>
    <row r="966" ht="12" customHeight="1" x14ac:dyDescent="0.25"/>
    <row r="967" ht="12" customHeight="1" x14ac:dyDescent="0.25"/>
    <row r="968" ht="12" customHeight="1" x14ac:dyDescent="0.25"/>
    <row r="969" ht="12" customHeight="1" x14ac:dyDescent="0.25"/>
    <row r="970" ht="12" customHeight="1" x14ac:dyDescent="0.25"/>
    <row r="971" ht="12" customHeight="1" x14ac:dyDescent="0.25"/>
    <row r="972" ht="12" customHeight="1" x14ac:dyDescent="0.25"/>
    <row r="973" ht="12" customHeight="1" x14ac:dyDescent="0.25"/>
    <row r="974" ht="12" customHeight="1" x14ac:dyDescent="0.25"/>
    <row r="975" ht="12" customHeight="1" x14ac:dyDescent="0.25"/>
    <row r="976" ht="12" customHeight="1" x14ac:dyDescent="0.25"/>
    <row r="977" ht="12" customHeight="1" x14ac:dyDescent="0.25"/>
    <row r="978" ht="12" customHeight="1" x14ac:dyDescent="0.25"/>
    <row r="979" ht="12" customHeight="1" x14ac:dyDescent="0.25"/>
    <row r="980" ht="12" customHeight="1" x14ac:dyDescent="0.25"/>
    <row r="981" ht="12" customHeight="1" x14ac:dyDescent="0.25"/>
    <row r="982" ht="12" customHeight="1" x14ac:dyDescent="0.25"/>
    <row r="983" ht="12" customHeight="1" x14ac:dyDescent="0.25"/>
    <row r="984" ht="12" customHeight="1" x14ac:dyDescent="0.25"/>
    <row r="985" ht="12" customHeight="1" x14ac:dyDescent="0.25"/>
    <row r="986" ht="12" customHeight="1" x14ac:dyDescent="0.25"/>
    <row r="987" ht="12" customHeight="1" x14ac:dyDescent="0.25"/>
    <row r="988" ht="12" customHeight="1" x14ac:dyDescent="0.25"/>
    <row r="989" ht="12" customHeight="1" x14ac:dyDescent="0.25"/>
    <row r="990" ht="12" customHeight="1" x14ac:dyDescent="0.25"/>
    <row r="991" ht="12" customHeight="1" x14ac:dyDescent="0.25"/>
    <row r="992" ht="12" customHeight="1" x14ac:dyDescent="0.25"/>
    <row r="993" ht="12" customHeight="1" x14ac:dyDescent="0.25"/>
    <row r="994" ht="12" customHeight="1" x14ac:dyDescent="0.25"/>
    <row r="995" ht="12" customHeight="1" x14ac:dyDescent="0.25"/>
    <row r="996" ht="12" customHeight="1" x14ac:dyDescent="0.25"/>
    <row r="997" ht="12" customHeight="1" x14ac:dyDescent="0.25"/>
    <row r="998" ht="12" customHeight="1" x14ac:dyDescent="0.25"/>
    <row r="999" ht="12" customHeight="1" x14ac:dyDescent="0.25"/>
    <row r="1000" ht="12" customHeight="1" x14ac:dyDescent="0.25"/>
  </sheetData>
  <pageMargins left="0.7" right="0.7" top="0.75" bottom="0.75" header="0" footer="0"/>
  <pageSetup orientation="landscape"/>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2100"/>
  <sheetViews>
    <sheetView workbookViewId="0">
      <pane xSplit="3" ySplit="4" topLeftCell="D5" activePane="bottomRight" state="frozen"/>
      <selection pane="topRight" activeCell="D1" sqref="D1"/>
      <selection pane="bottomLeft" activeCell="A5" sqref="A5"/>
      <selection pane="bottomRight" activeCell="D5" sqref="D5"/>
    </sheetView>
  </sheetViews>
  <sheetFormatPr baseColWidth="10" defaultColWidth="14.42578125" defaultRowHeight="15" customHeight="1" x14ac:dyDescent="0.25"/>
  <cols>
    <col min="1" max="1" width="26.85546875" customWidth="1"/>
    <col min="2" max="2" width="38.7109375" customWidth="1"/>
    <col min="3" max="3" width="28" customWidth="1"/>
    <col min="4" max="7" width="12" customWidth="1"/>
    <col min="8" max="26" width="10.7109375" customWidth="1"/>
  </cols>
  <sheetData>
    <row r="1" spans="1:26" ht="12" customHeight="1" x14ac:dyDescent="0.25">
      <c r="D1" s="1"/>
      <c r="E1" s="1"/>
      <c r="F1" s="1"/>
      <c r="G1" s="1"/>
    </row>
    <row r="2" spans="1:26" ht="12" customHeight="1" x14ac:dyDescent="0.3">
      <c r="A2" s="284" t="s">
        <v>2542</v>
      </c>
      <c r="B2" s="285"/>
      <c r="C2" s="285"/>
      <c r="D2" s="285"/>
      <c r="E2" s="285"/>
      <c r="F2" s="285"/>
      <c r="G2" s="285"/>
    </row>
    <row r="3" spans="1:26" ht="12" customHeight="1" x14ac:dyDescent="0.25">
      <c r="A3" s="135" t="s">
        <v>0</v>
      </c>
      <c r="D3" s="1"/>
      <c r="E3" s="1"/>
      <c r="F3" s="1"/>
      <c r="G3" s="1"/>
    </row>
    <row r="4" spans="1:26" ht="12" customHeight="1" x14ac:dyDescent="0.25">
      <c r="A4" s="136" t="s">
        <v>1</v>
      </c>
      <c r="B4" s="136" t="s">
        <v>2</v>
      </c>
      <c r="C4" s="136" t="s">
        <v>3</v>
      </c>
      <c r="D4" s="137" t="s">
        <v>2543</v>
      </c>
      <c r="E4" s="137" t="s">
        <v>2544</v>
      </c>
      <c r="F4" s="137" t="s">
        <v>2545</v>
      </c>
      <c r="G4" s="137" t="s">
        <v>2546</v>
      </c>
      <c r="H4" s="138"/>
      <c r="I4" s="138"/>
      <c r="J4" s="138"/>
      <c r="K4" s="138"/>
      <c r="L4" s="138"/>
      <c r="M4" s="138"/>
      <c r="N4" s="138"/>
      <c r="O4" s="138"/>
      <c r="P4" s="138"/>
      <c r="Q4" s="138"/>
      <c r="R4" s="138"/>
      <c r="S4" s="138"/>
      <c r="T4" s="138"/>
      <c r="U4" s="138"/>
      <c r="V4" s="138"/>
      <c r="W4" s="138"/>
      <c r="X4" s="138"/>
      <c r="Y4" s="138"/>
      <c r="Z4" s="138"/>
    </row>
    <row r="5" spans="1:26" ht="12" customHeight="1" x14ac:dyDescent="0.25">
      <c r="A5" s="3" t="s">
        <v>4</v>
      </c>
      <c r="B5" s="3" t="s">
        <v>5</v>
      </c>
      <c r="C5" s="3" t="s">
        <v>6</v>
      </c>
      <c r="D5" s="4">
        <v>99</v>
      </c>
      <c r="E5" s="4">
        <v>665</v>
      </c>
      <c r="F5" s="4">
        <v>558</v>
      </c>
      <c r="G5" s="4">
        <v>999</v>
      </c>
    </row>
    <row r="6" spans="1:26" ht="12" customHeight="1" x14ac:dyDescent="0.25">
      <c r="A6" s="3" t="str">
        <f t="shared" ref="A6:B10" si="0">A5</f>
        <v>AMAZONAS</v>
      </c>
      <c r="B6" s="3" t="str">
        <f t="shared" si="0"/>
        <v>BAGUA</v>
      </c>
      <c r="C6" s="3" t="s">
        <v>5</v>
      </c>
      <c r="D6" s="4">
        <v>241</v>
      </c>
      <c r="E6" s="4">
        <v>1762</v>
      </c>
      <c r="F6" s="4">
        <v>1492</v>
      </c>
      <c r="G6" s="4">
        <v>2546</v>
      </c>
    </row>
    <row r="7" spans="1:26" ht="12" customHeight="1" x14ac:dyDescent="0.25">
      <c r="A7" s="3" t="str">
        <f t="shared" si="0"/>
        <v>AMAZONAS</v>
      </c>
      <c r="B7" s="3" t="str">
        <f t="shared" si="0"/>
        <v>BAGUA</v>
      </c>
      <c r="C7" s="3" t="s">
        <v>7</v>
      </c>
      <c r="D7" s="4">
        <v>32</v>
      </c>
      <c r="E7" s="4">
        <v>211</v>
      </c>
      <c r="F7" s="4">
        <v>176</v>
      </c>
      <c r="G7" s="4">
        <v>305</v>
      </c>
    </row>
    <row r="8" spans="1:26" ht="12" customHeight="1" x14ac:dyDescent="0.25">
      <c r="A8" s="3" t="str">
        <f t="shared" si="0"/>
        <v>AMAZONAS</v>
      </c>
      <c r="B8" s="3" t="str">
        <f t="shared" si="0"/>
        <v>BAGUA</v>
      </c>
      <c r="C8" s="3" t="s">
        <v>8</v>
      </c>
      <c r="D8" s="4">
        <v>9</v>
      </c>
      <c r="E8" s="4">
        <v>65</v>
      </c>
      <c r="F8" s="4">
        <v>52</v>
      </c>
      <c r="G8" s="4">
        <v>91</v>
      </c>
    </row>
    <row r="9" spans="1:26" ht="12" customHeight="1" x14ac:dyDescent="0.25">
      <c r="A9" s="3" t="str">
        <f t="shared" si="0"/>
        <v>AMAZONAS</v>
      </c>
      <c r="B9" s="3" t="str">
        <f t="shared" si="0"/>
        <v>BAGUA</v>
      </c>
      <c r="C9" s="3" t="s">
        <v>9</v>
      </c>
      <c r="D9" s="4">
        <v>523</v>
      </c>
      <c r="E9" s="4">
        <v>3815</v>
      </c>
      <c r="F9" s="4">
        <v>3288</v>
      </c>
      <c r="G9" s="4">
        <v>6215</v>
      </c>
    </row>
    <row r="10" spans="1:26" ht="12" customHeight="1" x14ac:dyDescent="0.25">
      <c r="A10" s="3" t="str">
        <f t="shared" si="0"/>
        <v>AMAZONAS</v>
      </c>
      <c r="B10" s="3" t="str">
        <f t="shared" si="0"/>
        <v>BAGUA</v>
      </c>
      <c r="C10" s="3" t="s">
        <v>10</v>
      </c>
      <c r="D10" s="4">
        <v>59</v>
      </c>
      <c r="E10" s="4">
        <v>333</v>
      </c>
      <c r="F10" s="4">
        <v>283</v>
      </c>
      <c r="G10" s="4">
        <v>486</v>
      </c>
    </row>
    <row r="11" spans="1:26" ht="12" customHeight="1" x14ac:dyDescent="0.25">
      <c r="A11" s="3" t="str">
        <f t="shared" ref="A11:A95" si="1">A10</f>
        <v>AMAZONAS</v>
      </c>
      <c r="B11" s="139" t="s">
        <v>2547</v>
      </c>
      <c r="C11" s="139"/>
      <c r="D11" s="140">
        <v>963</v>
      </c>
      <c r="E11" s="140">
        <v>6851</v>
      </c>
      <c r="F11" s="140">
        <v>5849</v>
      </c>
      <c r="G11" s="140">
        <v>10642</v>
      </c>
    </row>
    <row r="12" spans="1:26" ht="12" customHeight="1" x14ac:dyDescent="0.25">
      <c r="A12" s="3" t="str">
        <f t="shared" si="1"/>
        <v>AMAZONAS</v>
      </c>
      <c r="B12" s="3" t="s">
        <v>11</v>
      </c>
      <c r="C12" s="3" t="s">
        <v>12</v>
      </c>
      <c r="D12" s="4">
        <v>1</v>
      </c>
      <c r="E12" s="4">
        <v>22</v>
      </c>
      <c r="F12" s="4">
        <v>20</v>
      </c>
      <c r="G12" s="4">
        <v>34</v>
      </c>
    </row>
    <row r="13" spans="1:26" ht="12" customHeight="1" x14ac:dyDescent="0.25">
      <c r="A13" s="3" t="str">
        <f t="shared" si="1"/>
        <v>AMAZONAS</v>
      </c>
      <c r="B13" s="3" t="str">
        <f t="shared" ref="B13:B23" si="2">B12</f>
        <v>BONGARA</v>
      </c>
      <c r="C13" s="3" t="s">
        <v>13</v>
      </c>
      <c r="D13" s="4">
        <v>6</v>
      </c>
      <c r="E13" s="4">
        <v>24</v>
      </c>
      <c r="F13" s="4">
        <v>19</v>
      </c>
      <c r="G13" s="4">
        <v>32</v>
      </c>
    </row>
    <row r="14" spans="1:26" ht="12" customHeight="1" x14ac:dyDescent="0.25">
      <c r="A14" s="3" t="str">
        <f t="shared" si="1"/>
        <v>AMAZONAS</v>
      </c>
      <c r="B14" s="3" t="str">
        <f t="shared" si="2"/>
        <v>BONGARA</v>
      </c>
      <c r="C14" s="3" t="s">
        <v>14</v>
      </c>
      <c r="D14" s="4">
        <v>7</v>
      </c>
      <c r="E14" s="4">
        <v>57</v>
      </c>
      <c r="F14" s="4">
        <v>49</v>
      </c>
      <c r="G14" s="4">
        <v>78</v>
      </c>
    </row>
    <row r="15" spans="1:26" ht="12" customHeight="1" x14ac:dyDescent="0.25">
      <c r="A15" s="3" t="str">
        <f t="shared" si="1"/>
        <v>AMAZONAS</v>
      </c>
      <c r="B15" s="3" t="str">
        <f t="shared" si="2"/>
        <v>BONGARA</v>
      </c>
      <c r="C15" s="3" t="s">
        <v>15</v>
      </c>
      <c r="D15" s="4">
        <v>5</v>
      </c>
      <c r="E15" s="4">
        <v>32</v>
      </c>
      <c r="F15" s="4">
        <v>26</v>
      </c>
      <c r="G15" s="4">
        <v>38</v>
      </c>
    </row>
    <row r="16" spans="1:26" ht="12" customHeight="1" x14ac:dyDescent="0.25">
      <c r="A16" s="3" t="str">
        <f t="shared" si="1"/>
        <v>AMAZONAS</v>
      </c>
      <c r="B16" s="3" t="str">
        <f t="shared" si="2"/>
        <v>BONGARA</v>
      </c>
      <c r="C16" s="3" t="s">
        <v>16</v>
      </c>
      <c r="D16" s="4">
        <v>25</v>
      </c>
      <c r="E16" s="4">
        <v>291</v>
      </c>
      <c r="F16" s="4">
        <v>248</v>
      </c>
      <c r="G16" s="4">
        <v>440</v>
      </c>
    </row>
    <row r="17" spans="1:7" ht="12" customHeight="1" x14ac:dyDescent="0.25">
      <c r="A17" s="3" t="str">
        <f t="shared" si="1"/>
        <v>AMAZONAS</v>
      </c>
      <c r="B17" s="3" t="str">
        <f t="shared" si="2"/>
        <v>BONGARA</v>
      </c>
      <c r="C17" s="3" t="s">
        <v>17</v>
      </c>
      <c r="D17" s="4">
        <v>49</v>
      </c>
      <c r="E17" s="4">
        <v>352</v>
      </c>
      <c r="F17" s="4">
        <v>295</v>
      </c>
      <c r="G17" s="4">
        <v>512</v>
      </c>
    </row>
    <row r="18" spans="1:7" ht="12" customHeight="1" x14ac:dyDescent="0.25">
      <c r="A18" s="3" t="str">
        <f t="shared" si="1"/>
        <v>AMAZONAS</v>
      </c>
      <c r="B18" s="3" t="str">
        <f t="shared" si="2"/>
        <v>BONGARA</v>
      </c>
      <c r="C18" s="3" t="s">
        <v>18</v>
      </c>
      <c r="D18" s="4">
        <v>4</v>
      </c>
      <c r="E18" s="4">
        <v>44</v>
      </c>
      <c r="F18" s="4">
        <v>35</v>
      </c>
      <c r="G18" s="4">
        <v>68</v>
      </c>
    </row>
    <row r="19" spans="1:7" ht="12" customHeight="1" x14ac:dyDescent="0.25">
      <c r="A19" s="3" t="str">
        <f t="shared" si="1"/>
        <v>AMAZONAS</v>
      </c>
      <c r="B19" s="3" t="str">
        <f t="shared" si="2"/>
        <v>BONGARA</v>
      </c>
      <c r="C19" s="3" t="s">
        <v>19</v>
      </c>
      <c r="D19" s="4">
        <v>0</v>
      </c>
      <c r="E19" s="4">
        <v>9</v>
      </c>
      <c r="F19" s="4">
        <v>8</v>
      </c>
      <c r="G19" s="4">
        <v>11</v>
      </c>
    </row>
    <row r="20" spans="1:7" ht="12" customHeight="1" x14ac:dyDescent="0.25">
      <c r="A20" s="3" t="str">
        <f t="shared" si="1"/>
        <v>AMAZONAS</v>
      </c>
      <c r="B20" s="3" t="str">
        <f t="shared" si="2"/>
        <v>BONGARA</v>
      </c>
      <c r="C20" s="3" t="s">
        <v>20</v>
      </c>
      <c r="D20" s="4">
        <v>1</v>
      </c>
      <c r="E20" s="4">
        <v>11</v>
      </c>
      <c r="F20" s="4">
        <v>8</v>
      </c>
      <c r="G20" s="4">
        <v>13</v>
      </c>
    </row>
    <row r="21" spans="1:7" ht="12" customHeight="1" x14ac:dyDescent="0.25">
      <c r="A21" s="3" t="str">
        <f t="shared" si="1"/>
        <v>AMAZONAS</v>
      </c>
      <c r="B21" s="3" t="str">
        <f t="shared" si="2"/>
        <v>BONGARA</v>
      </c>
      <c r="C21" s="3" t="s">
        <v>21</v>
      </c>
      <c r="D21" s="4">
        <v>12</v>
      </c>
      <c r="E21" s="4">
        <v>72</v>
      </c>
      <c r="F21" s="4">
        <v>56</v>
      </c>
      <c r="G21" s="4">
        <v>92</v>
      </c>
    </row>
    <row r="22" spans="1:7" ht="12" customHeight="1" x14ac:dyDescent="0.25">
      <c r="A22" s="3" t="str">
        <f t="shared" si="1"/>
        <v>AMAZONAS</v>
      </c>
      <c r="B22" s="3" t="str">
        <f t="shared" si="2"/>
        <v>BONGARA</v>
      </c>
      <c r="C22" s="3" t="s">
        <v>22</v>
      </c>
      <c r="D22" s="4">
        <v>5</v>
      </c>
      <c r="E22" s="4">
        <v>30</v>
      </c>
      <c r="F22" s="4">
        <v>25</v>
      </c>
      <c r="G22" s="4">
        <v>60</v>
      </c>
    </row>
    <row r="23" spans="1:7" ht="12" customHeight="1" x14ac:dyDescent="0.25">
      <c r="A23" s="3" t="str">
        <f t="shared" si="1"/>
        <v>AMAZONAS</v>
      </c>
      <c r="B23" s="3" t="str">
        <f t="shared" si="2"/>
        <v>BONGARA</v>
      </c>
      <c r="C23" s="3" t="s">
        <v>23</v>
      </c>
      <c r="D23" s="4">
        <v>51</v>
      </c>
      <c r="E23" s="4">
        <v>314</v>
      </c>
      <c r="F23" s="4">
        <v>257</v>
      </c>
      <c r="G23" s="4">
        <v>462</v>
      </c>
    </row>
    <row r="24" spans="1:7" ht="12" customHeight="1" x14ac:dyDescent="0.25">
      <c r="A24" s="3" t="str">
        <f t="shared" si="1"/>
        <v>AMAZONAS</v>
      </c>
      <c r="B24" s="139" t="s">
        <v>2548</v>
      </c>
      <c r="C24" s="141"/>
      <c r="D24" s="140">
        <v>166</v>
      </c>
      <c r="E24" s="140">
        <v>1258</v>
      </c>
      <c r="F24" s="140">
        <v>1046</v>
      </c>
      <c r="G24" s="140">
        <v>1840</v>
      </c>
    </row>
    <row r="25" spans="1:7" ht="12" customHeight="1" x14ac:dyDescent="0.25">
      <c r="A25" s="3" t="str">
        <f t="shared" si="1"/>
        <v>AMAZONAS</v>
      </c>
      <c r="B25" s="3" t="s">
        <v>24</v>
      </c>
      <c r="C25" s="3" t="s">
        <v>25</v>
      </c>
      <c r="D25" s="4">
        <v>2</v>
      </c>
      <c r="E25" s="4">
        <v>5</v>
      </c>
      <c r="F25" s="4">
        <v>5</v>
      </c>
      <c r="G25" s="4">
        <v>12</v>
      </c>
    </row>
    <row r="26" spans="1:7" ht="12" customHeight="1" x14ac:dyDescent="0.25">
      <c r="A26" s="3" t="str">
        <f t="shared" si="1"/>
        <v>AMAZONAS</v>
      </c>
      <c r="B26" s="3" t="str">
        <f t="shared" ref="B26:B45" si="3">B25</f>
        <v>CHACHAPOYAS</v>
      </c>
      <c r="C26" s="3" t="s">
        <v>26</v>
      </c>
      <c r="D26" s="4">
        <v>11</v>
      </c>
      <c r="E26" s="4">
        <v>80</v>
      </c>
      <c r="F26" s="4">
        <v>68</v>
      </c>
      <c r="G26" s="4">
        <v>138</v>
      </c>
    </row>
    <row r="27" spans="1:7" ht="12" customHeight="1" x14ac:dyDescent="0.25">
      <c r="A27" s="3" t="str">
        <f t="shared" si="1"/>
        <v>AMAZONAS</v>
      </c>
      <c r="B27" s="3" t="str">
        <f t="shared" si="3"/>
        <v>CHACHAPOYAS</v>
      </c>
      <c r="C27" s="3" t="s">
        <v>24</v>
      </c>
      <c r="D27" s="4">
        <v>219</v>
      </c>
      <c r="E27" s="4">
        <v>1914</v>
      </c>
      <c r="F27" s="4">
        <v>1607</v>
      </c>
      <c r="G27" s="4">
        <v>3038</v>
      </c>
    </row>
    <row r="28" spans="1:7" ht="12" customHeight="1" x14ac:dyDescent="0.25">
      <c r="A28" s="3" t="str">
        <f t="shared" si="1"/>
        <v>AMAZONAS</v>
      </c>
      <c r="B28" s="3" t="str">
        <f t="shared" si="3"/>
        <v>CHACHAPOYAS</v>
      </c>
      <c r="C28" s="3" t="s">
        <v>27</v>
      </c>
      <c r="D28" s="4">
        <v>2</v>
      </c>
      <c r="E28" s="4">
        <v>19</v>
      </c>
      <c r="F28" s="4">
        <v>18</v>
      </c>
      <c r="G28" s="4">
        <v>37</v>
      </c>
    </row>
    <row r="29" spans="1:7" ht="12" customHeight="1" x14ac:dyDescent="0.25">
      <c r="A29" s="3" t="str">
        <f t="shared" si="1"/>
        <v>AMAZONAS</v>
      </c>
      <c r="B29" s="3" t="str">
        <f t="shared" si="3"/>
        <v>CHACHAPOYAS</v>
      </c>
      <c r="C29" s="3" t="s">
        <v>28</v>
      </c>
      <c r="D29" s="4">
        <v>8</v>
      </c>
      <c r="E29" s="4">
        <v>41</v>
      </c>
      <c r="F29" s="4">
        <v>33</v>
      </c>
      <c r="G29" s="4">
        <v>50</v>
      </c>
    </row>
    <row r="30" spans="1:7" ht="12" customHeight="1" x14ac:dyDescent="0.25">
      <c r="A30" s="3" t="str">
        <f t="shared" si="1"/>
        <v>AMAZONAS</v>
      </c>
      <c r="B30" s="3" t="str">
        <f t="shared" si="3"/>
        <v>CHACHAPOYAS</v>
      </c>
      <c r="C30" s="3" t="s">
        <v>29</v>
      </c>
      <c r="D30" s="4">
        <v>23</v>
      </c>
      <c r="E30" s="4">
        <v>122</v>
      </c>
      <c r="F30" s="4">
        <v>92</v>
      </c>
      <c r="G30" s="4">
        <v>168</v>
      </c>
    </row>
    <row r="31" spans="1:7" ht="12" customHeight="1" x14ac:dyDescent="0.25">
      <c r="A31" s="3" t="str">
        <f t="shared" si="1"/>
        <v>AMAZONAS</v>
      </c>
      <c r="B31" s="3" t="str">
        <f t="shared" si="3"/>
        <v>CHACHAPOYAS</v>
      </c>
      <c r="C31" s="3" t="s">
        <v>30</v>
      </c>
      <c r="D31" s="4">
        <v>0</v>
      </c>
      <c r="E31" s="4">
        <v>21</v>
      </c>
      <c r="F31" s="4">
        <v>18</v>
      </c>
      <c r="G31" s="4">
        <v>26</v>
      </c>
    </row>
    <row r="32" spans="1:7" ht="12" customHeight="1" x14ac:dyDescent="0.25">
      <c r="A32" s="3" t="str">
        <f t="shared" si="1"/>
        <v>AMAZONAS</v>
      </c>
      <c r="B32" s="3" t="str">
        <f t="shared" si="3"/>
        <v>CHACHAPOYAS</v>
      </c>
      <c r="C32" s="3" t="s">
        <v>31</v>
      </c>
      <c r="D32" s="4">
        <v>2</v>
      </c>
      <c r="E32" s="4">
        <v>52</v>
      </c>
      <c r="F32" s="4">
        <v>45</v>
      </c>
      <c r="G32" s="4">
        <v>55</v>
      </c>
    </row>
    <row r="33" spans="1:7" ht="12" customHeight="1" x14ac:dyDescent="0.25">
      <c r="A33" s="3" t="str">
        <f t="shared" si="1"/>
        <v>AMAZONAS</v>
      </c>
      <c r="B33" s="3" t="str">
        <f t="shared" si="3"/>
        <v>CHACHAPOYAS</v>
      </c>
      <c r="C33" s="3" t="s">
        <v>32</v>
      </c>
      <c r="D33" s="4">
        <v>39</v>
      </c>
      <c r="E33" s="4">
        <v>293</v>
      </c>
      <c r="F33" s="4">
        <v>243</v>
      </c>
      <c r="G33" s="4">
        <v>462</v>
      </c>
    </row>
    <row r="34" spans="1:7" ht="12" customHeight="1" x14ac:dyDescent="0.25">
      <c r="A34" s="3" t="str">
        <f t="shared" si="1"/>
        <v>AMAZONAS</v>
      </c>
      <c r="B34" s="3" t="str">
        <f t="shared" si="3"/>
        <v>CHACHAPOYAS</v>
      </c>
      <c r="C34" s="3" t="s">
        <v>33</v>
      </c>
      <c r="D34" s="4">
        <v>14</v>
      </c>
      <c r="E34" s="4">
        <v>172</v>
      </c>
      <c r="F34" s="4">
        <v>137</v>
      </c>
      <c r="G34" s="4">
        <v>260</v>
      </c>
    </row>
    <row r="35" spans="1:7" ht="12" customHeight="1" x14ac:dyDescent="0.25">
      <c r="A35" s="3" t="str">
        <f t="shared" si="1"/>
        <v>AMAZONAS</v>
      </c>
      <c r="B35" s="3" t="str">
        <f t="shared" si="3"/>
        <v>CHACHAPOYAS</v>
      </c>
      <c r="C35" s="3" t="s">
        <v>34</v>
      </c>
      <c r="D35" s="4">
        <v>1</v>
      </c>
      <c r="E35" s="4">
        <v>15</v>
      </c>
      <c r="F35" s="4">
        <v>13</v>
      </c>
      <c r="G35" s="4">
        <v>31</v>
      </c>
    </row>
    <row r="36" spans="1:7" ht="12" customHeight="1" x14ac:dyDescent="0.25">
      <c r="A36" s="3" t="str">
        <f t="shared" si="1"/>
        <v>AMAZONAS</v>
      </c>
      <c r="B36" s="3" t="str">
        <f t="shared" si="3"/>
        <v>CHACHAPOYAS</v>
      </c>
      <c r="C36" s="3" t="s">
        <v>35</v>
      </c>
      <c r="D36" s="4">
        <v>6</v>
      </c>
      <c r="E36" s="4">
        <v>49</v>
      </c>
      <c r="F36" s="4">
        <v>40</v>
      </c>
      <c r="G36" s="4">
        <v>71</v>
      </c>
    </row>
    <row r="37" spans="1:7" ht="12" customHeight="1" x14ac:dyDescent="0.25">
      <c r="A37" s="3" t="str">
        <f t="shared" si="1"/>
        <v>AMAZONAS</v>
      </c>
      <c r="B37" s="3" t="str">
        <f t="shared" si="3"/>
        <v>CHACHAPOYAS</v>
      </c>
      <c r="C37" s="3" t="s">
        <v>36</v>
      </c>
      <c r="D37" s="4">
        <v>4</v>
      </c>
      <c r="E37" s="4">
        <v>31</v>
      </c>
      <c r="F37" s="4">
        <v>26</v>
      </c>
      <c r="G37" s="4">
        <v>48</v>
      </c>
    </row>
    <row r="38" spans="1:7" ht="12" customHeight="1" x14ac:dyDescent="0.25">
      <c r="A38" s="3" t="str">
        <f t="shared" si="1"/>
        <v>AMAZONAS</v>
      </c>
      <c r="B38" s="3" t="str">
        <f t="shared" si="3"/>
        <v>CHACHAPOYAS</v>
      </c>
      <c r="C38" s="3" t="s">
        <v>37</v>
      </c>
      <c r="D38" s="4">
        <v>12</v>
      </c>
      <c r="E38" s="4">
        <v>131</v>
      </c>
      <c r="F38" s="4">
        <v>113</v>
      </c>
      <c r="G38" s="4">
        <v>173</v>
      </c>
    </row>
    <row r="39" spans="1:7" ht="12" customHeight="1" x14ac:dyDescent="0.25">
      <c r="A39" s="3" t="str">
        <f t="shared" si="1"/>
        <v>AMAZONAS</v>
      </c>
      <c r="B39" s="3" t="str">
        <f t="shared" si="3"/>
        <v>CHACHAPOYAS</v>
      </c>
      <c r="C39" s="3" t="s">
        <v>38</v>
      </c>
      <c r="D39" s="4">
        <v>1</v>
      </c>
      <c r="E39" s="4">
        <v>16</v>
      </c>
      <c r="F39" s="4">
        <v>13</v>
      </c>
      <c r="G39" s="4">
        <v>25</v>
      </c>
    </row>
    <row r="40" spans="1:7" ht="12" customHeight="1" x14ac:dyDescent="0.25">
      <c r="A40" s="3" t="str">
        <f t="shared" si="1"/>
        <v>AMAZONAS</v>
      </c>
      <c r="B40" s="3" t="str">
        <f t="shared" si="3"/>
        <v>CHACHAPOYAS</v>
      </c>
      <c r="C40" s="3" t="s">
        <v>39</v>
      </c>
      <c r="D40" s="4">
        <v>2</v>
      </c>
      <c r="E40" s="4">
        <v>9</v>
      </c>
      <c r="F40" s="4">
        <v>8</v>
      </c>
      <c r="G40" s="4">
        <v>13</v>
      </c>
    </row>
    <row r="41" spans="1:7" ht="12" customHeight="1" x14ac:dyDescent="0.25">
      <c r="A41" s="3" t="str">
        <f t="shared" si="1"/>
        <v>AMAZONAS</v>
      </c>
      <c r="B41" s="3" t="str">
        <f t="shared" si="3"/>
        <v>CHACHAPOYAS</v>
      </c>
      <c r="C41" s="3" t="s">
        <v>40</v>
      </c>
      <c r="D41" s="4">
        <v>1</v>
      </c>
      <c r="E41" s="4">
        <v>23</v>
      </c>
      <c r="F41" s="4">
        <v>20</v>
      </c>
      <c r="G41" s="4">
        <v>41</v>
      </c>
    </row>
    <row r="42" spans="1:7" ht="12" customHeight="1" x14ac:dyDescent="0.25">
      <c r="A42" s="3" t="str">
        <f t="shared" si="1"/>
        <v>AMAZONAS</v>
      </c>
      <c r="B42" s="3" t="str">
        <f t="shared" si="3"/>
        <v>CHACHAPOYAS</v>
      </c>
      <c r="C42" s="3" t="s">
        <v>41</v>
      </c>
      <c r="D42" s="4">
        <v>2</v>
      </c>
      <c r="E42" s="4">
        <v>10</v>
      </c>
      <c r="F42" s="4">
        <v>7</v>
      </c>
      <c r="G42" s="4">
        <v>15</v>
      </c>
    </row>
    <row r="43" spans="1:7" ht="12" customHeight="1" x14ac:dyDescent="0.25">
      <c r="A43" s="3" t="str">
        <f t="shared" si="1"/>
        <v>AMAZONAS</v>
      </c>
      <c r="B43" s="3" t="str">
        <f t="shared" si="3"/>
        <v>CHACHAPOYAS</v>
      </c>
      <c r="C43" s="3" t="s">
        <v>42</v>
      </c>
      <c r="D43" s="4">
        <v>6</v>
      </c>
      <c r="E43" s="4">
        <v>24</v>
      </c>
      <c r="F43" s="4">
        <v>19</v>
      </c>
      <c r="G43" s="4">
        <v>31</v>
      </c>
    </row>
    <row r="44" spans="1:7" ht="12" customHeight="1" x14ac:dyDescent="0.25">
      <c r="A44" s="3" t="str">
        <f t="shared" si="1"/>
        <v>AMAZONAS</v>
      </c>
      <c r="B44" s="3" t="str">
        <f t="shared" si="3"/>
        <v>CHACHAPOYAS</v>
      </c>
      <c r="C44" s="3" t="s">
        <v>43</v>
      </c>
      <c r="D44" s="4">
        <v>12</v>
      </c>
      <c r="E44" s="4">
        <v>47</v>
      </c>
      <c r="F44" s="4">
        <v>40</v>
      </c>
      <c r="G44" s="4">
        <v>72</v>
      </c>
    </row>
    <row r="45" spans="1:7" ht="12" customHeight="1" x14ac:dyDescent="0.25">
      <c r="A45" s="3" t="str">
        <f t="shared" si="1"/>
        <v>AMAZONAS</v>
      </c>
      <c r="B45" s="3" t="str">
        <f t="shared" si="3"/>
        <v>CHACHAPOYAS</v>
      </c>
      <c r="C45" s="3" t="s">
        <v>44</v>
      </c>
      <c r="D45" s="4">
        <v>3</v>
      </c>
      <c r="E45" s="4">
        <v>14</v>
      </c>
      <c r="F45" s="4">
        <v>10</v>
      </c>
      <c r="G45" s="4">
        <v>19</v>
      </c>
    </row>
    <row r="46" spans="1:7" ht="12" customHeight="1" x14ac:dyDescent="0.25">
      <c r="A46" s="3" t="str">
        <f t="shared" si="1"/>
        <v>AMAZONAS</v>
      </c>
      <c r="B46" s="139" t="s">
        <v>2549</v>
      </c>
      <c r="C46" s="141"/>
      <c r="D46" s="140">
        <v>370</v>
      </c>
      <c r="E46" s="140">
        <v>3088</v>
      </c>
      <c r="F46" s="140">
        <v>2575</v>
      </c>
      <c r="G46" s="140">
        <v>4785</v>
      </c>
    </row>
    <row r="47" spans="1:7" ht="12" customHeight="1" x14ac:dyDescent="0.25">
      <c r="A47" s="3" t="str">
        <f t="shared" si="1"/>
        <v>AMAZONAS</v>
      </c>
      <c r="B47" s="3" t="s">
        <v>45</v>
      </c>
      <c r="C47" s="3" t="s">
        <v>46</v>
      </c>
      <c r="D47" s="4">
        <v>269</v>
      </c>
      <c r="E47" s="4">
        <v>1876</v>
      </c>
      <c r="F47" s="4">
        <v>1582</v>
      </c>
      <c r="G47" s="4">
        <v>2812</v>
      </c>
    </row>
    <row r="48" spans="1:7" ht="12" customHeight="1" x14ac:dyDescent="0.25">
      <c r="A48" s="3" t="str">
        <f t="shared" si="1"/>
        <v>AMAZONAS</v>
      </c>
      <c r="B48" s="3" t="str">
        <f>B47</f>
        <v>CONDORCANQUI</v>
      </c>
      <c r="C48" s="3" t="s">
        <v>47</v>
      </c>
      <c r="D48" s="4">
        <v>713</v>
      </c>
      <c r="E48" s="4">
        <v>4442</v>
      </c>
      <c r="F48" s="4">
        <v>3724</v>
      </c>
      <c r="G48" s="4">
        <v>6849</v>
      </c>
    </row>
    <row r="49" spans="1:7" ht="12" customHeight="1" x14ac:dyDescent="0.25">
      <c r="A49" s="3" t="str">
        <f t="shared" si="1"/>
        <v>AMAZONAS</v>
      </c>
      <c r="B49" s="3" t="str">
        <f>B48</f>
        <v>CONDORCANQUI</v>
      </c>
      <c r="C49" s="3" t="s">
        <v>48</v>
      </c>
      <c r="D49" s="4">
        <v>380</v>
      </c>
      <c r="E49" s="4">
        <v>2390</v>
      </c>
      <c r="F49" s="4">
        <v>2034</v>
      </c>
      <c r="G49" s="4">
        <v>3507</v>
      </c>
    </row>
    <row r="50" spans="1:7" ht="12" customHeight="1" x14ac:dyDescent="0.25">
      <c r="A50" s="3" t="str">
        <f t="shared" si="1"/>
        <v>AMAZONAS</v>
      </c>
      <c r="B50" s="139" t="s">
        <v>2550</v>
      </c>
      <c r="C50" s="141"/>
      <c r="D50" s="140">
        <v>1362</v>
      </c>
      <c r="E50" s="140">
        <v>8708</v>
      </c>
      <c r="F50" s="140">
        <v>7340</v>
      </c>
      <c r="G50" s="140">
        <v>13168</v>
      </c>
    </row>
    <row r="51" spans="1:7" ht="12" customHeight="1" x14ac:dyDescent="0.25">
      <c r="A51" s="3" t="str">
        <f t="shared" si="1"/>
        <v>AMAZONAS</v>
      </c>
      <c r="B51" s="3" t="s">
        <v>49</v>
      </c>
      <c r="C51" s="3" t="s">
        <v>50</v>
      </c>
      <c r="D51" s="4">
        <v>70</v>
      </c>
      <c r="E51" s="4">
        <v>351</v>
      </c>
      <c r="F51" s="4">
        <v>279</v>
      </c>
      <c r="G51" s="4">
        <v>543</v>
      </c>
    </row>
    <row r="52" spans="1:7" ht="12" customHeight="1" x14ac:dyDescent="0.25">
      <c r="A52" s="3" t="str">
        <f t="shared" si="1"/>
        <v>AMAZONAS</v>
      </c>
      <c r="B52" s="3" t="str">
        <f t="shared" ref="B52:B73" si="4">B51</f>
        <v>LUYA</v>
      </c>
      <c r="C52" s="3" t="s">
        <v>51</v>
      </c>
      <c r="D52" s="4">
        <v>24</v>
      </c>
      <c r="E52" s="4">
        <v>128</v>
      </c>
      <c r="F52" s="4">
        <v>121</v>
      </c>
      <c r="G52" s="4">
        <v>226</v>
      </c>
    </row>
    <row r="53" spans="1:7" ht="12" customHeight="1" x14ac:dyDescent="0.25">
      <c r="A53" s="3" t="str">
        <f t="shared" si="1"/>
        <v>AMAZONAS</v>
      </c>
      <c r="B53" s="3" t="str">
        <f t="shared" si="4"/>
        <v>LUYA</v>
      </c>
      <c r="C53" s="3" t="s">
        <v>52</v>
      </c>
      <c r="D53" s="4">
        <v>11</v>
      </c>
      <c r="E53" s="4">
        <v>68</v>
      </c>
      <c r="F53" s="4">
        <v>57</v>
      </c>
      <c r="G53" s="4">
        <v>103</v>
      </c>
    </row>
    <row r="54" spans="1:7" ht="12" customHeight="1" x14ac:dyDescent="0.25">
      <c r="A54" s="3" t="str">
        <f t="shared" si="1"/>
        <v>AMAZONAS</v>
      </c>
      <c r="B54" s="3" t="str">
        <f t="shared" si="4"/>
        <v>LUYA</v>
      </c>
      <c r="C54" s="3" t="s">
        <v>53</v>
      </c>
      <c r="D54" s="4">
        <v>14</v>
      </c>
      <c r="E54" s="4">
        <v>87</v>
      </c>
      <c r="F54" s="4">
        <v>69</v>
      </c>
      <c r="G54" s="4">
        <v>118</v>
      </c>
    </row>
    <row r="55" spans="1:7" ht="12" customHeight="1" x14ac:dyDescent="0.25">
      <c r="A55" s="3" t="str">
        <f t="shared" si="1"/>
        <v>AMAZONAS</v>
      </c>
      <c r="B55" s="3" t="str">
        <f t="shared" si="4"/>
        <v>LUYA</v>
      </c>
      <c r="C55" s="3" t="s">
        <v>54</v>
      </c>
      <c r="D55" s="4">
        <v>3</v>
      </c>
      <c r="E55" s="4">
        <v>16</v>
      </c>
      <c r="F55" s="4">
        <v>14</v>
      </c>
      <c r="G55" s="4">
        <v>27</v>
      </c>
    </row>
    <row r="56" spans="1:7" ht="12" customHeight="1" x14ac:dyDescent="0.25">
      <c r="A56" s="3" t="str">
        <f t="shared" si="1"/>
        <v>AMAZONAS</v>
      </c>
      <c r="B56" s="3" t="str">
        <f t="shared" si="4"/>
        <v>LUYA</v>
      </c>
      <c r="C56" s="3" t="s">
        <v>55</v>
      </c>
      <c r="D56" s="4">
        <v>11</v>
      </c>
      <c r="E56" s="4">
        <v>90</v>
      </c>
      <c r="F56" s="4">
        <v>79</v>
      </c>
      <c r="G56" s="4">
        <v>128</v>
      </c>
    </row>
    <row r="57" spans="1:7" ht="12" customHeight="1" x14ac:dyDescent="0.25">
      <c r="A57" s="3" t="str">
        <f t="shared" si="1"/>
        <v>AMAZONAS</v>
      </c>
      <c r="B57" s="3" t="str">
        <f t="shared" si="4"/>
        <v>LUYA</v>
      </c>
      <c r="C57" s="3" t="s">
        <v>56</v>
      </c>
      <c r="D57" s="4">
        <v>7</v>
      </c>
      <c r="E57" s="4">
        <v>34</v>
      </c>
      <c r="F57" s="4">
        <v>28</v>
      </c>
      <c r="G57" s="4">
        <v>58</v>
      </c>
    </row>
    <row r="58" spans="1:7" ht="12" customHeight="1" x14ac:dyDescent="0.25">
      <c r="A58" s="3" t="str">
        <f t="shared" si="1"/>
        <v>AMAZONAS</v>
      </c>
      <c r="B58" s="3" t="str">
        <f t="shared" si="4"/>
        <v>LUYA</v>
      </c>
      <c r="C58" s="3" t="s">
        <v>57</v>
      </c>
      <c r="D58" s="4">
        <v>5</v>
      </c>
      <c r="E58" s="4">
        <v>32</v>
      </c>
      <c r="F58" s="4">
        <v>22</v>
      </c>
      <c r="G58" s="4">
        <v>47</v>
      </c>
    </row>
    <row r="59" spans="1:7" ht="12" customHeight="1" x14ac:dyDescent="0.25">
      <c r="A59" s="3" t="str">
        <f t="shared" si="1"/>
        <v>AMAZONAS</v>
      </c>
      <c r="B59" s="3" t="str">
        <f t="shared" si="4"/>
        <v>LUYA</v>
      </c>
      <c r="C59" s="3" t="s">
        <v>49</v>
      </c>
      <c r="D59" s="4">
        <v>32</v>
      </c>
      <c r="E59" s="4">
        <v>214</v>
      </c>
      <c r="F59" s="4">
        <v>174</v>
      </c>
      <c r="G59" s="4">
        <v>318</v>
      </c>
    </row>
    <row r="60" spans="1:7" ht="12" customHeight="1" x14ac:dyDescent="0.25">
      <c r="A60" s="3" t="str">
        <f t="shared" si="1"/>
        <v>AMAZONAS</v>
      </c>
      <c r="B60" s="3" t="str">
        <f t="shared" si="4"/>
        <v>LUYA</v>
      </c>
      <c r="C60" s="3" t="s">
        <v>58</v>
      </c>
      <c r="D60" s="4">
        <v>2</v>
      </c>
      <c r="E60" s="4">
        <v>24</v>
      </c>
      <c r="F60" s="4">
        <v>19</v>
      </c>
      <c r="G60" s="4">
        <v>34</v>
      </c>
    </row>
    <row r="61" spans="1:7" ht="12" customHeight="1" x14ac:dyDescent="0.25">
      <c r="A61" s="3" t="str">
        <f t="shared" si="1"/>
        <v>AMAZONAS</v>
      </c>
      <c r="B61" s="3" t="str">
        <f t="shared" si="4"/>
        <v>LUYA</v>
      </c>
      <c r="C61" s="3" t="s">
        <v>59</v>
      </c>
      <c r="D61" s="4">
        <v>6</v>
      </c>
      <c r="E61" s="4">
        <v>40</v>
      </c>
      <c r="F61" s="4">
        <v>33</v>
      </c>
      <c r="G61" s="4">
        <v>62</v>
      </c>
    </row>
    <row r="62" spans="1:7" ht="12" customHeight="1" x14ac:dyDescent="0.25">
      <c r="A62" s="3" t="str">
        <f t="shared" si="1"/>
        <v>AMAZONAS</v>
      </c>
      <c r="B62" s="3" t="str">
        <f t="shared" si="4"/>
        <v>LUYA</v>
      </c>
      <c r="C62" s="3" t="s">
        <v>60</v>
      </c>
      <c r="D62" s="4">
        <v>28</v>
      </c>
      <c r="E62" s="4">
        <v>173</v>
      </c>
      <c r="F62" s="4">
        <v>140</v>
      </c>
      <c r="G62" s="4">
        <v>286</v>
      </c>
    </row>
    <row r="63" spans="1:7" ht="12" customHeight="1" x14ac:dyDescent="0.25">
      <c r="A63" s="3" t="str">
        <f t="shared" si="1"/>
        <v>AMAZONAS</v>
      </c>
      <c r="B63" s="3" t="str">
        <f t="shared" si="4"/>
        <v>LUYA</v>
      </c>
      <c r="C63" s="3" t="s">
        <v>61</v>
      </c>
      <c r="D63" s="4">
        <v>16</v>
      </c>
      <c r="E63" s="4">
        <v>138</v>
      </c>
      <c r="F63" s="4">
        <v>121</v>
      </c>
      <c r="G63" s="4">
        <v>226</v>
      </c>
    </row>
    <row r="64" spans="1:7" ht="12" customHeight="1" x14ac:dyDescent="0.25">
      <c r="A64" s="3" t="str">
        <f t="shared" si="1"/>
        <v>AMAZONAS</v>
      </c>
      <c r="B64" s="3" t="str">
        <f t="shared" si="4"/>
        <v>LUYA</v>
      </c>
      <c r="C64" s="3" t="s">
        <v>62</v>
      </c>
      <c r="D64" s="4">
        <v>46</v>
      </c>
      <c r="E64" s="4">
        <v>291</v>
      </c>
      <c r="F64" s="4">
        <v>250</v>
      </c>
      <c r="G64" s="4">
        <v>428</v>
      </c>
    </row>
    <row r="65" spans="1:7" ht="12" customHeight="1" x14ac:dyDescent="0.25">
      <c r="A65" s="3" t="str">
        <f t="shared" si="1"/>
        <v>AMAZONAS</v>
      </c>
      <c r="B65" s="3" t="str">
        <f t="shared" si="4"/>
        <v>LUYA</v>
      </c>
      <c r="C65" s="3" t="s">
        <v>63</v>
      </c>
      <c r="D65" s="4">
        <v>9</v>
      </c>
      <c r="E65" s="4">
        <v>86</v>
      </c>
      <c r="F65" s="4">
        <v>75</v>
      </c>
      <c r="G65" s="4">
        <v>131</v>
      </c>
    </row>
    <row r="66" spans="1:7" ht="12" customHeight="1" x14ac:dyDescent="0.25">
      <c r="A66" s="3" t="str">
        <f t="shared" si="1"/>
        <v>AMAZONAS</v>
      </c>
      <c r="B66" s="3" t="str">
        <f t="shared" si="4"/>
        <v>LUYA</v>
      </c>
      <c r="C66" s="3" t="s">
        <v>64</v>
      </c>
      <c r="D66" s="4">
        <v>4</v>
      </c>
      <c r="E66" s="4">
        <v>28</v>
      </c>
      <c r="F66" s="4">
        <v>22</v>
      </c>
      <c r="G66" s="4">
        <v>40</v>
      </c>
    </row>
    <row r="67" spans="1:7" ht="12" customHeight="1" x14ac:dyDescent="0.25">
      <c r="A67" s="3" t="str">
        <f t="shared" si="1"/>
        <v>AMAZONAS</v>
      </c>
      <c r="B67" s="3" t="str">
        <f t="shared" si="4"/>
        <v>LUYA</v>
      </c>
      <c r="C67" s="3" t="s">
        <v>65</v>
      </c>
      <c r="D67" s="4">
        <v>6</v>
      </c>
      <c r="E67" s="4">
        <v>31</v>
      </c>
      <c r="F67" s="4">
        <v>22</v>
      </c>
      <c r="G67" s="4">
        <v>47</v>
      </c>
    </row>
    <row r="68" spans="1:7" ht="12" customHeight="1" x14ac:dyDescent="0.25">
      <c r="A68" s="3" t="str">
        <f t="shared" si="1"/>
        <v>AMAZONAS</v>
      </c>
      <c r="B68" s="3" t="str">
        <f t="shared" si="4"/>
        <v>LUYA</v>
      </c>
      <c r="C68" s="3" t="s">
        <v>66</v>
      </c>
      <c r="D68" s="4">
        <v>2</v>
      </c>
      <c r="E68" s="4">
        <v>26</v>
      </c>
      <c r="F68" s="4">
        <v>14</v>
      </c>
      <c r="G68" s="4">
        <v>39</v>
      </c>
    </row>
    <row r="69" spans="1:7" ht="12" customHeight="1" x14ac:dyDescent="0.25">
      <c r="A69" s="3" t="str">
        <f t="shared" si="1"/>
        <v>AMAZONAS</v>
      </c>
      <c r="B69" s="3" t="str">
        <f t="shared" si="4"/>
        <v>LUYA</v>
      </c>
      <c r="C69" s="3" t="s">
        <v>67</v>
      </c>
      <c r="D69" s="4">
        <v>6</v>
      </c>
      <c r="E69" s="4">
        <v>22</v>
      </c>
      <c r="F69" s="4">
        <v>20</v>
      </c>
      <c r="G69" s="4">
        <v>34</v>
      </c>
    </row>
    <row r="70" spans="1:7" ht="12" customHeight="1" x14ac:dyDescent="0.25">
      <c r="A70" s="3" t="str">
        <f t="shared" si="1"/>
        <v>AMAZONAS</v>
      </c>
      <c r="B70" s="3" t="str">
        <f t="shared" si="4"/>
        <v>LUYA</v>
      </c>
      <c r="C70" s="3" t="s">
        <v>68</v>
      </c>
      <c r="D70" s="4">
        <v>17</v>
      </c>
      <c r="E70" s="4">
        <v>125</v>
      </c>
      <c r="F70" s="4">
        <v>104</v>
      </c>
      <c r="G70" s="4">
        <v>209</v>
      </c>
    </row>
    <row r="71" spans="1:7" ht="12" customHeight="1" x14ac:dyDescent="0.25">
      <c r="A71" s="3" t="str">
        <f t="shared" si="1"/>
        <v>AMAZONAS</v>
      </c>
      <c r="B71" s="3" t="str">
        <f t="shared" si="4"/>
        <v>LUYA</v>
      </c>
      <c r="C71" s="3" t="s">
        <v>69</v>
      </c>
      <c r="D71" s="4">
        <v>16</v>
      </c>
      <c r="E71" s="4">
        <v>163</v>
      </c>
      <c r="F71" s="4">
        <v>151</v>
      </c>
      <c r="G71" s="4">
        <v>251</v>
      </c>
    </row>
    <row r="72" spans="1:7" ht="12" customHeight="1" x14ac:dyDescent="0.25">
      <c r="A72" s="3" t="str">
        <f t="shared" si="1"/>
        <v>AMAZONAS</v>
      </c>
      <c r="B72" s="3" t="str">
        <f t="shared" si="4"/>
        <v>LUYA</v>
      </c>
      <c r="C72" s="3" t="s">
        <v>70</v>
      </c>
      <c r="D72" s="4">
        <v>8</v>
      </c>
      <c r="E72" s="4">
        <v>59</v>
      </c>
      <c r="F72" s="4">
        <v>44</v>
      </c>
      <c r="G72" s="4">
        <v>86</v>
      </c>
    </row>
    <row r="73" spans="1:7" ht="12" customHeight="1" x14ac:dyDescent="0.25">
      <c r="A73" s="3" t="str">
        <f t="shared" si="1"/>
        <v>AMAZONAS</v>
      </c>
      <c r="B73" s="3" t="str">
        <f t="shared" si="4"/>
        <v>LUYA</v>
      </c>
      <c r="C73" s="3" t="s">
        <v>71</v>
      </c>
      <c r="D73" s="4">
        <v>12</v>
      </c>
      <c r="E73" s="4">
        <v>60</v>
      </c>
      <c r="F73" s="4">
        <v>48</v>
      </c>
      <c r="G73" s="4">
        <v>93</v>
      </c>
    </row>
    <row r="74" spans="1:7" ht="12" customHeight="1" x14ac:dyDescent="0.25">
      <c r="A74" s="3" t="str">
        <f t="shared" si="1"/>
        <v>AMAZONAS</v>
      </c>
      <c r="B74" s="139" t="s">
        <v>2551</v>
      </c>
      <c r="C74" s="141"/>
      <c r="D74" s="140">
        <v>355</v>
      </c>
      <c r="E74" s="140">
        <v>2286</v>
      </c>
      <c r="F74" s="140">
        <v>1906</v>
      </c>
      <c r="G74" s="140">
        <v>3534</v>
      </c>
    </row>
    <row r="75" spans="1:7" ht="12" customHeight="1" x14ac:dyDescent="0.25">
      <c r="A75" s="3" t="str">
        <f t="shared" si="1"/>
        <v>AMAZONAS</v>
      </c>
      <c r="B75" s="3" t="s">
        <v>72</v>
      </c>
      <c r="C75" s="3" t="s">
        <v>73</v>
      </c>
      <c r="D75" s="4">
        <v>17</v>
      </c>
      <c r="E75" s="4">
        <v>166</v>
      </c>
      <c r="F75" s="4">
        <v>139</v>
      </c>
      <c r="G75" s="4">
        <v>264</v>
      </c>
    </row>
    <row r="76" spans="1:7" ht="12" customHeight="1" x14ac:dyDescent="0.25">
      <c r="A76" s="3" t="str">
        <f t="shared" si="1"/>
        <v>AMAZONAS</v>
      </c>
      <c r="B76" s="3" t="str">
        <f t="shared" ref="B76:B86" si="5">B75</f>
        <v>RODRIGUEZ DE MENDOZA</v>
      </c>
      <c r="C76" s="3" t="s">
        <v>74</v>
      </c>
      <c r="D76" s="4">
        <v>4</v>
      </c>
      <c r="E76" s="4">
        <v>17</v>
      </c>
      <c r="F76" s="4">
        <v>10</v>
      </c>
      <c r="G76" s="4">
        <v>31</v>
      </c>
    </row>
    <row r="77" spans="1:7" ht="12" customHeight="1" x14ac:dyDescent="0.25">
      <c r="A77" s="3" t="str">
        <f t="shared" si="1"/>
        <v>AMAZONAS</v>
      </c>
      <c r="B77" s="3" t="str">
        <f t="shared" si="5"/>
        <v>RODRIGUEZ DE MENDOZA</v>
      </c>
      <c r="C77" s="3" t="s">
        <v>75</v>
      </c>
      <c r="D77" s="4">
        <v>8</v>
      </c>
      <c r="E77" s="4">
        <v>66</v>
      </c>
      <c r="F77" s="4">
        <v>51</v>
      </c>
      <c r="G77" s="4">
        <v>98</v>
      </c>
    </row>
    <row r="78" spans="1:7" ht="12" customHeight="1" x14ac:dyDescent="0.25">
      <c r="A78" s="3" t="str">
        <f t="shared" si="1"/>
        <v>AMAZONAS</v>
      </c>
      <c r="B78" s="3" t="str">
        <f t="shared" si="5"/>
        <v>RODRIGUEZ DE MENDOZA</v>
      </c>
      <c r="C78" s="3" t="s">
        <v>76</v>
      </c>
      <c r="D78" s="4">
        <v>12</v>
      </c>
      <c r="E78" s="4">
        <v>72</v>
      </c>
      <c r="F78" s="4">
        <v>59</v>
      </c>
      <c r="G78" s="4">
        <v>128</v>
      </c>
    </row>
    <row r="79" spans="1:7" ht="12" customHeight="1" x14ac:dyDescent="0.25">
      <c r="A79" s="3" t="str">
        <f t="shared" si="1"/>
        <v>AMAZONAS</v>
      </c>
      <c r="B79" s="3" t="str">
        <f t="shared" si="5"/>
        <v>RODRIGUEZ DE MENDOZA</v>
      </c>
      <c r="C79" s="3" t="s">
        <v>77</v>
      </c>
      <c r="D79" s="4">
        <v>5</v>
      </c>
      <c r="E79" s="4">
        <v>44</v>
      </c>
      <c r="F79" s="4">
        <v>35</v>
      </c>
      <c r="G79" s="4">
        <v>69</v>
      </c>
    </row>
    <row r="80" spans="1:7" ht="12" customHeight="1" x14ac:dyDescent="0.25">
      <c r="A80" s="3" t="str">
        <f t="shared" si="1"/>
        <v>AMAZONAS</v>
      </c>
      <c r="B80" s="3" t="str">
        <f t="shared" si="5"/>
        <v>RODRIGUEZ DE MENDOZA</v>
      </c>
      <c r="C80" s="3" t="s">
        <v>78</v>
      </c>
      <c r="D80" s="4">
        <v>13</v>
      </c>
      <c r="E80" s="4">
        <v>70</v>
      </c>
      <c r="F80" s="4">
        <v>60</v>
      </c>
      <c r="G80" s="4">
        <v>110</v>
      </c>
    </row>
    <row r="81" spans="1:7" ht="12" customHeight="1" x14ac:dyDescent="0.25">
      <c r="A81" s="3" t="str">
        <f t="shared" si="1"/>
        <v>AMAZONAS</v>
      </c>
      <c r="B81" s="3" t="str">
        <f t="shared" si="5"/>
        <v>RODRIGUEZ DE MENDOZA</v>
      </c>
      <c r="C81" s="3" t="s">
        <v>79</v>
      </c>
      <c r="D81" s="4">
        <v>3</v>
      </c>
      <c r="E81" s="4">
        <v>19</v>
      </c>
      <c r="F81" s="4">
        <v>14</v>
      </c>
      <c r="G81" s="4">
        <v>25</v>
      </c>
    </row>
    <row r="82" spans="1:7" ht="12" customHeight="1" x14ac:dyDescent="0.25">
      <c r="A82" s="3" t="str">
        <f t="shared" si="1"/>
        <v>AMAZONAS</v>
      </c>
      <c r="B82" s="3" t="str">
        <f t="shared" si="5"/>
        <v>RODRIGUEZ DE MENDOZA</v>
      </c>
      <c r="C82" s="3" t="s">
        <v>80</v>
      </c>
      <c r="D82" s="4">
        <v>54</v>
      </c>
      <c r="E82" s="4">
        <v>507</v>
      </c>
      <c r="F82" s="4">
        <v>436</v>
      </c>
      <c r="G82" s="4">
        <v>788</v>
      </c>
    </row>
    <row r="83" spans="1:7" ht="12" customHeight="1" x14ac:dyDescent="0.25">
      <c r="A83" s="3" t="str">
        <f t="shared" si="1"/>
        <v>AMAZONAS</v>
      </c>
      <c r="B83" s="3" t="str">
        <f t="shared" si="5"/>
        <v>RODRIGUEZ DE MENDOZA</v>
      </c>
      <c r="C83" s="3" t="s">
        <v>81</v>
      </c>
      <c r="D83" s="4">
        <v>24</v>
      </c>
      <c r="E83" s="4">
        <v>234</v>
      </c>
      <c r="F83" s="4">
        <v>197</v>
      </c>
      <c r="G83" s="4">
        <v>399</v>
      </c>
    </row>
    <row r="84" spans="1:7" ht="12" customHeight="1" x14ac:dyDescent="0.25">
      <c r="A84" s="3" t="str">
        <f t="shared" si="1"/>
        <v>AMAZONAS</v>
      </c>
      <c r="B84" s="3" t="str">
        <f t="shared" si="5"/>
        <v>RODRIGUEZ DE MENDOZA</v>
      </c>
      <c r="C84" s="3" t="s">
        <v>82</v>
      </c>
      <c r="D84" s="4">
        <v>2</v>
      </c>
      <c r="E84" s="4">
        <v>21</v>
      </c>
      <c r="F84" s="4">
        <v>18</v>
      </c>
      <c r="G84" s="4">
        <v>37</v>
      </c>
    </row>
    <row r="85" spans="1:7" ht="12" customHeight="1" x14ac:dyDescent="0.25">
      <c r="A85" s="3" t="str">
        <f t="shared" si="1"/>
        <v>AMAZONAS</v>
      </c>
      <c r="B85" s="3" t="str">
        <f t="shared" si="5"/>
        <v>RODRIGUEZ DE MENDOZA</v>
      </c>
      <c r="C85" s="3" t="s">
        <v>83</v>
      </c>
      <c r="D85" s="4">
        <v>4</v>
      </c>
      <c r="E85" s="4">
        <v>9</v>
      </c>
      <c r="F85" s="4">
        <v>8</v>
      </c>
      <c r="G85" s="4">
        <v>14</v>
      </c>
    </row>
    <row r="86" spans="1:7" ht="12" customHeight="1" x14ac:dyDescent="0.25">
      <c r="A86" s="3" t="str">
        <f t="shared" si="1"/>
        <v>AMAZONAS</v>
      </c>
      <c r="B86" s="3" t="str">
        <f t="shared" si="5"/>
        <v>RODRIGUEZ DE MENDOZA</v>
      </c>
      <c r="C86" s="3" t="s">
        <v>84</v>
      </c>
      <c r="D86" s="4">
        <v>21</v>
      </c>
      <c r="E86" s="4">
        <v>174</v>
      </c>
      <c r="F86" s="4">
        <v>147</v>
      </c>
      <c r="G86" s="4">
        <v>294</v>
      </c>
    </row>
    <row r="87" spans="1:7" ht="12" customHeight="1" x14ac:dyDescent="0.25">
      <c r="A87" s="3" t="str">
        <f t="shared" si="1"/>
        <v>AMAZONAS</v>
      </c>
      <c r="B87" s="139" t="s">
        <v>2552</v>
      </c>
      <c r="C87" s="141"/>
      <c r="D87" s="140">
        <v>167</v>
      </c>
      <c r="E87" s="140">
        <v>1399</v>
      </c>
      <c r="F87" s="140">
        <v>1174</v>
      </c>
      <c r="G87" s="140">
        <v>2257</v>
      </c>
    </row>
    <row r="88" spans="1:7" ht="12" customHeight="1" x14ac:dyDescent="0.25">
      <c r="A88" s="3" t="str">
        <f t="shared" si="1"/>
        <v>AMAZONAS</v>
      </c>
      <c r="B88" s="3" t="s">
        <v>85</v>
      </c>
      <c r="C88" s="3" t="s">
        <v>86</v>
      </c>
      <c r="D88" s="4">
        <v>436</v>
      </c>
      <c r="E88" s="4">
        <v>3239</v>
      </c>
      <c r="F88" s="4">
        <v>2736</v>
      </c>
      <c r="G88" s="4">
        <v>5028</v>
      </c>
    </row>
    <row r="89" spans="1:7" ht="12" customHeight="1" x14ac:dyDescent="0.25">
      <c r="A89" s="3" t="str">
        <f t="shared" si="1"/>
        <v>AMAZONAS</v>
      </c>
      <c r="B89" s="3" t="str">
        <f t="shared" ref="B89:B94" si="6">B88</f>
        <v>UTCUBAMBA</v>
      </c>
      <c r="C89" s="3" t="s">
        <v>87</v>
      </c>
      <c r="D89" s="4">
        <v>189</v>
      </c>
      <c r="E89" s="4">
        <v>1254</v>
      </c>
      <c r="F89" s="4">
        <v>1035</v>
      </c>
      <c r="G89" s="4">
        <v>1939</v>
      </c>
    </row>
    <row r="90" spans="1:7" ht="12" customHeight="1" x14ac:dyDescent="0.25">
      <c r="A90" s="3" t="str">
        <f t="shared" si="1"/>
        <v>AMAZONAS</v>
      </c>
      <c r="B90" s="3" t="str">
        <f t="shared" si="6"/>
        <v>UTCUBAMBA</v>
      </c>
      <c r="C90" s="3" t="s">
        <v>88</v>
      </c>
      <c r="D90" s="4">
        <v>60</v>
      </c>
      <c r="E90" s="4">
        <v>454</v>
      </c>
      <c r="F90" s="4">
        <v>374</v>
      </c>
      <c r="G90" s="4">
        <v>699</v>
      </c>
    </row>
    <row r="91" spans="1:7" ht="12" customHeight="1" x14ac:dyDescent="0.25">
      <c r="A91" s="3" t="str">
        <f t="shared" si="1"/>
        <v>AMAZONAS</v>
      </c>
      <c r="B91" s="3" t="str">
        <f t="shared" si="6"/>
        <v>UTCUBAMBA</v>
      </c>
      <c r="C91" s="3" t="s">
        <v>89</v>
      </c>
      <c r="D91" s="4">
        <v>53</v>
      </c>
      <c r="E91" s="4">
        <v>320</v>
      </c>
      <c r="F91" s="4">
        <v>259</v>
      </c>
      <c r="G91" s="4">
        <v>446</v>
      </c>
    </row>
    <row r="92" spans="1:7" ht="12" customHeight="1" x14ac:dyDescent="0.25">
      <c r="A92" s="3" t="str">
        <f t="shared" si="1"/>
        <v>AMAZONAS</v>
      </c>
      <c r="B92" s="3" t="str">
        <f t="shared" si="6"/>
        <v>UTCUBAMBA</v>
      </c>
      <c r="C92" s="3" t="s">
        <v>90</v>
      </c>
      <c r="D92" s="4">
        <v>64</v>
      </c>
      <c r="E92" s="4">
        <v>387</v>
      </c>
      <c r="F92" s="4">
        <v>311</v>
      </c>
      <c r="G92" s="4">
        <v>544</v>
      </c>
    </row>
    <row r="93" spans="1:7" ht="12" customHeight="1" x14ac:dyDescent="0.25">
      <c r="A93" s="3" t="str">
        <f t="shared" si="1"/>
        <v>AMAZONAS</v>
      </c>
      <c r="B93" s="3" t="str">
        <f t="shared" si="6"/>
        <v>UTCUBAMBA</v>
      </c>
      <c r="C93" s="3" t="s">
        <v>91</v>
      </c>
      <c r="D93" s="4">
        <v>83</v>
      </c>
      <c r="E93" s="4">
        <v>544</v>
      </c>
      <c r="F93" s="4">
        <v>457</v>
      </c>
      <c r="G93" s="4">
        <v>857</v>
      </c>
    </row>
    <row r="94" spans="1:7" ht="12" customHeight="1" x14ac:dyDescent="0.25">
      <c r="A94" s="3" t="str">
        <f t="shared" si="1"/>
        <v>AMAZONAS</v>
      </c>
      <c r="B94" s="3" t="str">
        <f t="shared" si="6"/>
        <v>UTCUBAMBA</v>
      </c>
      <c r="C94" s="3" t="s">
        <v>92</v>
      </c>
      <c r="D94" s="4">
        <v>32</v>
      </c>
      <c r="E94" s="4">
        <v>183</v>
      </c>
      <c r="F94" s="4">
        <v>150</v>
      </c>
      <c r="G94" s="4">
        <v>254</v>
      </c>
    </row>
    <row r="95" spans="1:7" ht="12" customHeight="1" x14ac:dyDescent="0.25">
      <c r="A95" s="3" t="str">
        <f t="shared" si="1"/>
        <v>AMAZONAS</v>
      </c>
      <c r="B95" s="139" t="s">
        <v>2553</v>
      </c>
      <c r="C95" s="141"/>
      <c r="D95" s="140">
        <v>917</v>
      </c>
      <c r="E95" s="140">
        <v>6381</v>
      </c>
      <c r="F95" s="140">
        <v>5322</v>
      </c>
      <c r="G95" s="140">
        <v>9767</v>
      </c>
    </row>
    <row r="96" spans="1:7" ht="12" customHeight="1" x14ac:dyDescent="0.25">
      <c r="A96" s="142" t="s">
        <v>1781</v>
      </c>
      <c r="B96" s="142"/>
      <c r="C96" s="143"/>
      <c r="D96" s="144">
        <v>4300</v>
      </c>
      <c r="E96" s="144">
        <v>29971</v>
      </c>
      <c r="F96" s="144">
        <v>25212</v>
      </c>
      <c r="G96" s="144">
        <v>45993</v>
      </c>
    </row>
    <row r="97" spans="1:7" ht="12" customHeight="1" x14ac:dyDescent="0.25">
      <c r="A97" s="3" t="s">
        <v>93</v>
      </c>
      <c r="B97" s="3" t="s">
        <v>94</v>
      </c>
      <c r="C97" s="3" t="s">
        <v>94</v>
      </c>
      <c r="D97" s="4">
        <v>7</v>
      </c>
      <c r="E97" s="4">
        <v>61</v>
      </c>
      <c r="F97" s="4">
        <v>49</v>
      </c>
      <c r="G97" s="4">
        <v>109</v>
      </c>
    </row>
    <row r="98" spans="1:7" ht="12" customHeight="1" x14ac:dyDescent="0.25">
      <c r="A98" s="3" t="str">
        <f t="shared" ref="A98:B101" si="7">A97</f>
        <v>ANCASH</v>
      </c>
      <c r="B98" s="3" t="str">
        <f t="shared" si="7"/>
        <v>AIJA</v>
      </c>
      <c r="C98" s="3" t="s">
        <v>95</v>
      </c>
      <c r="D98" s="4">
        <v>11</v>
      </c>
      <c r="E98" s="4">
        <v>72</v>
      </c>
      <c r="F98" s="4">
        <v>66</v>
      </c>
      <c r="G98" s="4">
        <v>135</v>
      </c>
    </row>
    <row r="99" spans="1:7" ht="12" customHeight="1" x14ac:dyDescent="0.25">
      <c r="A99" s="3" t="str">
        <f t="shared" si="7"/>
        <v>ANCASH</v>
      </c>
      <c r="B99" s="3" t="str">
        <f t="shared" si="7"/>
        <v>AIJA</v>
      </c>
      <c r="C99" s="3" t="s">
        <v>96</v>
      </c>
      <c r="D99" s="4">
        <v>5</v>
      </c>
      <c r="E99" s="4">
        <v>23</v>
      </c>
      <c r="F99" s="4">
        <v>20</v>
      </c>
      <c r="G99" s="4">
        <v>33</v>
      </c>
    </row>
    <row r="100" spans="1:7" ht="12" customHeight="1" x14ac:dyDescent="0.25">
      <c r="A100" s="3" t="str">
        <f t="shared" si="7"/>
        <v>ANCASH</v>
      </c>
      <c r="B100" s="3" t="str">
        <f t="shared" si="7"/>
        <v>AIJA</v>
      </c>
      <c r="C100" s="3" t="s">
        <v>97</v>
      </c>
      <c r="D100" s="4">
        <v>10</v>
      </c>
      <c r="E100" s="4">
        <v>92</v>
      </c>
      <c r="F100" s="4">
        <v>79</v>
      </c>
      <c r="G100" s="4">
        <v>151</v>
      </c>
    </row>
    <row r="101" spans="1:7" ht="12" customHeight="1" x14ac:dyDescent="0.25">
      <c r="A101" s="3" t="str">
        <f t="shared" si="7"/>
        <v>ANCASH</v>
      </c>
      <c r="B101" s="3" t="str">
        <f t="shared" si="7"/>
        <v>AIJA</v>
      </c>
      <c r="C101" s="3" t="s">
        <v>98</v>
      </c>
      <c r="D101" s="4">
        <v>5</v>
      </c>
      <c r="E101" s="4">
        <v>19</v>
      </c>
      <c r="F101" s="4">
        <v>15</v>
      </c>
      <c r="G101" s="4">
        <v>27</v>
      </c>
    </row>
    <row r="102" spans="1:7" ht="12" customHeight="1" x14ac:dyDescent="0.25">
      <c r="A102" s="3" t="str">
        <f t="shared" ref="A102:A282" si="8">A101</f>
        <v>ANCASH</v>
      </c>
      <c r="B102" s="139" t="s">
        <v>2554</v>
      </c>
      <c r="C102" s="141"/>
      <c r="D102" s="140">
        <v>38</v>
      </c>
      <c r="E102" s="140">
        <v>267</v>
      </c>
      <c r="F102" s="140">
        <v>229</v>
      </c>
      <c r="G102" s="140">
        <v>455</v>
      </c>
    </row>
    <row r="103" spans="1:7" ht="12" customHeight="1" x14ac:dyDescent="0.25">
      <c r="A103" s="3" t="str">
        <f t="shared" si="8"/>
        <v>ANCASH</v>
      </c>
      <c r="B103" s="3" t="s">
        <v>99</v>
      </c>
      <c r="C103" s="3" t="s">
        <v>100</v>
      </c>
      <c r="D103" s="4">
        <v>15</v>
      </c>
      <c r="E103" s="4">
        <v>116</v>
      </c>
      <c r="F103" s="4">
        <v>102</v>
      </c>
      <c r="G103" s="4">
        <v>191</v>
      </c>
    </row>
    <row r="104" spans="1:7" ht="12" customHeight="1" x14ac:dyDescent="0.25">
      <c r="A104" s="3" t="str">
        <f t="shared" si="8"/>
        <v>ANCASH</v>
      </c>
      <c r="B104" s="3" t="str">
        <f>B103</f>
        <v>ANTONIO RAYMONDI</v>
      </c>
      <c r="C104" s="3" t="s">
        <v>101</v>
      </c>
      <c r="D104" s="4">
        <v>3</v>
      </c>
      <c r="E104" s="4">
        <v>49</v>
      </c>
      <c r="F104" s="4">
        <v>40</v>
      </c>
      <c r="G104" s="4">
        <v>72</v>
      </c>
    </row>
    <row r="105" spans="1:7" ht="12" customHeight="1" x14ac:dyDescent="0.25">
      <c r="A105" s="3" t="str">
        <f t="shared" si="8"/>
        <v>ANCASH</v>
      </c>
      <c r="B105" s="3" t="str">
        <f>B104</f>
        <v>ANTONIO RAYMONDI</v>
      </c>
      <c r="C105" s="3" t="s">
        <v>102</v>
      </c>
      <c r="D105" s="4">
        <v>9</v>
      </c>
      <c r="E105" s="4">
        <v>78</v>
      </c>
      <c r="F105" s="4">
        <v>61</v>
      </c>
      <c r="G105" s="4">
        <v>97</v>
      </c>
    </row>
    <row r="106" spans="1:7" ht="12" customHeight="1" x14ac:dyDescent="0.25">
      <c r="A106" s="3" t="str">
        <f t="shared" si="8"/>
        <v>ANCASH</v>
      </c>
      <c r="B106" s="3" t="str">
        <f>B105</f>
        <v>ANTONIO RAYMONDI</v>
      </c>
      <c r="C106" s="3" t="s">
        <v>103</v>
      </c>
      <c r="D106" s="4">
        <v>21</v>
      </c>
      <c r="E106" s="4">
        <v>161</v>
      </c>
      <c r="F106" s="4">
        <v>136</v>
      </c>
      <c r="G106" s="4">
        <v>226</v>
      </c>
    </row>
    <row r="107" spans="1:7" ht="12" customHeight="1" x14ac:dyDescent="0.25">
      <c r="A107" s="3" t="str">
        <f t="shared" si="8"/>
        <v>ANCASH</v>
      </c>
      <c r="B107" s="3" t="str">
        <f>B106</f>
        <v>ANTONIO RAYMONDI</v>
      </c>
      <c r="C107" s="3" t="s">
        <v>104</v>
      </c>
      <c r="D107" s="4">
        <v>61</v>
      </c>
      <c r="E107" s="4">
        <v>321</v>
      </c>
      <c r="F107" s="4">
        <v>265</v>
      </c>
      <c r="G107" s="4">
        <v>495</v>
      </c>
    </row>
    <row r="108" spans="1:7" ht="12" customHeight="1" x14ac:dyDescent="0.25">
      <c r="A108" s="3" t="str">
        <f t="shared" si="8"/>
        <v>ANCASH</v>
      </c>
      <c r="B108" s="3" t="str">
        <f>B107</f>
        <v>ANTONIO RAYMONDI</v>
      </c>
      <c r="C108" s="3" t="s">
        <v>105</v>
      </c>
      <c r="D108" s="4">
        <v>10</v>
      </c>
      <c r="E108" s="4">
        <v>71</v>
      </c>
      <c r="F108" s="4">
        <v>60</v>
      </c>
      <c r="G108" s="4">
        <v>112</v>
      </c>
    </row>
    <row r="109" spans="1:7" ht="12" customHeight="1" x14ac:dyDescent="0.25">
      <c r="A109" s="3" t="str">
        <f t="shared" si="8"/>
        <v>ANCASH</v>
      </c>
      <c r="B109" s="139" t="s">
        <v>2555</v>
      </c>
      <c r="C109" s="141"/>
      <c r="D109" s="140">
        <v>119</v>
      </c>
      <c r="E109" s="140">
        <v>796</v>
      </c>
      <c r="F109" s="140">
        <v>664</v>
      </c>
      <c r="G109" s="140">
        <v>1193</v>
      </c>
    </row>
    <row r="110" spans="1:7" ht="12" customHeight="1" x14ac:dyDescent="0.25">
      <c r="A110" s="3" t="str">
        <f t="shared" si="8"/>
        <v>ANCASH</v>
      </c>
      <c r="B110" s="3" t="s">
        <v>25</v>
      </c>
      <c r="C110" s="3" t="s">
        <v>106</v>
      </c>
      <c r="D110" s="4">
        <v>27</v>
      </c>
      <c r="E110" s="4">
        <v>123</v>
      </c>
      <c r="F110" s="4">
        <v>101</v>
      </c>
      <c r="G110" s="4">
        <v>196</v>
      </c>
    </row>
    <row r="111" spans="1:7" ht="12" customHeight="1" x14ac:dyDescent="0.25">
      <c r="A111" s="3" t="str">
        <f t="shared" si="8"/>
        <v>ANCASH</v>
      </c>
      <c r="B111" s="3" t="str">
        <f>B110</f>
        <v>ASUNCION</v>
      </c>
      <c r="C111" s="3" t="s">
        <v>107</v>
      </c>
      <c r="D111" s="4">
        <v>25</v>
      </c>
      <c r="E111" s="4">
        <v>200</v>
      </c>
      <c r="F111" s="4">
        <v>168</v>
      </c>
      <c r="G111" s="4">
        <v>347</v>
      </c>
    </row>
    <row r="112" spans="1:7" ht="12" customHeight="1" x14ac:dyDescent="0.25">
      <c r="A112" s="3" t="str">
        <f t="shared" si="8"/>
        <v>ANCASH</v>
      </c>
      <c r="B112" s="139" t="s">
        <v>2556</v>
      </c>
      <c r="C112" s="141"/>
      <c r="D112" s="140">
        <v>52</v>
      </c>
      <c r="E112" s="140">
        <v>323</v>
      </c>
      <c r="F112" s="140">
        <v>269</v>
      </c>
      <c r="G112" s="140">
        <v>543</v>
      </c>
    </row>
    <row r="113" spans="1:7" ht="12" customHeight="1" x14ac:dyDescent="0.25">
      <c r="A113" s="3" t="str">
        <f t="shared" si="8"/>
        <v>ANCASH</v>
      </c>
      <c r="B113" s="3" t="s">
        <v>108</v>
      </c>
      <c r="C113" s="3" t="s">
        <v>109</v>
      </c>
      <c r="D113" s="4">
        <v>0</v>
      </c>
      <c r="E113" s="4">
        <v>11</v>
      </c>
      <c r="F113" s="4">
        <v>9</v>
      </c>
      <c r="G113" s="4">
        <v>13</v>
      </c>
    </row>
    <row r="114" spans="1:7" ht="12" customHeight="1" x14ac:dyDescent="0.25">
      <c r="A114" s="3" t="str">
        <f t="shared" si="8"/>
        <v>ANCASH</v>
      </c>
      <c r="B114" s="3" t="str">
        <f t="shared" ref="B114:B127" si="9">B113</f>
        <v>BOLOGNESI</v>
      </c>
      <c r="C114" s="3" t="s">
        <v>99</v>
      </c>
      <c r="D114" s="4">
        <v>3</v>
      </c>
      <c r="E114" s="4">
        <v>30</v>
      </c>
      <c r="F114" s="4">
        <v>22</v>
      </c>
      <c r="G114" s="4">
        <v>47</v>
      </c>
    </row>
    <row r="115" spans="1:7" ht="12" customHeight="1" x14ac:dyDescent="0.25">
      <c r="A115" s="3" t="str">
        <f t="shared" si="8"/>
        <v>ANCASH</v>
      </c>
      <c r="B115" s="3" t="str">
        <f t="shared" si="9"/>
        <v>BOLOGNESI</v>
      </c>
      <c r="C115" s="3" t="s">
        <v>110</v>
      </c>
      <c r="D115" s="4">
        <v>11</v>
      </c>
      <c r="E115" s="4">
        <v>123</v>
      </c>
      <c r="F115" s="4">
        <v>107</v>
      </c>
      <c r="G115" s="4">
        <v>191</v>
      </c>
    </row>
    <row r="116" spans="1:7" ht="12" customHeight="1" x14ac:dyDescent="0.25">
      <c r="A116" s="3" t="str">
        <f t="shared" si="8"/>
        <v>ANCASH</v>
      </c>
      <c r="B116" s="3" t="str">
        <f t="shared" si="9"/>
        <v>BOLOGNESI</v>
      </c>
      <c r="C116" s="3" t="s">
        <v>111</v>
      </c>
      <c r="D116" s="4">
        <v>12</v>
      </c>
      <c r="E116" s="4">
        <v>103</v>
      </c>
      <c r="F116" s="4">
        <v>95</v>
      </c>
      <c r="G116" s="4">
        <v>148</v>
      </c>
    </row>
    <row r="117" spans="1:7" ht="12" customHeight="1" x14ac:dyDescent="0.25">
      <c r="A117" s="3" t="str">
        <f t="shared" si="8"/>
        <v>ANCASH</v>
      </c>
      <c r="B117" s="3" t="str">
        <f t="shared" si="9"/>
        <v>BOLOGNESI</v>
      </c>
      <c r="C117" s="3" t="s">
        <v>112</v>
      </c>
      <c r="D117" s="4">
        <v>1</v>
      </c>
      <c r="E117" s="4">
        <v>9</v>
      </c>
      <c r="F117" s="4">
        <v>8</v>
      </c>
      <c r="G117" s="4">
        <v>12</v>
      </c>
    </row>
    <row r="118" spans="1:7" ht="12" customHeight="1" x14ac:dyDescent="0.25">
      <c r="A118" s="3" t="str">
        <f t="shared" si="8"/>
        <v>ANCASH</v>
      </c>
      <c r="B118" s="3" t="str">
        <f t="shared" si="9"/>
        <v>BOLOGNESI</v>
      </c>
      <c r="C118" s="3" t="s">
        <v>113</v>
      </c>
      <c r="D118" s="4">
        <v>15</v>
      </c>
      <c r="E118" s="4">
        <v>141</v>
      </c>
      <c r="F118" s="4">
        <v>123</v>
      </c>
      <c r="G118" s="4">
        <v>237</v>
      </c>
    </row>
    <row r="119" spans="1:7" ht="12" customHeight="1" x14ac:dyDescent="0.25">
      <c r="A119" s="3" t="str">
        <f t="shared" si="8"/>
        <v>ANCASH</v>
      </c>
      <c r="B119" s="3" t="str">
        <f t="shared" si="9"/>
        <v>BOLOGNESI</v>
      </c>
      <c r="C119" s="3" t="s">
        <v>114</v>
      </c>
      <c r="D119" s="4">
        <v>12</v>
      </c>
      <c r="E119" s="4">
        <v>97</v>
      </c>
      <c r="F119" s="4">
        <v>78</v>
      </c>
      <c r="G119" s="4">
        <v>144</v>
      </c>
    </row>
    <row r="120" spans="1:7" ht="12" customHeight="1" x14ac:dyDescent="0.25">
      <c r="A120" s="3" t="str">
        <f t="shared" si="8"/>
        <v>ANCASH</v>
      </c>
      <c r="B120" s="3" t="str">
        <f t="shared" si="9"/>
        <v>BOLOGNESI</v>
      </c>
      <c r="C120" s="3" t="s">
        <v>115</v>
      </c>
      <c r="D120" s="4">
        <v>53</v>
      </c>
      <c r="E120" s="4">
        <v>438</v>
      </c>
      <c r="F120" s="4">
        <v>383</v>
      </c>
      <c r="G120" s="4">
        <v>660</v>
      </c>
    </row>
    <row r="121" spans="1:7" ht="12" customHeight="1" x14ac:dyDescent="0.25">
      <c r="A121" s="3" t="str">
        <f t="shared" si="8"/>
        <v>ANCASH</v>
      </c>
      <c r="B121" s="3" t="str">
        <f t="shared" si="9"/>
        <v>BOLOGNESI</v>
      </c>
      <c r="C121" s="3" t="s">
        <v>116</v>
      </c>
      <c r="D121" s="4">
        <v>11</v>
      </c>
      <c r="E121" s="4">
        <v>56</v>
      </c>
      <c r="F121" s="4">
        <v>49</v>
      </c>
      <c r="G121" s="4">
        <v>99</v>
      </c>
    </row>
    <row r="122" spans="1:7" ht="12" customHeight="1" x14ac:dyDescent="0.25">
      <c r="A122" s="3" t="str">
        <f t="shared" si="8"/>
        <v>ANCASH</v>
      </c>
      <c r="B122" s="3" t="str">
        <f t="shared" si="9"/>
        <v>BOLOGNESI</v>
      </c>
      <c r="C122" s="3" t="s">
        <v>117</v>
      </c>
      <c r="D122" s="4">
        <v>6</v>
      </c>
      <c r="E122" s="4">
        <v>45</v>
      </c>
      <c r="F122" s="4">
        <v>39</v>
      </c>
      <c r="G122" s="4">
        <v>70</v>
      </c>
    </row>
    <row r="123" spans="1:7" ht="12" customHeight="1" x14ac:dyDescent="0.25">
      <c r="A123" s="3" t="str">
        <f t="shared" si="8"/>
        <v>ANCASH</v>
      </c>
      <c r="B123" s="3" t="str">
        <f t="shared" si="9"/>
        <v>BOLOGNESI</v>
      </c>
      <c r="C123" s="3" t="s">
        <v>118</v>
      </c>
      <c r="D123" s="4">
        <v>0</v>
      </c>
      <c r="E123" s="4">
        <v>6</v>
      </c>
      <c r="F123" s="4">
        <v>6</v>
      </c>
      <c r="G123" s="4">
        <v>12</v>
      </c>
    </row>
    <row r="124" spans="1:7" ht="12" customHeight="1" x14ac:dyDescent="0.25">
      <c r="A124" s="3" t="str">
        <f t="shared" si="8"/>
        <v>ANCASH</v>
      </c>
      <c r="B124" s="3" t="str">
        <f t="shared" si="9"/>
        <v>BOLOGNESI</v>
      </c>
      <c r="C124" s="3" t="s">
        <v>119</v>
      </c>
      <c r="D124" s="4">
        <v>2</v>
      </c>
      <c r="E124" s="4">
        <v>30</v>
      </c>
      <c r="F124" s="4">
        <v>28</v>
      </c>
      <c r="G124" s="4">
        <v>44</v>
      </c>
    </row>
    <row r="125" spans="1:7" ht="12" customHeight="1" x14ac:dyDescent="0.25">
      <c r="A125" s="3" t="str">
        <f t="shared" si="8"/>
        <v>ANCASH</v>
      </c>
      <c r="B125" s="3" t="str">
        <f t="shared" si="9"/>
        <v>BOLOGNESI</v>
      </c>
      <c r="C125" s="3" t="s">
        <v>120</v>
      </c>
      <c r="D125" s="4">
        <v>4</v>
      </c>
      <c r="E125" s="4">
        <v>38</v>
      </c>
      <c r="F125" s="4">
        <v>33</v>
      </c>
      <c r="G125" s="4">
        <v>65</v>
      </c>
    </row>
    <row r="126" spans="1:7" ht="12" customHeight="1" x14ac:dyDescent="0.25">
      <c r="A126" s="3" t="str">
        <f t="shared" si="8"/>
        <v>ANCASH</v>
      </c>
      <c r="B126" s="3" t="str">
        <f t="shared" si="9"/>
        <v>BOLOGNESI</v>
      </c>
      <c r="C126" s="3" t="s">
        <v>121</v>
      </c>
      <c r="D126" s="4">
        <v>2</v>
      </c>
      <c r="E126" s="4">
        <v>7</v>
      </c>
      <c r="F126" s="4">
        <v>5</v>
      </c>
      <c r="G126" s="4">
        <v>8</v>
      </c>
    </row>
    <row r="127" spans="1:7" ht="12" customHeight="1" x14ac:dyDescent="0.25">
      <c r="A127" s="3" t="str">
        <f t="shared" si="8"/>
        <v>ANCASH</v>
      </c>
      <c r="B127" s="3" t="str">
        <f t="shared" si="9"/>
        <v>BOLOGNESI</v>
      </c>
      <c r="C127" s="3" t="s">
        <v>122</v>
      </c>
      <c r="D127" s="4">
        <v>1</v>
      </c>
      <c r="E127" s="4">
        <v>20</v>
      </c>
      <c r="F127" s="4">
        <v>17</v>
      </c>
      <c r="G127" s="4">
        <v>32</v>
      </c>
    </row>
    <row r="128" spans="1:7" ht="12" customHeight="1" x14ac:dyDescent="0.25">
      <c r="A128" s="3" t="str">
        <f t="shared" si="8"/>
        <v>ANCASH</v>
      </c>
      <c r="B128" s="139" t="s">
        <v>2557</v>
      </c>
      <c r="C128" s="141"/>
      <c r="D128" s="140">
        <v>133</v>
      </c>
      <c r="E128" s="140">
        <v>1154</v>
      </c>
      <c r="F128" s="140">
        <v>1002</v>
      </c>
      <c r="G128" s="140">
        <v>1782</v>
      </c>
    </row>
    <row r="129" spans="1:7" ht="12" customHeight="1" x14ac:dyDescent="0.25">
      <c r="A129" s="3" t="str">
        <f t="shared" si="8"/>
        <v>ANCASH</v>
      </c>
      <c r="B129" s="3" t="s">
        <v>123</v>
      </c>
      <c r="C129" s="3" t="s">
        <v>124</v>
      </c>
      <c r="D129" s="4">
        <v>15</v>
      </c>
      <c r="E129" s="4">
        <v>118</v>
      </c>
      <c r="F129" s="4">
        <v>99</v>
      </c>
      <c r="G129" s="4">
        <v>188</v>
      </c>
    </row>
    <row r="130" spans="1:7" ht="12" customHeight="1" x14ac:dyDescent="0.25">
      <c r="A130" s="3" t="str">
        <f t="shared" si="8"/>
        <v>ANCASH</v>
      </c>
      <c r="B130" s="3" t="str">
        <f t="shared" ref="B130:B139" si="10">B129</f>
        <v>CARHUAZ</v>
      </c>
      <c r="C130" s="3" t="s">
        <v>125</v>
      </c>
      <c r="D130" s="4">
        <v>2</v>
      </c>
      <c r="E130" s="4">
        <v>46</v>
      </c>
      <c r="F130" s="4">
        <v>38</v>
      </c>
      <c r="G130" s="4">
        <v>78</v>
      </c>
    </row>
    <row r="131" spans="1:7" ht="12" customHeight="1" x14ac:dyDescent="0.25">
      <c r="A131" s="3" t="str">
        <f t="shared" si="8"/>
        <v>ANCASH</v>
      </c>
      <c r="B131" s="3" t="str">
        <f t="shared" si="10"/>
        <v>CARHUAZ</v>
      </c>
      <c r="C131" s="3" t="s">
        <v>126</v>
      </c>
      <c r="D131" s="4">
        <v>16</v>
      </c>
      <c r="E131" s="4">
        <v>139</v>
      </c>
      <c r="F131" s="4">
        <v>114</v>
      </c>
      <c r="G131" s="4">
        <v>208</v>
      </c>
    </row>
    <row r="132" spans="1:7" ht="12" customHeight="1" x14ac:dyDescent="0.25">
      <c r="A132" s="3" t="str">
        <f t="shared" si="8"/>
        <v>ANCASH</v>
      </c>
      <c r="B132" s="3" t="str">
        <f t="shared" si="10"/>
        <v>CARHUAZ</v>
      </c>
      <c r="C132" s="3" t="s">
        <v>127</v>
      </c>
      <c r="D132" s="4">
        <v>9</v>
      </c>
      <c r="E132" s="4">
        <v>85</v>
      </c>
      <c r="F132" s="4">
        <v>72</v>
      </c>
      <c r="G132" s="4">
        <v>114</v>
      </c>
    </row>
    <row r="133" spans="1:7" ht="12" customHeight="1" x14ac:dyDescent="0.25">
      <c r="A133" s="3" t="str">
        <f t="shared" si="8"/>
        <v>ANCASH</v>
      </c>
      <c r="B133" s="3" t="str">
        <f t="shared" si="10"/>
        <v>CARHUAZ</v>
      </c>
      <c r="C133" s="3" t="s">
        <v>123</v>
      </c>
      <c r="D133" s="4">
        <v>127</v>
      </c>
      <c r="E133" s="4">
        <v>920</v>
      </c>
      <c r="F133" s="4">
        <v>755</v>
      </c>
      <c r="G133" s="4">
        <v>1334</v>
      </c>
    </row>
    <row r="134" spans="1:7" ht="12" customHeight="1" x14ac:dyDescent="0.25">
      <c r="A134" s="3" t="str">
        <f t="shared" si="8"/>
        <v>ANCASH</v>
      </c>
      <c r="B134" s="3" t="str">
        <f t="shared" si="10"/>
        <v>CARHUAZ</v>
      </c>
      <c r="C134" s="3" t="s">
        <v>128</v>
      </c>
      <c r="D134" s="4">
        <v>84</v>
      </c>
      <c r="E134" s="4">
        <v>521</v>
      </c>
      <c r="F134" s="4">
        <v>424</v>
      </c>
      <c r="G134" s="4">
        <v>756</v>
      </c>
    </row>
    <row r="135" spans="1:7" ht="12" customHeight="1" x14ac:dyDescent="0.25">
      <c r="A135" s="3" t="str">
        <f t="shared" si="8"/>
        <v>ANCASH</v>
      </c>
      <c r="B135" s="3" t="str">
        <f t="shared" si="10"/>
        <v>CARHUAZ</v>
      </c>
      <c r="C135" s="3" t="s">
        <v>129</v>
      </c>
      <c r="D135" s="4">
        <v>10</v>
      </c>
      <c r="E135" s="4">
        <v>70</v>
      </c>
      <c r="F135" s="4">
        <v>55</v>
      </c>
      <c r="G135" s="4">
        <v>114</v>
      </c>
    </row>
    <row r="136" spans="1:7" ht="12" customHeight="1" x14ac:dyDescent="0.25">
      <c r="A136" s="3" t="str">
        <f t="shared" si="8"/>
        <v>ANCASH</v>
      </c>
      <c r="B136" s="3" t="str">
        <f t="shared" si="10"/>
        <v>CARHUAZ</v>
      </c>
      <c r="C136" s="3" t="s">
        <v>130</v>
      </c>
      <c r="D136" s="4">
        <v>23</v>
      </c>
      <c r="E136" s="4">
        <v>143</v>
      </c>
      <c r="F136" s="4">
        <v>118</v>
      </c>
      <c r="G136" s="4">
        <v>197</v>
      </c>
    </row>
    <row r="137" spans="1:7" ht="12" customHeight="1" x14ac:dyDescent="0.25">
      <c r="A137" s="3" t="str">
        <f t="shared" si="8"/>
        <v>ANCASH</v>
      </c>
      <c r="B137" s="3" t="str">
        <f t="shared" si="10"/>
        <v>CARHUAZ</v>
      </c>
      <c r="C137" s="3" t="s">
        <v>131</v>
      </c>
      <c r="D137" s="4">
        <v>14</v>
      </c>
      <c r="E137" s="4">
        <v>110</v>
      </c>
      <c r="F137" s="4">
        <v>87</v>
      </c>
      <c r="G137" s="4">
        <v>162</v>
      </c>
    </row>
    <row r="138" spans="1:7" ht="12" customHeight="1" x14ac:dyDescent="0.25">
      <c r="A138" s="3" t="str">
        <f t="shared" si="8"/>
        <v>ANCASH</v>
      </c>
      <c r="B138" s="3" t="str">
        <f t="shared" si="10"/>
        <v>CARHUAZ</v>
      </c>
      <c r="C138" s="3" t="s">
        <v>132</v>
      </c>
      <c r="D138" s="4">
        <v>22</v>
      </c>
      <c r="E138" s="4">
        <v>138</v>
      </c>
      <c r="F138" s="4">
        <v>111</v>
      </c>
      <c r="G138" s="4">
        <v>193</v>
      </c>
    </row>
    <row r="139" spans="1:7" ht="12" customHeight="1" x14ac:dyDescent="0.25">
      <c r="A139" s="3" t="str">
        <f t="shared" si="8"/>
        <v>ANCASH</v>
      </c>
      <c r="B139" s="3" t="str">
        <f t="shared" si="10"/>
        <v>CARHUAZ</v>
      </c>
      <c r="C139" s="3" t="s">
        <v>133</v>
      </c>
      <c r="D139" s="4">
        <v>21</v>
      </c>
      <c r="E139" s="4">
        <v>166</v>
      </c>
      <c r="F139" s="4">
        <v>141</v>
      </c>
      <c r="G139" s="4">
        <v>244</v>
      </c>
    </row>
    <row r="140" spans="1:7" ht="12" customHeight="1" x14ac:dyDescent="0.25">
      <c r="A140" s="3" t="str">
        <f t="shared" si="8"/>
        <v>ANCASH</v>
      </c>
      <c r="B140" s="139" t="s">
        <v>2558</v>
      </c>
      <c r="C140" s="141"/>
      <c r="D140" s="140">
        <v>343</v>
      </c>
      <c r="E140" s="140">
        <v>2456</v>
      </c>
      <c r="F140" s="140">
        <v>2014</v>
      </c>
      <c r="G140" s="140">
        <v>3588</v>
      </c>
    </row>
    <row r="141" spans="1:7" ht="12" customHeight="1" x14ac:dyDescent="0.25">
      <c r="A141" s="3" t="str">
        <f t="shared" si="8"/>
        <v>ANCASH</v>
      </c>
      <c r="B141" s="3" t="s">
        <v>134</v>
      </c>
      <c r="C141" s="3" t="s">
        <v>135</v>
      </c>
      <c r="D141" s="4">
        <v>60</v>
      </c>
      <c r="E141" s="4">
        <v>451</v>
      </c>
      <c r="F141" s="4">
        <v>378</v>
      </c>
      <c r="G141" s="4">
        <v>677</v>
      </c>
    </row>
    <row r="142" spans="1:7" ht="12" customHeight="1" x14ac:dyDescent="0.25">
      <c r="A142" s="3" t="str">
        <f t="shared" si="8"/>
        <v>ANCASH</v>
      </c>
      <c r="B142" s="3" t="str">
        <f>B141</f>
        <v>CARLOS FERMIN FITZCARRALD</v>
      </c>
      <c r="C142" s="3" t="s">
        <v>81</v>
      </c>
      <c r="D142" s="4">
        <v>52</v>
      </c>
      <c r="E142" s="4">
        <v>229</v>
      </c>
      <c r="F142" s="4">
        <v>183</v>
      </c>
      <c r="G142" s="4">
        <v>283</v>
      </c>
    </row>
    <row r="143" spans="1:7" ht="12" customHeight="1" x14ac:dyDescent="0.25">
      <c r="A143" s="3" t="str">
        <f t="shared" si="8"/>
        <v>ANCASH</v>
      </c>
      <c r="B143" s="3" t="str">
        <f>B142</f>
        <v>CARLOS FERMIN FITZCARRALD</v>
      </c>
      <c r="C143" s="3" t="s">
        <v>136</v>
      </c>
      <c r="D143" s="4">
        <v>27</v>
      </c>
      <c r="E143" s="4">
        <v>197</v>
      </c>
      <c r="F143" s="4">
        <v>167</v>
      </c>
      <c r="G143" s="4">
        <v>316</v>
      </c>
    </row>
    <row r="144" spans="1:7" ht="12" customHeight="1" x14ac:dyDescent="0.25">
      <c r="A144" s="3" t="str">
        <f t="shared" si="8"/>
        <v>ANCASH</v>
      </c>
      <c r="B144" s="139" t="s">
        <v>2559</v>
      </c>
      <c r="C144" s="141"/>
      <c r="D144" s="140">
        <v>139</v>
      </c>
      <c r="E144" s="140">
        <v>877</v>
      </c>
      <c r="F144" s="140">
        <v>728</v>
      </c>
      <c r="G144" s="140">
        <v>1276</v>
      </c>
    </row>
    <row r="145" spans="1:7" ht="12" customHeight="1" x14ac:dyDescent="0.25">
      <c r="A145" s="3" t="str">
        <f t="shared" si="8"/>
        <v>ANCASH</v>
      </c>
      <c r="B145" s="3" t="s">
        <v>137</v>
      </c>
      <c r="C145" s="3" t="s">
        <v>138</v>
      </c>
      <c r="D145" s="4">
        <v>40</v>
      </c>
      <c r="E145" s="4">
        <v>245</v>
      </c>
      <c r="F145" s="4">
        <v>204</v>
      </c>
      <c r="G145" s="4">
        <v>382</v>
      </c>
    </row>
    <row r="146" spans="1:7" ht="12" customHeight="1" x14ac:dyDescent="0.25">
      <c r="A146" s="3" t="str">
        <f t="shared" si="8"/>
        <v>ANCASH</v>
      </c>
      <c r="B146" s="3" t="str">
        <f>B145</f>
        <v>CASMA</v>
      </c>
      <c r="C146" s="3" t="s">
        <v>137</v>
      </c>
      <c r="D146" s="4">
        <v>269</v>
      </c>
      <c r="E146" s="4">
        <v>1874</v>
      </c>
      <c r="F146" s="4">
        <v>1561</v>
      </c>
      <c r="G146" s="4">
        <v>2790</v>
      </c>
    </row>
    <row r="147" spans="1:7" ht="12" customHeight="1" x14ac:dyDescent="0.25">
      <c r="A147" s="3" t="str">
        <f t="shared" si="8"/>
        <v>ANCASH</v>
      </c>
      <c r="B147" s="3" t="str">
        <f>B146</f>
        <v>CASMA</v>
      </c>
      <c r="C147" s="3" t="s">
        <v>139</v>
      </c>
      <c r="D147" s="4">
        <v>11</v>
      </c>
      <c r="E147" s="4">
        <v>111</v>
      </c>
      <c r="F147" s="4">
        <v>96</v>
      </c>
      <c r="G147" s="4">
        <v>198</v>
      </c>
    </row>
    <row r="148" spans="1:7" ht="12" customHeight="1" x14ac:dyDescent="0.25">
      <c r="A148" s="3" t="str">
        <f t="shared" si="8"/>
        <v>ANCASH</v>
      </c>
      <c r="B148" s="3" t="str">
        <f>B147</f>
        <v>CASMA</v>
      </c>
      <c r="C148" s="3" t="s">
        <v>140</v>
      </c>
      <c r="D148" s="4">
        <v>75</v>
      </c>
      <c r="E148" s="4">
        <v>519</v>
      </c>
      <c r="F148" s="4">
        <v>418</v>
      </c>
      <c r="G148" s="4">
        <v>777</v>
      </c>
    </row>
    <row r="149" spans="1:7" ht="12" customHeight="1" x14ac:dyDescent="0.25">
      <c r="A149" s="3" t="str">
        <f t="shared" si="8"/>
        <v>ANCASH</v>
      </c>
      <c r="B149" s="139" t="s">
        <v>2560</v>
      </c>
      <c r="C149" s="141"/>
      <c r="D149" s="140">
        <v>395</v>
      </c>
      <c r="E149" s="140">
        <v>2749</v>
      </c>
      <c r="F149" s="140">
        <v>2279</v>
      </c>
      <c r="G149" s="140">
        <v>4147</v>
      </c>
    </row>
    <row r="150" spans="1:7" ht="12" customHeight="1" x14ac:dyDescent="0.25">
      <c r="A150" s="3" t="str">
        <f t="shared" si="8"/>
        <v>ANCASH</v>
      </c>
      <c r="B150" s="3" t="s">
        <v>141</v>
      </c>
      <c r="C150" s="3" t="s">
        <v>142</v>
      </c>
      <c r="D150" s="4">
        <v>4</v>
      </c>
      <c r="E150" s="4">
        <v>20</v>
      </c>
      <c r="F150" s="4">
        <v>16</v>
      </c>
      <c r="G150" s="4">
        <v>28</v>
      </c>
    </row>
    <row r="151" spans="1:7" ht="12" customHeight="1" x14ac:dyDescent="0.25">
      <c r="A151" s="3" t="str">
        <f t="shared" si="8"/>
        <v>ANCASH</v>
      </c>
      <c r="B151" s="3" t="str">
        <f t="shared" ref="B151:B156" si="11">B150</f>
        <v>CORONGO</v>
      </c>
      <c r="C151" s="3" t="s">
        <v>143</v>
      </c>
      <c r="D151" s="4">
        <v>2</v>
      </c>
      <c r="E151" s="4">
        <v>18</v>
      </c>
      <c r="F151" s="4">
        <v>15</v>
      </c>
      <c r="G151" s="4">
        <v>34</v>
      </c>
    </row>
    <row r="152" spans="1:7" ht="12" customHeight="1" x14ac:dyDescent="0.25">
      <c r="A152" s="3" t="str">
        <f t="shared" si="8"/>
        <v>ANCASH</v>
      </c>
      <c r="B152" s="3" t="str">
        <f t="shared" si="11"/>
        <v>CORONGO</v>
      </c>
      <c r="C152" s="3" t="s">
        <v>141</v>
      </c>
      <c r="D152" s="4">
        <v>16</v>
      </c>
      <c r="E152" s="4">
        <v>66</v>
      </c>
      <c r="F152" s="4">
        <v>58</v>
      </c>
      <c r="G152" s="4">
        <v>88</v>
      </c>
    </row>
    <row r="153" spans="1:7" ht="12" customHeight="1" x14ac:dyDescent="0.25">
      <c r="A153" s="3" t="str">
        <f t="shared" si="8"/>
        <v>ANCASH</v>
      </c>
      <c r="B153" s="3" t="str">
        <f t="shared" si="11"/>
        <v>CORONGO</v>
      </c>
      <c r="C153" s="3" t="s">
        <v>144</v>
      </c>
      <c r="D153" s="4">
        <v>27</v>
      </c>
      <c r="E153" s="4">
        <v>207</v>
      </c>
      <c r="F153" s="4">
        <v>177</v>
      </c>
      <c r="G153" s="4">
        <v>293</v>
      </c>
    </row>
    <row r="154" spans="1:7" ht="12" customHeight="1" x14ac:dyDescent="0.25">
      <c r="A154" s="3" t="str">
        <f t="shared" si="8"/>
        <v>ANCASH</v>
      </c>
      <c r="B154" s="3" t="str">
        <f t="shared" si="11"/>
        <v>CORONGO</v>
      </c>
      <c r="C154" s="3" t="s">
        <v>145</v>
      </c>
      <c r="D154" s="4">
        <v>2</v>
      </c>
      <c r="E154" s="4">
        <v>47</v>
      </c>
      <c r="F154" s="4">
        <v>41</v>
      </c>
      <c r="G154" s="4">
        <v>64</v>
      </c>
    </row>
    <row r="155" spans="1:7" ht="12" customHeight="1" x14ac:dyDescent="0.25">
      <c r="A155" s="3" t="str">
        <f t="shared" si="8"/>
        <v>ANCASH</v>
      </c>
      <c r="B155" s="3" t="str">
        <f t="shared" si="11"/>
        <v>CORONGO</v>
      </c>
      <c r="C155" s="3" t="s">
        <v>146</v>
      </c>
      <c r="D155" s="4">
        <v>2</v>
      </c>
      <c r="E155" s="4">
        <v>23</v>
      </c>
      <c r="F155" s="4">
        <v>20</v>
      </c>
      <c r="G155" s="4">
        <v>42</v>
      </c>
    </row>
    <row r="156" spans="1:7" ht="12" customHeight="1" x14ac:dyDescent="0.25">
      <c r="A156" s="3" t="str">
        <f t="shared" si="8"/>
        <v>ANCASH</v>
      </c>
      <c r="B156" s="3" t="str">
        <f t="shared" si="11"/>
        <v>CORONGO</v>
      </c>
      <c r="C156" s="3" t="s">
        <v>147</v>
      </c>
      <c r="D156" s="4">
        <v>0</v>
      </c>
      <c r="E156" s="4">
        <v>8</v>
      </c>
      <c r="F156" s="4">
        <v>7</v>
      </c>
      <c r="G156" s="4">
        <v>23</v>
      </c>
    </row>
    <row r="157" spans="1:7" ht="12" customHeight="1" x14ac:dyDescent="0.25">
      <c r="A157" s="3" t="str">
        <f t="shared" si="8"/>
        <v>ANCASH</v>
      </c>
      <c r="B157" s="139" t="s">
        <v>2561</v>
      </c>
      <c r="C157" s="141"/>
      <c r="D157" s="140">
        <v>53</v>
      </c>
      <c r="E157" s="140">
        <v>389</v>
      </c>
      <c r="F157" s="140">
        <v>334</v>
      </c>
      <c r="G157" s="140">
        <v>572</v>
      </c>
    </row>
    <row r="158" spans="1:7" ht="12" customHeight="1" x14ac:dyDescent="0.25">
      <c r="A158" s="3" t="str">
        <f t="shared" si="8"/>
        <v>ANCASH</v>
      </c>
      <c r="B158" s="3" t="s">
        <v>148</v>
      </c>
      <c r="C158" s="3" t="s">
        <v>149</v>
      </c>
      <c r="D158" s="4">
        <v>11</v>
      </c>
      <c r="E158" s="4">
        <v>91</v>
      </c>
      <c r="F158" s="4">
        <v>72</v>
      </c>
      <c r="G158" s="4">
        <v>128</v>
      </c>
    </row>
    <row r="159" spans="1:7" ht="12" customHeight="1" x14ac:dyDescent="0.25">
      <c r="A159" s="3" t="str">
        <f t="shared" si="8"/>
        <v>ANCASH</v>
      </c>
      <c r="B159" s="3" t="str">
        <f t="shared" ref="B159:B169" si="12">B158</f>
        <v>HUARAZ</v>
      </c>
      <c r="C159" s="3" t="s">
        <v>150</v>
      </c>
      <c r="D159" s="4">
        <v>5</v>
      </c>
      <c r="E159" s="4">
        <v>22</v>
      </c>
      <c r="F159" s="4">
        <v>20</v>
      </c>
      <c r="G159" s="4">
        <v>39</v>
      </c>
    </row>
    <row r="160" spans="1:7" ht="12" customHeight="1" x14ac:dyDescent="0.25">
      <c r="A160" s="3" t="str">
        <f t="shared" si="8"/>
        <v>ANCASH</v>
      </c>
      <c r="B160" s="3" t="str">
        <f t="shared" si="12"/>
        <v>HUARAZ</v>
      </c>
      <c r="C160" s="3" t="s">
        <v>151</v>
      </c>
      <c r="D160" s="4">
        <v>7</v>
      </c>
      <c r="E160" s="4">
        <v>58</v>
      </c>
      <c r="F160" s="4">
        <v>48</v>
      </c>
      <c r="G160" s="4">
        <v>96</v>
      </c>
    </row>
    <row r="161" spans="1:7" ht="12" customHeight="1" x14ac:dyDescent="0.25">
      <c r="A161" s="3" t="str">
        <f t="shared" si="8"/>
        <v>ANCASH</v>
      </c>
      <c r="B161" s="3" t="str">
        <f t="shared" si="12"/>
        <v>HUARAZ</v>
      </c>
      <c r="C161" s="3" t="s">
        <v>148</v>
      </c>
      <c r="D161" s="4">
        <v>414</v>
      </c>
      <c r="E161" s="4">
        <v>3125</v>
      </c>
      <c r="F161" s="4">
        <v>2599</v>
      </c>
      <c r="G161" s="4">
        <v>4554</v>
      </c>
    </row>
    <row r="162" spans="1:7" ht="12" customHeight="1" x14ac:dyDescent="0.25">
      <c r="A162" s="3" t="str">
        <f t="shared" si="8"/>
        <v>ANCASH</v>
      </c>
      <c r="B162" s="3" t="str">
        <f t="shared" si="12"/>
        <v>HUARAZ</v>
      </c>
      <c r="C162" s="3" t="s">
        <v>152</v>
      </c>
      <c r="D162" s="4">
        <v>581</v>
      </c>
      <c r="E162" s="4">
        <v>4391</v>
      </c>
      <c r="F162" s="4">
        <v>3649</v>
      </c>
      <c r="G162" s="4">
        <v>6581</v>
      </c>
    </row>
    <row r="163" spans="1:7" ht="12" customHeight="1" x14ac:dyDescent="0.25">
      <c r="A163" s="3" t="str">
        <f t="shared" si="8"/>
        <v>ANCASH</v>
      </c>
      <c r="B163" s="3" t="str">
        <f t="shared" si="12"/>
        <v>HUARAZ</v>
      </c>
      <c r="C163" s="3" t="s">
        <v>153</v>
      </c>
      <c r="D163" s="4">
        <v>32</v>
      </c>
      <c r="E163" s="4">
        <v>245</v>
      </c>
      <c r="F163" s="4">
        <v>206</v>
      </c>
      <c r="G163" s="4">
        <v>382</v>
      </c>
    </row>
    <row r="164" spans="1:7" ht="12" customHeight="1" x14ac:dyDescent="0.25">
      <c r="A164" s="3" t="str">
        <f t="shared" si="8"/>
        <v>ANCASH</v>
      </c>
      <c r="B164" s="3" t="str">
        <f t="shared" si="12"/>
        <v>HUARAZ</v>
      </c>
      <c r="C164" s="3" t="s">
        <v>154</v>
      </c>
      <c r="D164" s="4">
        <v>9</v>
      </c>
      <c r="E164" s="4">
        <v>69</v>
      </c>
      <c r="F164" s="4">
        <v>59</v>
      </c>
      <c r="G164" s="4">
        <v>103</v>
      </c>
    </row>
    <row r="165" spans="1:7" ht="12" customHeight="1" x14ac:dyDescent="0.25">
      <c r="A165" s="3" t="str">
        <f t="shared" si="8"/>
        <v>ANCASH</v>
      </c>
      <c r="B165" s="3" t="str">
        <f t="shared" si="12"/>
        <v>HUARAZ</v>
      </c>
      <c r="C165" s="3" t="s">
        <v>39</v>
      </c>
      <c r="D165" s="4">
        <v>19</v>
      </c>
      <c r="E165" s="4">
        <v>147</v>
      </c>
      <c r="F165" s="4">
        <v>114</v>
      </c>
      <c r="G165" s="4">
        <v>173</v>
      </c>
    </row>
    <row r="166" spans="1:7" ht="12" customHeight="1" x14ac:dyDescent="0.25">
      <c r="A166" s="3" t="str">
        <f t="shared" si="8"/>
        <v>ANCASH</v>
      </c>
      <c r="B166" s="3" t="str">
        <f t="shared" si="12"/>
        <v>HUARAZ</v>
      </c>
      <c r="C166" s="3" t="s">
        <v>155</v>
      </c>
      <c r="D166" s="4">
        <v>4</v>
      </c>
      <c r="E166" s="4">
        <v>34</v>
      </c>
      <c r="F166" s="4">
        <v>29</v>
      </c>
      <c r="G166" s="4">
        <v>51</v>
      </c>
    </row>
    <row r="167" spans="1:7" ht="12" customHeight="1" x14ac:dyDescent="0.25">
      <c r="A167" s="3" t="str">
        <f t="shared" si="8"/>
        <v>ANCASH</v>
      </c>
      <c r="B167" s="3" t="str">
        <f t="shared" si="12"/>
        <v>HUARAZ</v>
      </c>
      <c r="C167" s="3" t="s">
        <v>156</v>
      </c>
      <c r="D167" s="4">
        <v>49</v>
      </c>
      <c r="E167" s="4">
        <v>258</v>
      </c>
      <c r="F167" s="4">
        <v>217</v>
      </c>
      <c r="G167" s="4">
        <v>376</v>
      </c>
    </row>
    <row r="168" spans="1:7" ht="12" customHeight="1" x14ac:dyDescent="0.25">
      <c r="A168" s="3" t="str">
        <f t="shared" si="8"/>
        <v>ANCASH</v>
      </c>
      <c r="B168" s="3" t="str">
        <f t="shared" si="12"/>
        <v>HUARAZ</v>
      </c>
      <c r="C168" s="3" t="s">
        <v>157</v>
      </c>
      <c r="D168" s="4">
        <v>14</v>
      </c>
      <c r="E168" s="4">
        <v>150</v>
      </c>
      <c r="F168" s="4">
        <v>125</v>
      </c>
      <c r="G168" s="4">
        <v>233</v>
      </c>
    </row>
    <row r="169" spans="1:7" ht="12" customHeight="1" x14ac:dyDescent="0.25">
      <c r="A169" s="3" t="str">
        <f t="shared" si="8"/>
        <v>ANCASH</v>
      </c>
      <c r="B169" s="3" t="str">
        <f t="shared" si="12"/>
        <v>HUARAZ</v>
      </c>
      <c r="C169" s="3" t="s">
        <v>158</v>
      </c>
      <c r="D169" s="4">
        <v>54</v>
      </c>
      <c r="E169" s="4">
        <v>365</v>
      </c>
      <c r="F169" s="4">
        <v>302</v>
      </c>
      <c r="G169" s="4">
        <v>524</v>
      </c>
    </row>
    <row r="170" spans="1:7" ht="12" customHeight="1" x14ac:dyDescent="0.25">
      <c r="A170" s="3" t="str">
        <f t="shared" si="8"/>
        <v>ANCASH</v>
      </c>
      <c r="B170" s="139" t="s">
        <v>2562</v>
      </c>
      <c r="C170" s="141"/>
      <c r="D170" s="140">
        <v>1199</v>
      </c>
      <c r="E170" s="140">
        <v>8955</v>
      </c>
      <c r="F170" s="140">
        <v>7440</v>
      </c>
      <c r="G170" s="140">
        <v>13240</v>
      </c>
    </row>
    <row r="171" spans="1:7" ht="12" customHeight="1" x14ac:dyDescent="0.25">
      <c r="A171" s="3" t="str">
        <f t="shared" si="8"/>
        <v>ANCASH</v>
      </c>
      <c r="B171" s="3" t="s">
        <v>159</v>
      </c>
      <c r="C171" s="3" t="s">
        <v>160</v>
      </c>
      <c r="D171" s="4">
        <v>15</v>
      </c>
      <c r="E171" s="4">
        <v>74</v>
      </c>
      <c r="F171" s="4">
        <v>55</v>
      </c>
      <c r="G171" s="4">
        <v>91</v>
      </c>
    </row>
    <row r="172" spans="1:7" ht="12" customHeight="1" x14ac:dyDescent="0.25">
      <c r="A172" s="3" t="str">
        <f t="shared" si="8"/>
        <v>ANCASH</v>
      </c>
      <c r="B172" s="3" t="str">
        <f t="shared" ref="B172:B186" si="13">B171</f>
        <v>HUARI</v>
      </c>
      <c r="C172" s="3" t="s">
        <v>161</v>
      </c>
      <c r="D172" s="4">
        <v>33</v>
      </c>
      <c r="E172" s="4">
        <v>211</v>
      </c>
      <c r="F172" s="4">
        <v>168</v>
      </c>
      <c r="G172" s="4">
        <v>269</v>
      </c>
    </row>
    <row r="173" spans="1:7" ht="12" customHeight="1" x14ac:dyDescent="0.25">
      <c r="A173" s="3" t="str">
        <f t="shared" si="8"/>
        <v>ANCASH</v>
      </c>
      <c r="B173" s="3" t="str">
        <f t="shared" si="13"/>
        <v>HUARI</v>
      </c>
      <c r="C173" s="3" t="s">
        <v>162</v>
      </c>
      <c r="D173" s="4">
        <v>55</v>
      </c>
      <c r="E173" s="4">
        <v>443</v>
      </c>
      <c r="F173" s="4">
        <v>392</v>
      </c>
      <c r="G173" s="4">
        <v>739</v>
      </c>
    </row>
    <row r="174" spans="1:7" ht="12" customHeight="1" x14ac:dyDescent="0.25">
      <c r="A174" s="3" t="str">
        <f t="shared" si="8"/>
        <v>ANCASH</v>
      </c>
      <c r="B174" s="3" t="str">
        <f t="shared" si="13"/>
        <v>HUARI</v>
      </c>
      <c r="C174" s="3" t="s">
        <v>163</v>
      </c>
      <c r="D174" s="4">
        <v>22</v>
      </c>
      <c r="E174" s="4">
        <v>150</v>
      </c>
      <c r="F174" s="4">
        <v>123</v>
      </c>
      <c r="G174" s="4">
        <v>186</v>
      </c>
    </row>
    <row r="175" spans="1:7" ht="12" customHeight="1" x14ac:dyDescent="0.25">
      <c r="A175" s="3" t="str">
        <f t="shared" si="8"/>
        <v>ANCASH</v>
      </c>
      <c r="B175" s="3" t="str">
        <f t="shared" si="13"/>
        <v>HUARI</v>
      </c>
      <c r="C175" s="3" t="s">
        <v>164</v>
      </c>
      <c r="D175" s="4">
        <v>18</v>
      </c>
      <c r="E175" s="4">
        <v>104</v>
      </c>
      <c r="F175" s="4">
        <v>81</v>
      </c>
      <c r="G175" s="4">
        <v>142</v>
      </c>
    </row>
    <row r="176" spans="1:7" ht="12" customHeight="1" x14ac:dyDescent="0.25">
      <c r="A176" s="3" t="str">
        <f t="shared" si="8"/>
        <v>ANCASH</v>
      </c>
      <c r="B176" s="3" t="str">
        <f t="shared" si="13"/>
        <v>HUARI</v>
      </c>
      <c r="C176" s="3" t="s">
        <v>165</v>
      </c>
      <c r="D176" s="4">
        <v>39</v>
      </c>
      <c r="E176" s="4">
        <v>271</v>
      </c>
      <c r="F176" s="4">
        <v>227</v>
      </c>
      <c r="G176" s="4">
        <v>385</v>
      </c>
    </row>
    <row r="177" spans="1:7" ht="12" customHeight="1" x14ac:dyDescent="0.25">
      <c r="A177" s="3" t="str">
        <f t="shared" si="8"/>
        <v>ANCASH</v>
      </c>
      <c r="B177" s="3" t="str">
        <f t="shared" si="13"/>
        <v>HUARI</v>
      </c>
      <c r="C177" s="3" t="s">
        <v>166</v>
      </c>
      <c r="D177" s="4">
        <v>24</v>
      </c>
      <c r="E177" s="4">
        <v>131</v>
      </c>
      <c r="F177" s="4">
        <v>110</v>
      </c>
      <c r="G177" s="4">
        <v>191</v>
      </c>
    </row>
    <row r="178" spans="1:7" ht="12" customHeight="1" x14ac:dyDescent="0.25">
      <c r="A178" s="3" t="str">
        <f t="shared" si="8"/>
        <v>ANCASH</v>
      </c>
      <c r="B178" s="3" t="str">
        <f t="shared" si="13"/>
        <v>HUARI</v>
      </c>
      <c r="C178" s="3" t="s">
        <v>159</v>
      </c>
      <c r="D178" s="4">
        <v>54</v>
      </c>
      <c r="E178" s="4">
        <v>434</v>
      </c>
      <c r="F178" s="4">
        <v>372</v>
      </c>
      <c r="G178" s="4">
        <v>677</v>
      </c>
    </row>
    <row r="179" spans="1:7" ht="12" customHeight="1" x14ac:dyDescent="0.25">
      <c r="A179" s="3" t="str">
        <f t="shared" si="8"/>
        <v>ANCASH</v>
      </c>
      <c r="B179" s="3" t="str">
        <f t="shared" si="13"/>
        <v>HUARI</v>
      </c>
      <c r="C179" s="3" t="s">
        <v>167</v>
      </c>
      <c r="D179" s="4">
        <v>11</v>
      </c>
      <c r="E179" s="4">
        <v>94</v>
      </c>
      <c r="F179" s="4">
        <v>80</v>
      </c>
      <c r="G179" s="4">
        <v>132</v>
      </c>
    </row>
    <row r="180" spans="1:7" ht="12" customHeight="1" x14ac:dyDescent="0.25">
      <c r="A180" s="3" t="str">
        <f t="shared" si="8"/>
        <v>ANCASH</v>
      </c>
      <c r="B180" s="3" t="str">
        <f t="shared" si="13"/>
        <v>HUARI</v>
      </c>
      <c r="C180" s="3" t="s">
        <v>168</v>
      </c>
      <c r="D180" s="4">
        <v>8</v>
      </c>
      <c r="E180" s="4">
        <v>82</v>
      </c>
      <c r="F180" s="4">
        <v>71</v>
      </c>
      <c r="G180" s="4">
        <v>131</v>
      </c>
    </row>
    <row r="181" spans="1:7" ht="12" customHeight="1" x14ac:dyDescent="0.25">
      <c r="A181" s="3" t="str">
        <f t="shared" si="8"/>
        <v>ANCASH</v>
      </c>
      <c r="B181" s="3" t="str">
        <f t="shared" si="13"/>
        <v>HUARI</v>
      </c>
      <c r="C181" s="3" t="s">
        <v>169</v>
      </c>
      <c r="D181" s="4">
        <v>33</v>
      </c>
      <c r="E181" s="4">
        <v>173</v>
      </c>
      <c r="F181" s="4">
        <v>141</v>
      </c>
      <c r="G181" s="4">
        <v>222</v>
      </c>
    </row>
    <row r="182" spans="1:7" ht="12" customHeight="1" x14ac:dyDescent="0.25">
      <c r="A182" s="3" t="str">
        <f t="shared" si="8"/>
        <v>ANCASH</v>
      </c>
      <c r="B182" s="3" t="str">
        <f t="shared" si="13"/>
        <v>HUARI</v>
      </c>
      <c r="C182" s="3" t="s">
        <v>170</v>
      </c>
      <c r="D182" s="4">
        <v>4</v>
      </c>
      <c r="E182" s="4">
        <v>59</v>
      </c>
      <c r="F182" s="4">
        <v>46</v>
      </c>
      <c r="G182" s="4">
        <v>80</v>
      </c>
    </row>
    <row r="183" spans="1:7" ht="12" customHeight="1" x14ac:dyDescent="0.25">
      <c r="A183" s="3" t="str">
        <f t="shared" si="8"/>
        <v>ANCASH</v>
      </c>
      <c r="B183" s="3" t="str">
        <f t="shared" si="13"/>
        <v>HUARI</v>
      </c>
      <c r="C183" s="3" t="s">
        <v>171</v>
      </c>
      <c r="D183" s="4">
        <v>21</v>
      </c>
      <c r="E183" s="4">
        <v>110</v>
      </c>
      <c r="F183" s="4">
        <v>92</v>
      </c>
      <c r="G183" s="4">
        <v>137</v>
      </c>
    </row>
    <row r="184" spans="1:7" ht="12" customHeight="1" x14ac:dyDescent="0.25">
      <c r="A184" s="3" t="str">
        <f t="shared" si="8"/>
        <v>ANCASH</v>
      </c>
      <c r="B184" s="3" t="str">
        <f t="shared" si="13"/>
        <v>HUARI</v>
      </c>
      <c r="C184" s="3" t="s">
        <v>172</v>
      </c>
      <c r="D184" s="4">
        <v>118</v>
      </c>
      <c r="E184" s="4">
        <v>917</v>
      </c>
      <c r="F184" s="4">
        <v>748</v>
      </c>
      <c r="G184" s="4">
        <v>1278</v>
      </c>
    </row>
    <row r="185" spans="1:7" ht="12" customHeight="1" x14ac:dyDescent="0.25">
      <c r="A185" s="3" t="str">
        <f t="shared" si="8"/>
        <v>ANCASH</v>
      </c>
      <c r="B185" s="3" t="str">
        <f t="shared" si="13"/>
        <v>HUARI</v>
      </c>
      <c r="C185" s="3" t="s">
        <v>173</v>
      </c>
      <c r="D185" s="4">
        <v>40</v>
      </c>
      <c r="E185" s="4">
        <v>251</v>
      </c>
      <c r="F185" s="4">
        <v>205</v>
      </c>
      <c r="G185" s="4">
        <v>356</v>
      </c>
    </row>
    <row r="186" spans="1:7" ht="12" customHeight="1" x14ac:dyDescent="0.25">
      <c r="A186" s="3" t="str">
        <f t="shared" si="8"/>
        <v>ANCASH</v>
      </c>
      <c r="B186" s="3" t="str">
        <f t="shared" si="13"/>
        <v>HUARI</v>
      </c>
      <c r="C186" s="3" t="s">
        <v>174</v>
      </c>
      <c r="D186" s="4">
        <v>15</v>
      </c>
      <c r="E186" s="4">
        <v>70</v>
      </c>
      <c r="F186" s="4">
        <v>52</v>
      </c>
      <c r="G186" s="4">
        <v>87</v>
      </c>
    </row>
    <row r="187" spans="1:7" ht="12" customHeight="1" x14ac:dyDescent="0.25">
      <c r="A187" s="3" t="str">
        <f t="shared" si="8"/>
        <v>ANCASH</v>
      </c>
      <c r="B187" s="139" t="s">
        <v>2563</v>
      </c>
      <c r="C187" s="141"/>
      <c r="D187" s="140">
        <v>510</v>
      </c>
      <c r="E187" s="140">
        <v>3574</v>
      </c>
      <c r="F187" s="140">
        <v>2963</v>
      </c>
      <c r="G187" s="140">
        <v>5103</v>
      </c>
    </row>
    <row r="188" spans="1:7" ht="12" customHeight="1" x14ac:dyDescent="0.25">
      <c r="A188" s="3" t="str">
        <f t="shared" si="8"/>
        <v>ANCASH</v>
      </c>
      <c r="B188" s="3" t="s">
        <v>175</v>
      </c>
      <c r="C188" s="3" t="s">
        <v>176</v>
      </c>
      <c r="D188" s="4">
        <v>2</v>
      </c>
      <c r="E188" s="4">
        <v>38</v>
      </c>
      <c r="F188" s="4">
        <v>28</v>
      </c>
      <c r="G188" s="4">
        <v>51</v>
      </c>
    </row>
    <row r="189" spans="1:7" ht="12" customHeight="1" x14ac:dyDescent="0.25">
      <c r="A189" s="3" t="str">
        <f t="shared" si="8"/>
        <v>ANCASH</v>
      </c>
      <c r="B189" s="3" t="str">
        <f>B188</f>
        <v>HUARMEY</v>
      </c>
      <c r="C189" s="3" t="s">
        <v>177</v>
      </c>
      <c r="D189" s="4">
        <v>30</v>
      </c>
      <c r="E189" s="4">
        <v>173</v>
      </c>
      <c r="F189" s="4">
        <v>148</v>
      </c>
      <c r="G189" s="4">
        <v>279</v>
      </c>
    </row>
    <row r="190" spans="1:7" ht="12" customHeight="1" x14ac:dyDescent="0.25">
      <c r="A190" s="3" t="str">
        <f t="shared" si="8"/>
        <v>ANCASH</v>
      </c>
      <c r="B190" s="3" t="str">
        <f>B189</f>
        <v>HUARMEY</v>
      </c>
      <c r="C190" s="3" t="s">
        <v>175</v>
      </c>
      <c r="D190" s="4">
        <v>180</v>
      </c>
      <c r="E190" s="4">
        <v>1338</v>
      </c>
      <c r="F190" s="4">
        <v>1136</v>
      </c>
      <c r="G190" s="4">
        <v>2054</v>
      </c>
    </row>
    <row r="191" spans="1:7" ht="12" customHeight="1" x14ac:dyDescent="0.25">
      <c r="A191" s="3" t="str">
        <f t="shared" si="8"/>
        <v>ANCASH</v>
      </c>
      <c r="B191" s="3" t="str">
        <f>B190</f>
        <v>HUARMEY</v>
      </c>
      <c r="C191" s="3" t="s">
        <v>178</v>
      </c>
      <c r="D191" s="4">
        <v>6</v>
      </c>
      <c r="E191" s="4">
        <v>38</v>
      </c>
      <c r="F191" s="4">
        <v>30</v>
      </c>
      <c r="G191" s="4">
        <v>48</v>
      </c>
    </row>
    <row r="192" spans="1:7" ht="12" customHeight="1" x14ac:dyDescent="0.25">
      <c r="A192" s="3" t="str">
        <f t="shared" si="8"/>
        <v>ANCASH</v>
      </c>
      <c r="B192" s="3" t="str">
        <f>B191</f>
        <v>HUARMEY</v>
      </c>
      <c r="C192" s="3" t="s">
        <v>179</v>
      </c>
      <c r="D192" s="4">
        <v>4</v>
      </c>
      <c r="E192" s="4">
        <v>39</v>
      </c>
      <c r="F192" s="4">
        <v>32</v>
      </c>
      <c r="G192" s="4">
        <v>55</v>
      </c>
    </row>
    <row r="193" spans="1:7" ht="12" customHeight="1" x14ac:dyDescent="0.25">
      <c r="A193" s="3" t="str">
        <f t="shared" si="8"/>
        <v>ANCASH</v>
      </c>
      <c r="B193" s="139" t="s">
        <v>2564</v>
      </c>
      <c r="C193" s="141"/>
      <c r="D193" s="140">
        <v>222</v>
      </c>
      <c r="E193" s="140">
        <v>1626</v>
      </c>
      <c r="F193" s="140">
        <v>1374</v>
      </c>
      <c r="G193" s="140">
        <v>2487</v>
      </c>
    </row>
    <row r="194" spans="1:7" ht="12" customHeight="1" x14ac:dyDescent="0.25">
      <c r="A194" s="3" t="str">
        <f t="shared" si="8"/>
        <v>ANCASH</v>
      </c>
      <c r="B194" s="3" t="s">
        <v>180</v>
      </c>
      <c r="C194" s="3" t="s">
        <v>181</v>
      </c>
      <c r="D194" s="4">
        <v>241</v>
      </c>
      <c r="E194" s="4">
        <v>1605</v>
      </c>
      <c r="F194" s="4">
        <v>1331</v>
      </c>
      <c r="G194" s="4">
        <v>2356</v>
      </c>
    </row>
    <row r="195" spans="1:7" ht="12" customHeight="1" x14ac:dyDescent="0.25">
      <c r="A195" s="3" t="str">
        <f t="shared" si="8"/>
        <v>ANCASH</v>
      </c>
      <c r="B195" s="3" t="str">
        <f t="shared" ref="B195:B203" si="14">B194</f>
        <v>HUAYLAS</v>
      </c>
      <c r="C195" s="3" t="s">
        <v>115</v>
      </c>
      <c r="D195" s="4">
        <v>2</v>
      </c>
      <c r="E195" s="4">
        <v>25</v>
      </c>
      <c r="F195" s="4">
        <v>19</v>
      </c>
      <c r="G195" s="4">
        <v>40</v>
      </c>
    </row>
    <row r="196" spans="1:7" ht="12" customHeight="1" x14ac:dyDescent="0.25">
      <c r="A196" s="3" t="str">
        <f t="shared" si="8"/>
        <v>ANCASH</v>
      </c>
      <c r="B196" s="3" t="str">
        <f t="shared" si="14"/>
        <v>HUAYLAS</v>
      </c>
      <c r="C196" s="3" t="s">
        <v>182</v>
      </c>
      <c r="D196" s="4">
        <v>7</v>
      </c>
      <c r="E196" s="4">
        <v>45</v>
      </c>
      <c r="F196" s="4">
        <v>38</v>
      </c>
      <c r="G196" s="4">
        <v>99</v>
      </c>
    </row>
    <row r="197" spans="1:7" ht="12" customHeight="1" x14ac:dyDescent="0.25">
      <c r="A197" s="3" t="str">
        <f t="shared" si="8"/>
        <v>ANCASH</v>
      </c>
      <c r="B197" s="3" t="str">
        <f t="shared" si="14"/>
        <v>HUAYLAS</v>
      </c>
      <c r="C197" s="3" t="s">
        <v>180</v>
      </c>
      <c r="D197" s="4">
        <v>6</v>
      </c>
      <c r="E197" s="4">
        <v>47</v>
      </c>
      <c r="F197" s="4">
        <v>39</v>
      </c>
      <c r="G197" s="4">
        <v>84</v>
      </c>
    </row>
    <row r="198" spans="1:7" ht="12" customHeight="1" x14ac:dyDescent="0.25">
      <c r="A198" s="3" t="str">
        <f t="shared" si="8"/>
        <v>ANCASH</v>
      </c>
      <c r="B198" s="3" t="str">
        <f t="shared" si="14"/>
        <v>HUAYLAS</v>
      </c>
      <c r="C198" s="3" t="s">
        <v>183</v>
      </c>
      <c r="D198" s="4">
        <v>13</v>
      </c>
      <c r="E198" s="4">
        <v>111</v>
      </c>
      <c r="F198" s="4">
        <v>91</v>
      </c>
      <c r="G198" s="4">
        <v>149</v>
      </c>
    </row>
    <row r="199" spans="1:7" ht="12" customHeight="1" x14ac:dyDescent="0.25">
      <c r="A199" s="3" t="str">
        <f t="shared" si="8"/>
        <v>ANCASH</v>
      </c>
      <c r="B199" s="3" t="str">
        <f t="shared" si="14"/>
        <v>HUAYLAS</v>
      </c>
      <c r="C199" s="3" t="s">
        <v>184</v>
      </c>
      <c r="D199" s="4">
        <v>67</v>
      </c>
      <c r="E199" s="4">
        <v>511</v>
      </c>
      <c r="F199" s="4">
        <v>421</v>
      </c>
      <c r="G199" s="4">
        <v>781</v>
      </c>
    </row>
    <row r="200" spans="1:7" ht="12" customHeight="1" x14ac:dyDescent="0.25">
      <c r="A200" s="3" t="str">
        <f t="shared" si="8"/>
        <v>ANCASH</v>
      </c>
      <c r="B200" s="3" t="str">
        <f t="shared" si="14"/>
        <v>HUAYLAS</v>
      </c>
      <c r="C200" s="3" t="s">
        <v>185</v>
      </c>
      <c r="D200" s="4">
        <v>44</v>
      </c>
      <c r="E200" s="4">
        <v>331</v>
      </c>
      <c r="F200" s="4">
        <v>271</v>
      </c>
      <c r="G200" s="4">
        <v>503</v>
      </c>
    </row>
    <row r="201" spans="1:7" ht="12" customHeight="1" x14ac:dyDescent="0.25">
      <c r="A201" s="3" t="str">
        <f t="shared" si="8"/>
        <v>ANCASH</v>
      </c>
      <c r="B201" s="3" t="str">
        <f t="shared" si="14"/>
        <v>HUAYLAS</v>
      </c>
      <c r="C201" s="3" t="s">
        <v>186</v>
      </c>
      <c r="D201" s="4">
        <v>39</v>
      </c>
      <c r="E201" s="4">
        <v>247</v>
      </c>
      <c r="F201" s="4">
        <v>204</v>
      </c>
      <c r="G201" s="4">
        <v>345</v>
      </c>
    </row>
    <row r="202" spans="1:7" ht="12" customHeight="1" x14ac:dyDescent="0.25">
      <c r="A202" s="3" t="str">
        <f t="shared" si="8"/>
        <v>ANCASH</v>
      </c>
      <c r="B202" s="3" t="str">
        <f t="shared" si="14"/>
        <v>HUAYLAS</v>
      </c>
      <c r="C202" s="3" t="s">
        <v>187</v>
      </c>
      <c r="D202" s="4">
        <v>8</v>
      </c>
      <c r="E202" s="4">
        <v>44</v>
      </c>
      <c r="F202" s="4">
        <v>37</v>
      </c>
      <c r="G202" s="4">
        <v>76</v>
      </c>
    </row>
    <row r="203" spans="1:7" ht="12" customHeight="1" x14ac:dyDescent="0.25">
      <c r="A203" s="3" t="str">
        <f t="shared" si="8"/>
        <v>ANCASH</v>
      </c>
      <c r="B203" s="3" t="str">
        <f t="shared" si="14"/>
        <v>HUAYLAS</v>
      </c>
      <c r="C203" s="3" t="s">
        <v>188</v>
      </c>
      <c r="D203" s="4">
        <v>15</v>
      </c>
      <c r="E203" s="4">
        <v>127</v>
      </c>
      <c r="F203" s="4">
        <v>104</v>
      </c>
      <c r="G203" s="4">
        <v>179</v>
      </c>
    </row>
    <row r="204" spans="1:7" ht="12" customHeight="1" x14ac:dyDescent="0.25">
      <c r="A204" s="3" t="str">
        <f t="shared" si="8"/>
        <v>ANCASH</v>
      </c>
      <c r="B204" s="139" t="s">
        <v>2565</v>
      </c>
      <c r="C204" s="141"/>
      <c r="D204" s="140">
        <v>442</v>
      </c>
      <c r="E204" s="140">
        <v>3093</v>
      </c>
      <c r="F204" s="140">
        <v>2555</v>
      </c>
      <c r="G204" s="140">
        <v>4612</v>
      </c>
    </row>
    <row r="205" spans="1:7" ht="12" customHeight="1" x14ac:dyDescent="0.25">
      <c r="A205" s="3" t="str">
        <f t="shared" si="8"/>
        <v>ANCASH</v>
      </c>
      <c r="B205" s="3" t="s">
        <v>189</v>
      </c>
      <c r="C205" s="3" t="s">
        <v>190</v>
      </c>
      <c r="D205" s="4">
        <v>33</v>
      </c>
      <c r="E205" s="4">
        <v>203</v>
      </c>
      <c r="F205" s="4">
        <v>171</v>
      </c>
      <c r="G205" s="4">
        <v>244</v>
      </c>
    </row>
    <row r="206" spans="1:7" ht="12" customHeight="1" x14ac:dyDescent="0.25">
      <c r="A206" s="3" t="str">
        <f t="shared" si="8"/>
        <v>ANCASH</v>
      </c>
      <c r="B206" s="3" t="str">
        <f t="shared" ref="B206:B212" si="15">B205</f>
        <v>MARISCAL LUZURIAGA</v>
      </c>
      <c r="C206" s="3" t="s">
        <v>191</v>
      </c>
      <c r="D206" s="4">
        <v>7</v>
      </c>
      <c r="E206" s="4">
        <v>62</v>
      </c>
      <c r="F206" s="4">
        <v>51</v>
      </c>
      <c r="G206" s="4">
        <v>89</v>
      </c>
    </row>
    <row r="207" spans="1:7" ht="12" customHeight="1" x14ac:dyDescent="0.25">
      <c r="A207" s="3" t="str">
        <f t="shared" si="8"/>
        <v>ANCASH</v>
      </c>
      <c r="B207" s="3" t="str">
        <f t="shared" si="15"/>
        <v>MARISCAL LUZURIAGA</v>
      </c>
      <c r="C207" s="3" t="s">
        <v>192</v>
      </c>
      <c r="D207" s="4">
        <v>21</v>
      </c>
      <c r="E207" s="4">
        <v>108</v>
      </c>
      <c r="F207" s="4">
        <v>88</v>
      </c>
      <c r="G207" s="4">
        <v>149</v>
      </c>
    </row>
    <row r="208" spans="1:7" ht="12" customHeight="1" x14ac:dyDescent="0.25">
      <c r="A208" s="3" t="str">
        <f t="shared" si="8"/>
        <v>ANCASH</v>
      </c>
      <c r="B208" s="3" t="str">
        <f t="shared" si="15"/>
        <v>MARISCAL LUZURIAGA</v>
      </c>
      <c r="C208" s="3" t="s">
        <v>193</v>
      </c>
      <c r="D208" s="4">
        <v>10</v>
      </c>
      <c r="E208" s="4">
        <v>56</v>
      </c>
      <c r="F208" s="4">
        <v>45</v>
      </c>
      <c r="G208" s="4">
        <v>75</v>
      </c>
    </row>
    <row r="209" spans="1:7" ht="12" customHeight="1" x14ac:dyDescent="0.25">
      <c r="A209" s="3" t="str">
        <f t="shared" si="8"/>
        <v>ANCASH</v>
      </c>
      <c r="B209" s="3" t="str">
        <f t="shared" si="15"/>
        <v>MARISCAL LUZURIAGA</v>
      </c>
      <c r="C209" s="3" t="s">
        <v>194</v>
      </c>
      <c r="D209" s="4">
        <v>47</v>
      </c>
      <c r="E209" s="4">
        <v>336</v>
      </c>
      <c r="F209" s="4">
        <v>282</v>
      </c>
      <c r="G209" s="4">
        <v>500</v>
      </c>
    </row>
    <row r="210" spans="1:7" ht="12" customHeight="1" x14ac:dyDescent="0.25">
      <c r="A210" s="3" t="str">
        <f t="shared" si="8"/>
        <v>ANCASH</v>
      </c>
      <c r="B210" s="3" t="str">
        <f t="shared" si="15"/>
        <v>MARISCAL LUZURIAGA</v>
      </c>
      <c r="C210" s="3" t="s">
        <v>195</v>
      </c>
      <c r="D210" s="4">
        <v>19</v>
      </c>
      <c r="E210" s="4">
        <v>146</v>
      </c>
      <c r="F210" s="4">
        <v>124</v>
      </c>
      <c r="G210" s="4">
        <v>203</v>
      </c>
    </row>
    <row r="211" spans="1:7" ht="12" customHeight="1" x14ac:dyDescent="0.25">
      <c r="A211" s="3" t="str">
        <f t="shared" si="8"/>
        <v>ANCASH</v>
      </c>
      <c r="B211" s="3" t="str">
        <f t="shared" si="15"/>
        <v>MARISCAL LUZURIAGA</v>
      </c>
      <c r="C211" s="3" t="s">
        <v>196</v>
      </c>
      <c r="D211" s="4">
        <v>5</v>
      </c>
      <c r="E211" s="4">
        <v>23</v>
      </c>
      <c r="F211" s="4">
        <v>19</v>
      </c>
      <c r="G211" s="4">
        <v>48</v>
      </c>
    </row>
    <row r="212" spans="1:7" ht="12" customHeight="1" x14ac:dyDescent="0.25">
      <c r="A212" s="3" t="str">
        <f t="shared" si="8"/>
        <v>ANCASH</v>
      </c>
      <c r="B212" s="3" t="str">
        <f t="shared" si="15"/>
        <v>MARISCAL LUZURIAGA</v>
      </c>
      <c r="C212" s="3" t="s">
        <v>197</v>
      </c>
      <c r="D212" s="4">
        <v>31</v>
      </c>
      <c r="E212" s="4">
        <v>164</v>
      </c>
      <c r="F212" s="4">
        <v>138</v>
      </c>
      <c r="G212" s="4">
        <v>240</v>
      </c>
    </row>
    <row r="213" spans="1:7" ht="12" customHeight="1" x14ac:dyDescent="0.25">
      <c r="A213" s="3" t="str">
        <f t="shared" si="8"/>
        <v>ANCASH</v>
      </c>
      <c r="B213" s="139" t="s">
        <v>2566</v>
      </c>
      <c r="C213" s="141"/>
      <c r="D213" s="140">
        <v>173</v>
      </c>
      <c r="E213" s="140">
        <v>1098</v>
      </c>
      <c r="F213" s="140">
        <v>918</v>
      </c>
      <c r="G213" s="140">
        <v>1548</v>
      </c>
    </row>
    <row r="214" spans="1:7" ht="12" customHeight="1" x14ac:dyDescent="0.25">
      <c r="A214" s="3" t="str">
        <f t="shared" si="8"/>
        <v>ANCASH</v>
      </c>
      <c r="B214" s="3" t="s">
        <v>198</v>
      </c>
      <c r="C214" s="3" t="s">
        <v>199</v>
      </c>
      <c r="D214" s="4">
        <v>2</v>
      </c>
      <c r="E214" s="4">
        <v>17</v>
      </c>
      <c r="F214" s="4">
        <v>15</v>
      </c>
      <c r="G214" s="4">
        <v>23</v>
      </c>
    </row>
    <row r="215" spans="1:7" ht="12" customHeight="1" x14ac:dyDescent="0.25">
      <c r="A215" s="3" t="str">
        <f t="shared" si="8"/>
        <v>ANCASH</v>
      </c>
      <c r="B215" s="3" t="str">
        <f t="shared" ref="B215:B223" si="16">B214</f>
        <v>OCROS</v>
      </c>
      <c r="C215" s="3" t="s">
        <v>200</v>
      </c>
      <c r="D215" s="4">
        <v>2</v>
      </c>
      <c r="E215" s="4">
        <v>4</v>
      </c>
      <c r="F215" s="4">
        <v>3</v>
      </c>
      <c r="G215" s="4">
        <v>9</v>
      </c>
    </row>
    <row r="216" spans="1:7" ht="12" customHeight="1" x14ac:dyDescent="0.25">
      <c r="A216" s="3" t="str">
        <f t="shared" si="8"/>
        <v>ANCASH</v>
      </c>
      <c r="B216" s="3" t="str">
        <f t="shared" si="16"/>
        <v>OCROS</v>
      </c>
      <c r="C216" s="3" t="s">
        <v>201</v>
      </c>
      <c r="D216" s="4">
        <v>2</v>
      </c>
      <c r="E216" s="4">
        <v>13</v>
      </c>
      <c r="F216" s="4">
        <v>9</v>
      </c>
      <c r="G216" s="4">
        <v>25</v>
      </c>
    </row>
    <row r="217" spans="1:7" ht="12" customHeight="1" x14ac:dyDescent="0.25">
      <c r="A217" s="3" t="str">
        <f t="shared" si="8"/>
        <v>ANCASH</v>
      </c>
      <c r="B217" s="3" t="str">
        <f t="shared" si="16"/>
        <v>OCROS</v>
      </c>
      <c r="C217" s="3" t="s">
        <v>202</v>
      </c>
      <c r="D217" s="4">
        <v>7</v>
      </c>
      <c r="E217" s="4">
        <v>52</v>
      </c>
      <c r="F217" s="4">
        <v>43</v>
      </c>
      <c r="G217" s="4">
        <v>94</v>
      </c>
    </row>
    <row r="218" spans="1:7" ht="12" customHeight="1" x14ac:dyDescent="0.25">
      <c r="A218" s="3" t="str">
        <f t="shared" si="8"/>
        <v>ANCASH</v>
      </c>
      <c r="B218" s="3" t="str">
        <f t="shared" si="16"/>
        <v>OCROS</v>
      </c>
      <c r="C218" s="3" t="s">
        <v>203</v>
      </c>
      <c r="D218" s="4">
        <v>3</v>
      </c>
      <c r="E218" s="4">
        <v>30</v>
      </c>
      <c r="F218" s="4">
        <v>22</v>
      </c>
      <c r="G218" s="4">
        <v>49</v>
      </c>
    </row>
    <row r="219" spans="1:7" ht="12" customHeight="1" x14ac:dyDescent="0.25">
      <c r="A219" s="3" t="str">
        <f t="shared" si="8"/>
        <v>ANCASH</v>
      </c>
      <c r="B219" s="3" t="str">
        <f t="shared" si="16"/>
        <v>OCROS</v>
      </c>
      <c r="C219" s="3" t="s">
        <v>204</v>
      </c>
      <c r="D219" s="4">
        <v>1</v>
      </c>
      <c r="E219" s="4">
        <v>10</v>
      </c>
      <c r="F219" s="4">
        <v>10</v>
      </c>
      <c r="G219" s="4">
        <v>14</v>
      </c>
    </row>
    <row r="220" spans="1:7" ht="12" customHeight="1" x14ac:dyDescent="0.25">
      <c r="A220" s="3" t="str">
        <f t="shared" si="8"/>
        <v>ANCASH</v>
      </c>
      <c r="B220" s="3" t="str">
        <f t="shared" si="16"/>
        <v>OCROS</v>
      </c>
      <c r="C220" s="3" t="s">
        <v>198</v>
      </c>
      <c r="D220" s="4">
        <v>8</v>
      </c>
      <c r="E220" s="4">
        <v>52</v>
      </c>
      <c r="F220" s="4">
        <v>49</v>
      </c>
      <c r="G220" s="4">
        <v>91</v>
      </c>
    </row>
    <row r="221" spans="1:7" ht="12" customHeight="1" x14ac:dyDescent="0.25">
      <c r="A221" s="3" t="str">
        <f t="shared" si="8"/>
        <v>ANCASH</v>
      </c>
      <c r="B221" s="3" t="str">
        <f t="shared" si="16"/>
        <v>OCROS</v>
      </c>
      <c r="C221" s="3" t="s">
        <v>205</v>
      </c>
      <c r="D221" s="4">
        <v>0</v>
      </c>
      <c r="E221" s="4">
        <v>15</v>
      </c>
      <c r="F221" s="4">
        <v>11</v>
      </c>
      <c r="G221" s="4">
        <v>24</v>
      </c>
    </row>
    <row r="222" spans="1:7" ht="12" customHeight="1" x14ac:dyDescent="0.25">
      <c r="A222" s="3" t="str">
        <f t="shared" si="8"/>
        <v>ANCASH</v>
      </c>
      <c r="B222" s="3" t="str">
        <f t="shared" si="16"/>
        <v>OCROS</v>
      </c>
      <c r="C222" s="3" t="s">
        <v>206</v>
      </c>
      <c r="D222" s="4">
        <v>3</v>
      </c>
      <c r="E222" s="4">
        <v>18</v>
      </c>
      <c r="F222" s="4">
        <v>16</v>
      </c>
      <c r="G222" s="4">
        <v>29</v>
      </c>
    </row>
    <row r="223" spans="1:7" ht="12" customHeight="1" x14ac:dyDescent="0.25">
      <c r="A223" s="3" t="str">
        <f t="shared" si="8"/>
        <v>ANCASH</v>
      </c>
      <c r="B223" s="3" t="str">
        <f t="shared" si="16"/>
        <v>OCROS</v>
      </c>
      <c r="C223" s="3" t="s">
        <v>207</v>
      </c>
      <c r="D223" s="4">
        <v>4</v>
      </c>
      <c r="E223" s="4">
        <v>7</v>
      </c>
      <c r="F223" s="4">
        <v>4</v>
      </c>
      <c r="G223" s="4">
        <v>9</v>
      </c>
    </row>
    <row r="224" spans="1:7" ht="12" customHeight="1" x14ac:dyDescent="0.25">
      <c r="A224" s="3" t="str">
        <f t="shared" si="8"/>
        <v>ANCASH</v>
      </c>
      <c r="B224" s="139" t="s">
        <v>2567</v>
      </c>
      <c r="C224" s="141"/>
      <c r="D224" s="140">
        <v>32</v>
      </c>
      <c r="E224" s="140">
        <v>218</v>
      </c>
      <c r="F224" s="140">
        <v>182</v>
      </c>
      <c r="G224" s="140">
        <v>367</v>
      </c>
    </row>
    <row r="225" spans="1:7" ht="12" customHeight="1" x14ac:dyDescent="0.25">
      <c r="A225" s="3" t="str">
        <f t="shared" si="8"/>
        <v>ANCASH</v>
      </c>
      <c r="B225" s="3" t="s">
        <v>208</v>
      </c>
      <c r="C225" s="3" t="s">
        <v>108</v>
      </c>
      <c r="D225" s="4">
        <v>11</v>
      </c>
      <c r="E225" s="4">
        <v>56</v>
      </c>
      <c r="F225" s="4">
        <v>49</v>
      </c>
      <c r="G225" s="4">
        <v>86</v>
      </c>
    </row>
    <row r="226" spans="1:7" ht="12" customHeight="1" x14ac:dyDescent="0.25">
      <c r="A226" s="3" t="str">
        <f t="shared" si="8"/>
        <v>ANCASH</v>
      </c>
      <c r="B226" s="3" t="str">
        <f t="shared" ref="B226:B235" si="17">B225</f>
        <v>PALLASCA</v>
      </c>
      <c r="C226" s="3" t="s">
        <v>209</v>
      </c>
      <c r="D226" s="4">
        <v>13</v>
      </c>
      <c r="E226" s="4">
        <v>124</v>
      </c>
      <c r="F226" s="4">
        <v>99</v>
      </c>
      <c r="G226" s="4">
        <v>180</v>
      </c>
    </row>
    <row r="227" spans="1:7" ht="12" customHeight="1" x14ac:dyDescent="0.25">
      <c r="A227" s="3" t="str">
        <f t="shared" si="8"/>
        <v>ANCASH</v>
      </c>
      <c r="B227" s="3" t="str">
        <f t="shared" si="17"/>
        <v>PALLASCA</v>
      </c>
      <c r="C227" s="3" t="s">
        <v>210</v>
      </c>
      <c r="D227" s="4">
        <v>95</v>
      </c>
      <c r="E227" s="4">
        <v>557</v>
      </c>
      <c r="F227" s="4">
        <v>470</v>
      </c>
      <c r="G227" s="4">
        <v>839</v>
      </c>
    </row>
    <row r="228" spans="1:7" ht="12" customHeight="1" x14ac:dyDescent="0.25">
      <c r="A228" s="3" t="str">
        <f t="shared" si="8"/>
        <v>ANCASH</v>
      </c>
      <c r="B228" s="3" t="str">
        <f t="shared" si="17"/>
        <v>PALLASCA</v>
      </c>
      <c r="C228" s="3" t="s">
        <v>211</v>
      </c>
      <c r="D228" s="4">
        <v>1</v>
      </c>
      <c r="E228" s="4">
        <v>25</v>
      </c>
      <c r="F228" s="4">
        <v>23</v>
      </c>
      <c r="G228" s="4">
        <v>44</v>
      </c>
    </row>
    <row r="229" spans="1:7" ht="12" customHeight="1" x14ac:dyDescent="0.25">
      <c r="A229" s="3" t="str">
        <f t="shared" si="8"/>
        <v>ANCASH</v>
      </c>
      <c r="B229" s="3" t="str">
        <f t="shared" si="17"/>
        <v>PALLASCA</v>
      </c>
      <c r="C229" s="3" t="s">
        <v>212</v>
      </c>
      <c r="D229" s="4">
        <v>6</v>
      </c>
      <c r="E229" s="4">
        <v>55</v>
      </c>
      <c r="F229" s="4">
        <v>53</v>
      </c>
      <c r="G229" s="4">
        <v>90</v>
      </c>
    </row>
    <row r="230" spans="1:7" ht="12" customHeight="1" x14ac:dyDescent="0.25">
      <c r="A230" s="3" t="str">
        <f t="shared" si="8"/>
        <v>ANCASH</v>
      </c>
      <c r="B230" s="3" t="str">
        <f t="shared" si="17"/>
        <v>PALLASCA</v>
      </c>
      <c r="C230" s="3" t="s">
        <v>213</v>
      </c>
      <c r="D230" s="4">
        <v>4</v>
      </c>
      <c r="E230" s="4">
        <v>28</v>
      </c>
      <c r="F230" s="4">
        <v>23</v>
      </c>
      <c r="G230" s="4">
        <v>44</v>
      </c>
    </row>
    <row r="231" spans="1:7" ht="12" customHeight="1" x14ac:dyDescent="0.25">
      <c r="A231" s="3" t="str">
        <f t="shared" si="8"/>
        <v>ANCASH</v>
      </c>
      <c r="B231" s="3" t="str">
        <f t="shared" si="17"/>
        <v>PALLASCA</v>
      </c>
      <c r="C231" s="3" t="s">
        <v>214</v>
      </c>
      <c r="D231" s="4">
        <v>4</v>
      </c>
      <c r="E231" s="4">
        <v>21</v>
      </c>
      <c r="F231" s="4">
        <v>17</v>
      </c>
      <c r="G231" s="4">
        <v>33</v>
      </c>
    </row>
    <row r="232" spans="1:7" ht="12" customHeight="1" x14ac:dyDescent="0.25">
      <c r="A232" s="3" t="str">
        <f t="shared" si="8"/>
        <v>ANCASH</v>
      </c>
      <c r="B232" s="3" t="str">
        <f t="shared" si="17"/>
        <v>PALLASCA</v>
      </c>
      <c r="C232" s="3" t="s">
        <v>208</v>
      </c>
      <c r="D232" s="4">
        <v>15</v>
      </c>
      <c r="E232" s="4">
        <v>120</v>
      </c>
      <c r="F232" s="4">
        <v>105</v>
      </c>
      <c r="G232" s="4">
        <v>191</v>
      </c>
    </row>
    <row r="233" spans="1:7" ht="12" customHeight="1" x14ac:dyDescent="0.25">
      <c r="A233" s="3" t="str">
        <f t="shared" si="8"/>
        <v>ANCASH</v>
      </c>
      <c r="B233" s="3" t="str">
        <f t="shared" si="17"/>
        <v>PALLASCA</v>
      </c>
      <c r="C233" s="3" t="s">
        <v>215</v>
      </c>
      <c r="D233" s="4">
        <v>25</v>
      </c>
      <c r="E233" s="4">
        <v>189</v>
      </c>
      <c r="F233" s="4">
        <v>154</v>
      </c>
      <c r="G233" s="4">
        <v>312</v>
      </c>
    </row>
    <row r="234" spans="1:7" ht="12" customHeight="1" x14ac:dyDescent="0.25">
      <c r="A234" s="3" t="str">
        <f t="shared" si="8"/>
        <v>ANCASH</v>
      </c>
      <c r="B234" s="3" t="str">
        <f t="shared" si="17"/>
        <v>PALLASCA</v>
      </c>
      <c r="C234" s="3" t="s">
        <v>82</v>
      </c>
      <c r="D234" s="4">
        <v>7</v>
      </c>
      <c r="E234" s="4">
        <v>40</v>
      </c>
      <c r="F234" s="4">
        <v>28</v>
      </c>
      <c r="G234" s="4">
        <v>65</v>
      </c>
    </row>
    <row r="235" spans="1:7" ht="12" customHeight="1" x14ac:dyDescent="0.25">
      <c r="A235" s="3" t="str">
        <f t="shared" si="8"/>
        <v>ANCASH</v>
      </c>
      <c r="B235" s="3" t="str">
        <f t="shared" si="17"/>
        <v>PALLASCA</v>
      </c>
      <c r="C235" s="3" t="s">
        <v>216</v>
      </c>
      <c r="D235" s="4">
        <v>13</v>
      </c>
      <c r="E235" s="4">
        <v>122</v>
      </c>
      <c r="F235" s="4">
        <v>107</v>
      </c>
      <c r="G235" s="4">
        <v>174</v>
      </c>
    </row>
    <row r="236" spans="1:7" ht="12" customHeight="1" x14ac:dyDescent="0.25">
      <c r="A236" s="3" t="str">
        <f t="shared" si="8"/>
        <v>ANCASH</v>
      </c>
      <c r="B236" s="139" t="s">
        <v>2568</v>
      </c>
      <c r="C236" s="141"/>
      <c r="D236" s="140">
        <v>194</v>
      </c>
      <c r="E236" s="140">
        <v>1337</v>
      </c>
      <c r="F236" s="140">
        <v>1128</v>
      </c>
      <c r="G236" s="140">
        <v>2058</v>
      </c>
    </row>
    <row r="237" spans="1:7" ht="12" customHeight="1" x14ac:dyDescent="0.25">
      <c r="A237" s="3" t="str">
        <f t="shared" si="8"/>
        <v>ANCASH</v>
      </c>
      <c r="B237" s="3" t="s">
        <v>217</v>
      </c>
      <c r="C237" s="3" t="s">
        <v>218</v>
      </c>
      <c r="D237" s="4">
        <v>31</v>
      </c>
      <c r="E237" s="4">
        <v>165</v>
      </c>
      <c r="F237" s="4">
        <v>137</v>
      </c>
      <c r="G237" s="4">
        <v>232</v>
      </c>
    </row>
    <row r="238" spans="1:7" ht="12" customHeight="1" x14ac:dyDescent="0.25">
      <c r="A238" s="3" t="str">
        <f t="shared" si="8"/>
        <v>ANCASH</v>
      </c>
      <c r="B238" s="3" t="str">
        <f>B237</f>
        <v>POMABAMBA</v>
      </c>
      <c r="C238" s="3" t="s">
        <v>219</v>
      </c>
      <c r="D238" s="4">
        <v>64</v>
      </c>
      <c r="E238" s="4">
        <v>401</v>
      </c>
      <c r="F238" s="4">
        <v>337</v>
      </c>
      <c r="G238" s="4">
        <v>586</v>
      </c>
    </row>
    <row r="239" spans="1:7" ht="12" customHeight="1" x14ac:dyDescent="0.25">
      <c r="A239" s="3" t="str">
        <f t="shared" si="8"/>
        <v>ANCASH</v>
      </c>
      <c r="B239" s="3" t="str">
        <f>B238</f>
        <v>POMABAMBA</v>
      </c>
      <c r="C239" s="3" t="s">
        <v>217</v>
      </c>
      <c r="D239" s="4">
        <v>137</v>
      </c>
      <c r="E239" s="4">
        <v>824</v>
      </c>
      <c r="F239" s="4">
        <v>659</v>
      </c>
      <c r="G239" s="4">
        <v>1221</v>
      </c>
    </row>
    <row r="240" spans="1:7" ht="12" customHeight="1" x14ac:dyDescent="0.25">
      <c r="A240" s="3" t="str">
        <f t="shared" si="8"/>
        <v>ANCASH</v>
      </c>
      <c r="B240" s="3" t="str">
        <f>B239</f>
        <v>POMABAMBA</v>
      </c>
      <c r="C240" s="3" t="s">
        <v>220</v>
      </c>
      <c r="D240" s="4">
        <v>9</v>
      </c>
      <c r="E240" s="4">
        <v>117</v>
      </c>
      <c r="F240" s="4">
        <v>104</v>
      </c>
      <c r="G240" s="4">
        <v>184</v>
      </c>
    </row>
    <row r="241" spans="1:7" ht="12" customHeight="1" x14ac:dyDescent="0.25">
      <c r="A241" s="3" t="str">
        <f t="shared" si="8"/>
        <v>ANCASH</v>
      </c>
      <c r="B241" s="139" t="s">
        <v>2569</v>
      </c>
      <c r="C241" s="141"/>
      <c r="D241" s="140">
        <v>241</v>
      </c>
      <c r="E241" s="140">
        <v>1507</v>
      </c>
      <c r="F241" s="140">
        <v>1237</v>
      </c>
      <c r="G241" s="140">
        <v>2223</v>
      </c>
    </row>
    <row r="242" spans="1:7" ht="12" customHeight="1" x14ac:dyDescent="0.25">
      <c r="A242" s="3" t="str">
        <f t="shared" si="8"/>
        <v>ANCASH</v>
      </c>
      <c r="B242" s="3" t="s">
        <v>221</v>
      </c>
      <c r="C242" s="3" t="s">
        <v>222</v>
      </c>
      <c r="D242" s="4">
        <v>24</v>
      </c>
      <c r="E242" s="4">
        <v>219</v>
      </c>
      <c r="F242" s="4">
        <v>190</v>
      </c>
      <c r="G242" s="4">
        <v>373</v>
      </c>
    </row>
    <row r="243" spans="1:7" ht="12" customHeight="1" x14ac:dyDescent="0.25">
      <c r="A243" s="3" t="str">
        <f t="shared" si="8"/>
        <v>ANCASH</v>
      </c>
      <c r="B243" s="3" t="str">
        <f t="shared" ref="B243:B251" si="18">B242</f>
        <v>RECUAY</v>
      </c>
      <c r="C243" s="3" t="s">
        <v>223</v>
      </c>
      <c r="D243" s="4">
        <v>3</v>
      </c>
      <c r="E243" s="4">
        <v>27</v>
      </c>
      <c r="F243" s="4">
        <v>24</v>
      </c>
      <c r="G243" s="4">
        <v>40</v>
      </c>
    </row>
    <row r="244" spans="1:7" ht="12" customHeight="1" x14ac:dyDescent="0.25">
      <c r="A244" s="3" t="str">
        <f t="shared" si="8"/>
        <v>ANCASH</v>
      </c>
      <c r="B244" s="3" t="str">
        <f t="shared" si="18"/>
        <v>RECUAY</v>
      </c>
      <c r="C244" s="3" t="s">
        <v>224</v>
      </c>
      <c r="D244" s="4">
        <v>4</v>
      </c>
      <c r="E244" s="4">
        <v>21</v>
      </c>
      <c r="F244" s="4">
        <v>15</v>
      </c>
      <c r="G244" s="4">
        <v>25</v>
      </c>
    </row>
    <row r="245" spans="1:7" ht="12" customHeight="1" x14ac:dyDescent="0.25">
      <c r="A245" s="3" t="str">
        <f t="shared" si="8"/>
        <v>ANCASH</v>
      </c>
      <c r="B245" s="3" t="str">
        <f t="shared" si="18"/>
        <v>RECUAY</v>
      </c>
      <c r="C245" s="3" t="s">
        <v>225</v>
      </c>
      <c r="D245" s="4">
        <v>4</v>
      </c>
      <c r="E245" s="4">
        <v>34</v>
      </c>
      <c r="F245" s="4">
        <v>27</v>
      </c>
      <c r="G245" s="4">
        <v>56</v>
      </c>
    </row>
    <row r="246" spans="1:7" ht="12" customHeight="1" x14ac:dyDescent="0.25">
      <c r="A246" s="3" t="str">
        <f t="shared" si="8"/>
        <v>ANCASH</v>
      </c>
      <c r="B246" s="3" t="str">
        <f t="shared" si="18"/>
        <v>RECUAY</v>
      </c>
      <c r="C246" s="3" t="s">
        <v>226</v>
      </c>
      <c r="D246" s="4">
        <v>3</v>
      </c>
      <c r="E246" s="4">
        <v>31</v>
      </c>
      <c r="F246" s="4">
        <v>25</v>
      </c>
      <c r="G246" s="4">
        <v>40</v>
      </c>
    </row>
    <row r="247" spans="1:7" ht="12" customHeight="1" x14ac:dyDescent="0.25">
      <c r="A247" s="3" t="str">
        <f t="shared" si="8"/>
        <v>ANCASH</v>
      </c>
      <c r="B247" s="3" t="str">
        <f t="shared" si="18"/>
        <v>RECUAY</v>
      </c>
      <c r="C247" s="3" t="s">
        <v>227</v>
      </c>
      <c r="D247" s="4">
        <v>7</v>
      </c>
      <c r="E247" s="4">
        <v>42</v>
      </c>
      <c r="F247" s="4">
        <v>37</v>
      </c>
      <c r="G247" s="4">
        <v>66</v>
      </c>
    </row>
    <row r="248" spans="1:7" ht="12" customHeight="1" x14ac:dyDescent="0.25">
      <c r="A248" s="3" t="str">
        <f t="shared" si="8"/>
        <v>ANCASH</v>
      </c>
      <c r="B248" s="3" t="str">
        <f t="shared" si="18"/>
        <v>RECUAY</v>
      </c>
      <c r="C248" s="3" t="s">
        <v>228</v>
      </c>
      <c r="D248" s="4">
        <v>5</v>
      </c>
      <c r="E248" s="4">
        <v>47</v>
      </c>
      <c r="F248" s="4">
        <v>44</v>
      </c>
      <c r="G248" s="4">
        <v>65</v>
      </c>
    </row>
    <row r="249" spans="1:7" ht="12" customHeight="1" x14ac:dyDescent="0.25">
      <c r="A249" s="3" t="str">
        <f t="shared" si="8"/>
        <v>ANCASH</v>
      </c>
      <c r="B249" s="3" t="str">
        <f t="shared" si="18"/>
        <v>RECUAY</v>
      </c>
      <c r="C249" s="3" t="s">
        <v>221</v>
      </c>
      <c r="D249" s="4">
        <v>30</v>
      </c>
      <c r="E249" s="4">
        <v>239</v>
      </c>
      <c r="F249" s="4">
        <v>201</v>
      </c>
      <c r="G249" s="4">
        <v>351</v>
      </c>
    </row>
    <row r="250" spans="1:7" ht="12" customHeight="1" x14ac:dyDescent="0.25">
      <c r="A250" s="3" t="str">
        <f t="shared" si="8"/>
        <v>ANCASH</v>
      </c>
      <c r="B250" s="3" t="str">
        <f t="shared" si="18"/>
        <v>RECUAY</v>
      </c>
      <c r="C250" s="3" t="s">
        <v>229</v>
      </c>
      <c r="D250" s="4">
        <v>5</v>
      </c>
      <c r="E250" s="4">
        <v>11</v>
      </c>
      <c r="F250" s="4">
        <v>7</v>
      </c>
      <c r="G250" s="4">
        <v>15</v>
      </c>
    </row>
    <row r="251" spans="1:7" ht="12" customHeight="1" x14ac:dyDescent="0.25">
      <c r="A251" s="3" t="str">
        <f t="shared" si="8"/>
        <v>ANCASH</v>
      </c>
      <c r="B251" s="3" t="str">
        <f t="shared" si="18"/>
        <v>RECUAY</v>
      </c>
      <c r="C251" s="3" t="s">
        <v>230</v>
      </c>
      <c r="D251" s="4">
        <v>15</v>
      </c>
      <c r="E251" s="4">
        <v>116</v>
      </c>
      <c r="F251" s="4">
        <v>103</v>
      </c>
      <c r="G251" s="4">
        <v>193</v>
      </c>
    </row>
    <row r="252" spans="1:7" ht="12" customHeight="1" x14ac:dyDescent="0.25">
      <c r="A252" s="3" t="str">
        <f t="shared" si="8"/>
        <v>ANCASH</v>
      </c>
      <c r="B252" s="139" t="s">
        <v>2570</v>
      </c>
      <c r="C252" s="141"/>
      <c r="D252" s="140">
        <v>100</v>
      </c>
      <c r="E252" s="140">
        <v>787</v>
      </c>
      <c r="F252" s="140">
        <v>673</v>
      </c>
      <c r="G252" s="140">
        <v>1224</v>
      </c>
    </row>
    <row r="253" spans="1:7" ht="12" customHeight="1" x14ac:dyDescent="0.25">
      <c r="A253" s="3" t="str">
        <f t="shared" si="8"/>
        <v>ANCASH</v>
      </c>
      <c r="B253" s="3" t="s">
        <v>231</v>
      </c>
      <c r="C253" s="3" t="s">
        <v>232</v>
      </c>
      <c r="D253" s="4">
        <v>32</v>
      </c>
      <c r="E253" s="4">
        <v>243</v>
      </c>
      <c r="F253" s="4">
        <v>200</v>
      </c>
      <c r="G253" s="4">
        <v>389</v>
      </c>
    </row>
    <row r="254" spans="1:7" ht="12" customHeight="1" x14ac:dyDescent="0.25">
      <c r="A254" s="3" t="str">
        <f t="shared" si="8"/>
        <v>ANCASH</v>
      </c>
      <c r="B254" s="3" t="str">
        <f t="shared" ref="B254:B261" si="19">B253</f>
        <v>SANTA</v>
      </c>
      <c r="C254" s="3" t="s">
        <v>233</v>
      </c>
      <c r="D254" s="4">
        <v>1340</v>
      </c>
      <c r="E254" s="4">
        <v>9863</v>
      </c>
      <c r="F254" s="4">
        <v>8298</v>
      </c>
      <c r="G254" s="4">
        <v>15518</v>
      </c>
    </row>
    <row r="255" spans="1:7" ht="12" customHeight="1" x14ac:dyDescent="0.25">
      <c r="A255" s="3" t="str">
        <f t="shared" si="8"/>
        <v>ANCASH</v>
      </c>
      <c r="B255" s="3" t="str">
        <f t="shared" si="19"/>
        <v>SANTA</v>
      </c>
      <c r="C255" s="3" t="s">
        <v>234</v>
      </c>
      <c r="D255" s="4">
        <v>100</v>
      </c>
      <c r="E255" s="4">
        <v>823</v>
      </c>
      <c r="F255" s="4">
        <v>685</v>
      </c>
      <c r="G255" s="4">
        <v>1270</v>
      </c>
    </row>
    <row r="256" spans="1:7" ht="12" customHeight="1" x14ac:dyDescent="0.25">
      <c r="A256" s="3" t="str">
        <f t="shared" si="8"/>
        <v>ANCASH</v>
      </c>
      <c r="B256" s="3" t="str">
        <f t="shared" si="19"/>
        <v>SANTA</v>
      </c>
      <c r="C256" s="3" t="s">
        <v>235</v>
      </c>
      <c r="D256" s="4">
        <v>15</v>
      </c>
      <c r="E256" s="4">
        <v>132</v>
      </c>
      <c r="F256" s="4">
        <v>113</v>
      </c>
      <c r="G256" s="4">
        <v>211</v>
      </c>
    </row>
    <row r="257" spans="1:7" ht="12" customHeight="1" x14ac:dyDescent="0.25">
      <c r="A257" s="3" t="str">
        <f t="shared" si="8"/>
        <v>ANCASH</v>
      </c>
      <c r="B257" s="3" t="str">
        <f t="shared" si="19"/>
        <v>SANTA</v>
      </c>
      <c r="C257" s="3" t="s">
        <v>236</v>
      </c>
      <c r="D257" s="4">
        <v>85</v>
      </c>
      <c r="E257" s="4">
        <v>556</v>
      </c>
      <c r="F257" s="4">
        <v>466</v>
      </c>
      <c r="G257" s="4">
        <v>880</v>
      </c>
    </row>
    <row r="258" spans="1:7" ht="12" customHeight="1" x14ac:dyDescent="0.25">
      <c r="A258" s="3" t="str">
        <f t="shared" si="8"/>
        <v>ANCASH</v>
      </c>
      <c r="B258" s="3" t="str">
        <f t="shared" si="19"/>
        <v>SANTA</v>
      </c>
      <c r="C258" s="3" t="s">
        <v>237</v>
      </c>
      <c r="D258" s="4">
        <v>88</v>
      </c>
      <c r="E258" s="4">
        <v>651</v>
      </c>
      <c r="F258" s="4">
        <v>540</v>
      </c>
      <c r="G258" s="4">
        <v>1023</v>
      </c>
    </row>
    <row r="259" spans="1:7" ht="12" customHeight="1" x14ac:dyDescent="0.25">
      <c r="A259" s="3" t="str">
        <f t="shared" si="8"/>
        <v>ANCASH</v>
      </c>
      <c r="B259" s="3" t="str">
        <f t="shared" si="19"/>
        <v>SANTA</v>
      </c>
      <c r="C259" s="3" t="s">
        <v>238</v>
      </c>
      <c r="D259" s="4">
        <v>1070</v>
      </c>
      <c r="E259" s="4">
        <v>7402</v>
      </c>
      <c r="F259" s="4">
        <v>6207</v>
      </c>
      <c r="G259" s="4">
        <v>11131</v>
      </c>
    </row>
    <row r="260" spans="1:7" ht="12" customHeight="1" x14ac:dyDescent="0.25">
      <c r="A260" s="3" t="str">
        <f t="shared" si="8"/>
        <v>ANCASH</v>
      </c>
      <c r="B260" s="3" t="str">
        <f t="shared" si="19"/>
        <v>SANTA</v>
      </c>
      <c r="C260" s="3" t="s">
        <v>239</v>
      </c>
      <c r="D260" s="4">
        <v>26</v>
      </c>
      <c r="E260" s="4">
        <v>194</v>
      </c>
      <c r="F260" s="4">
        <v>167</v>
      </c>
      <c r="G260" s="4">
        <v>342</v>
      </c>
    </row>
    <row r="261" spans="1:7" ht="12" customHeight="1" x14ac:dyDescent="0.25">
      <c r="A261" s="3" t="str">
        <f t="shared" si="8"/>
        <v>ANCASH</v>
      </c>
      <c r="B261" s="3" t="str">
        <f t="shared" si="19"/>
        <v>SANTA</v>
      </c>
      <c r="C261" s="3" t="s">
        <v>231</v>
      </c>
      <c r="D261" s="4">
        <v>211</v>
      </c>
      <c r="E261" s="4">
        <v>1270</v>
      </c>
      <c r="F261" s="4">
        <v>1030</v>
      </c>
      <c r="G261" s="4">
        <v>1746</v>
      </c>
    </row>
    <row r="262" spans="1:7" ht="12" customHeight="1" x14ac:dyDescent="0.25">
      <c r="A262" s="3" t="str">
        <f t="shared" si="8"/>
        <v>ANCASH</v>
      </c>
      <c r="B262" s="139" t="s">
        <v>2571</v>
      </c>
      <c r="C262" s="141"/>
      <c r="D262" s="140">
        <v>2967</v>
      </c>
      <c r="E262" s="140">
        <v>21134</v>
      </c>
      <c r="F262" s="140">
        <v>17706</v>
      </c>
      <c r="G262" s="140">
        <v>32510</v>
      </c>
    </row>
    <row r="263" spans="1:7" ht="12" customHeight="1" x14ac:dyDescent="0.25">
      <c r="A263" s="3" t="str">
        <f t="shared" si="8"/>
        <v>ANCASH</v>
      </c>
      <c r="B263" s="3" t="s">
        <v>240</v>
      </c>
      <c r="C263" s="3" t="s">
        <v>241</v>
      </c>
      <c r="D263" s="4">
        <v>18</v>
      </c>
      <c r="E263" s="4">
        <v>127</v>
      </c>
      <c r="F263" s="4">
        <v>105</v>
      </c>
      <c r="G263" s="4">
        <v>186</v>
      </c>
    </row>
    <row r="264" spans="1:7" ht="12" customHeight="1" x14ac:dyDescent="0.25">
      <c r="A264" s="3" t="str">
        <f t="shared" si="8"/>
        <v>ANCASH</v>
      </c>
      <c r="B264" s="3" t="str">
        <f t="shared" ref="B264:B272" si="20">B263</f>
        <v>SIHUAS</v>
      </c>
      <c r="C264" s="3" t="s">
        <v>242</v>
      </c>
      <c r="D264" s="4">
        <v>2</v>
      </c>
      <c r="E264" s="4">
        <v>13</v>
      </c>
      <c r="F264" s="4">
        <v>9</v>
      </c>
      <c r="G264" s="4">
        <v>33</v>
      </c>
    </row>
    <row r="265" spans="1:7" ht="12" customHeight="1" x14ac:dyDescent="0.25">
      <c r="A265" s="3" t="str">
        <f t="shared" si="8"/>
        <v>ANCASH</v>
      </c>
      <c r="B265" s="3" t="str">
        <f t="shared" si="20"/>
        <v>SIHUAS</v>
      </c>
      <c r="C265" s="3" t="s">
        <v>243</v>
      </c>
      <c r="D265" s="4">
        <v>18</v>
      </c>
      <c r="E265" s="4">
        <v>101</v>
      </c>
      <c r="F265" s="4">
        <v>78</v>
      </c>
      <c r="G265" s="4">
        <v>147</v>
      </c>
    </row>
    <row r="266" spans="1:7" ht="12" customHeight="1" x14ac:dyDescent="0.25">
      <c r="A266" s="3" t="str">
        <f t="shared" si="8"/>
        <v>ANCASH</v>
      </c>
      <c r="B266" s="3" t="str">
        <f t="shared" si="20"/>
        <v>SIHUAS</v>
      </c>
      <c r="C266" s="3" t="s">
        <v>244</v>
      </c>
      <c r="D266" s="4">
        <v>9</v>
      </c>
      <c r="E266" s="4">
        <v>65</v>
      </c>
      <c r="F266" s="4">
        <v>50</v>
      </c>
      <c r="G266" s="4">
        <v>87</v>
      </c>
    </row>
    <row r="267" spans="1:7" ht="12" customHeight="1" x14ac:dyDescent="0.25">
      <c r="A267" s="3" t="str">
        <f t="shared" si="8"/>
        <v>ANCASH</v>
      </c>
      <c r="B267" s="3" t="str">
        <f t="shared" si="20"/>
        <v>SIHUAS</v>
      </c>
      <c r="C267" s="3" t="s">
        <v>245</v>
      </c>
      <c r="D267" s="4">
        <v>26</v>
      </c>
      <c r="E267" s="4">
        <v>209</v>
      </c>
      <c r="F267" s="4">
        <v>177</v>
      </c>
      <c r="G267" s="4">
        <v>291</v>
      </c>
    </row>
    <row r="268" spans="1:7" ht="12" customHeight="1" x14ac:dyDescent="0.25">
      <c r="A268" s="3" t="str">
        <f t="shared" si="8"/>
        <v>ANCASH</v>
      </c>
      <c r="B268" s="3" t="str">
        <f t="shared" si="20"/>
        <v>SIHUAS</v>
      </c>
      <c r="C268" s="3" t="s">
        <v>246</v>
      </c>
      <c r="D268" s="4">
        <v>24</v>
      </c>
      <c r="E268" s="4">
        <v>147</v>
      </c>
      <c r="F268" s="4">
        <v>118</v>
      </c>
      <c r="G268" s="4">
        <v>224</v>
      </c>
    </row>
    <row r="269" spans="1:7" ht="12" customHeight="1" x14ac:dyDescent="0.25">
      <c r="A269" s="3" t="str">
        <f t="shared" si="8"/>
        <v>ANCASH</v>
      </c>
      <c r="B269" s="3" t="str">
        <f t="shared" si="20"/>
        <v>SIHUAS</v>
      </c>
      <c r="C269" s="3" t="s">
        <v>247</v>
      </c>
      <c r="D269" s="4">
        <v>27</v>
      </c>
      <c r="E269" s="4">
        <v>168</v>
      </c>
      <c r="F269" s="4">
        <v>136</v>
      </c>
      <c r="G269" s="4">
        <v>208</v>
      </c>
    </row>
    <row r="270" spans="1:7" ht="12" customHeight="1" x14ac:dyDescent="0.25">
      <c r="A270" s="3" t="str">
        <f t="shared" si="8"/>
        <v>ANCASH</v>
      </c>
      <c r="B270" s="3" t="str">
        <f t="shared" si="20"/>
        <v>SIHUAS</v>
      </c>
      <c r="C270" s="3" t="s">
        <v>248</v>
      </c>
      <c r="D270" s="4">
        <v>65</v>
      </c>
      <c r="E270" s="4">
        <v>465</v>
      </c>
      <c r="F270" s="4">
        <v>397</v>
      </c>
      <c r="G270" s="4">
        <v>715</v>
      </c>
    </row>
    <row r="271" spans="1:7" ht="12" customHeight="1" x14ac:dyDescent="0.25">
      <c r="A271" s="3" t="str">
        <f t="shared" si="8"/>
        <v>ANCASH</v>
      </c>
      <c r="B271" s="3" t="str">
        <f t="shared" si="20"/>
        <v>SIHUAS</v>
      </c>
      <c r="C271" s="3" t="s">
        <v>249</v>
      </c>
      <c r="D271" s="4">
        <v>14</v>
      </c>
      <c r="E271" s="4">
        <v>87</v>
      </c>
      <c r="F271" s="4">
        <v>78</v>
      </c>
      <c r="G271" s="4">
        <v>126</v>
      </c>
    </row>
    <row r="272" spans="1:7" ht="12" customHeight="1" x14ac:dyDescent="0.25">
      <c r="A272" s="3" t="str">
        <f t="shared" si="8"/>
        <v>ANCASH</v>
      </c>
      <c r="B272" s="3" t="str">
        <f t="shared" si="20"/>
        <v>SIHUAS</v>
      </c>
      <c r="C272" s="3" t="s">
        <v>240</v>
      </c>
      <c r="D272" s="4">
        <v>32</v>
      </c>
      <c r="E272" s="4">
        <v>249</v>
      </c>
      <c r="F272" s="4">
        <v>208</v>
      </c>
      <c r="G272" s="4">
        <v>426</v>
      </c>
    </row>
    <row r="273" spans="1:7" ht="12" customHeight="1" x14ac:dyDescent="0.25">
      <c r="A273" s="3" t="str">
        <f t="shared" si="8"/>
        <v>ANCASH</v>
      </c>
      <c r="B273" s="139" t="s">
        <v>2572</v>
      </c>
      <c r="C273" s="141"/>
      <c r="D273" s="140">
        <v>235</v>
      </c>
      <c r="E273" s="140">
        <v>1631</v>
      </c>
      <c r="F273" s="140">
        <v>1356</v>
      </c>
      <c r="G273" s="140">
        <v>2443</v>
      </c>
    </row>
    <row r="274" spans="1:7" ht="12" customHeight="1" x14ac:dyDescent="0.25">
      <c r="A274" s="3" t="str">
        <f t="shared" si="8"/>
        <v>ANCASH</v>
      </c>
      <c r="B274" s="3" t="s">
        <v>250</v>
      </c>
      <c r="C274" s="3" t="s">
        <v>251</v>
      </c>
      <c r="D274" s="4">
        <v>9</v>
      </c>
      <c r="E274" s="4">
        <v>66</v>
      </c>
      <c r="F274" s="4">
        <v>54</v>
      </c>
      <c r="G274" s="4">
        <v>103</v>
      </c>
    </row>
    <row r="275" spans="1:7" ht="12" customHeight="1" x14ac:dyDescent="0.25">
      <c r="A275" s="3" t="str">
        <f t="shared" si="8"/>
        <v>ANCASH</v>
      </c>
      <c r="B275" s="3" t="str">
        <f t="shared" ref="B275:B281" si="21">B274</f>
        <v>YUNGAY</v>
      </c>
      <c r="C275" s="3" t="s">
        <v>252</v>
      </c>
      <c r="D275" s="4">
        <v>45</v>
      </c>
      <c r="E275" s="4">
        <v>336</v>
      </c>
      <c r="F275" s="4">
        <v>283</v>
      </c>
      <c r="G275" s="4">
        <v>483</v>
      </c>
    </row>
    <row r="276" spans="1:7" ht="12" customHeight="1" x14ac:dyDescent="0.25">
      <c r="A276" s="3" t="str">
        <f t="shared" si="8"/>
        <v>ANCASH</v>
      </c>
      <c r="B276" s="3" t="str">
        <f t="shared" si="21"/>
        <v>YUNGAY</v>
      </c>
      <c r="C276" s="3" t="s">
        <v>253</v>
      </c>
      <c r="D276" s="4">
        <v>10</v>
      </c>
      <c r="E276" s="4">
        <v>66</v>
      </c>
      <c r="F276" s="4">
        <v>58</v>
      </c>
      <c r="G276" s="4">
        <v>94</v>
      </c>
    </row>
    <row r="277" spans="1:7" ht="12" customHeight="1" x14ac:dyDescent="0.25">
      <c r="A277" s="3" t="str">
        <f t="shared" si="8"/>
        <v>ANCASH</v>
      </c>
      <c r="B277" s="3" t="str">
        <f t="shared" si="21"/>
        <v>YUNGAY</v>
      </c>
      <c r="C277" s="3" t="s">
        <v>254</v>
      </c>
      <c r="D277" s="4">
        <v>96</v>
      </c>
      <c r="E277" s="4">
        <v>716</v>
      </c>
      <c r="F277" s="4">
        <v>591</v>
      </c>
      <c r="G277" s="4">
        <v>1074</v>
      </c>
    </row>
    <row r="278" spans="1:7" ht="12" customHeight="1" x14ac:dyDescent="0.25">
      <c r="A278" s="3" t="str">
        <f t="shared" si="8"/>
        <v>ANCASH</v>
      </c>
      <c r="B278" s="3" t="str">
        <f t="shared" si="21"/>
        <v>YUNGAY</v>
      </c>
      <c r="C278" s="3" t="s">
        <v>255</v>
      </c>
      <c r="D278" s="4">
        <v>29</v>
      </c>
      <c r="E278" s="4">
        <v>151</v>
      </c>
      <c r="F278" s="4">
        <v>123</v>
      </c>
      <c r="G278" s="4">
        <v>232</v>
      </c>
    </row>
    <row r="279" spans="1:7" ht="12" customHeight="1" x14ac:dyDescent="0.25">
      <c r="A279" s="3" t="str">
        <f t="shared" si="8"/>
        <v>ANCASH</v>
      </c>
      <c r="B279" s="3" t="str">
        <f t="shared" si="21"/>
        <v>YUNGAY</v>
      </c>
      <c r="C279" s="3" t="s">
        <v>256</v>
      </c>
      <c r="D279" s="4">
        <v>8</v>
      </c>
      <c r="E279" s="4">
        <v>84</v>
      </c>
      <c r="F279" s="4">
        <v>70</v>
      </c>
      <c r="G279" s="4">
        <v>168</v>
      </c>
    </row>
    <row r="280" spans="1:7" ht="12" customHeight="1" x14ac:dyDescent="0.25">
      <c r="A280" s="3" t="str">
        <f t="shared" si="8"/>
        <v>ANCASH</v>
      </c>
      <c r="B280" s="3" t="str">
        <f t="shared" si="21"/>
        <v>YUNGAY</v>
      </c>
      <c r="C280" s="3" t="s">
        <v>257</v>
      </c>
      <c r="D280" s="4">
        <v>34</v>
      </c>
      <c r="E280" s="4">
        <v>279</v>
      </c>
      <c r="F280" s="4">
        <v>234</v>
      </c>
      <c r="G280" s="4">
        <v>428</v>
      </c>
    </row>
    <row r="281" spans="1:7" ht="12" customHeight="1" x14ac:dyDescent="0.25">
      <c r="A281" s="3" t="str">
        <f t="shared" si="8"/>
        <v>ANCASH</v>
      </c>
      <c r="B281" s="3" t="str">
        <f t="shared" si="21"/>
        <v>YUNGAY</v>
      </c>
      <c r="C281" s="3" t="s">
        <v>250</v>
      </c>
      <c r="D281" s="4">
        <v>146</v>
      </c>
      <c r="E281" s="4">
        <v>1098</v>
      </c>
      <c r="F281" s="4">
        <v>912</v>
      </c>
      <c r="G281" s="4">
        <v>1608</v>
      </c>
    </row>
    <row r="282" spans="1:7" ht="12" customHeight="1" x14ac:dyDescent="0.25">
      <c r="A282" s="3" t="str">
        <f t="shared" si="8"/>
        <v>ANCASH</v>
      </c>
      <c r="B282" s="139" t="s">
        <v>2573</v>
      </c>
      <c r="C282" s="141"/>
      <c r="D282" s="140">
        <v>377</v>
      </c>
      <c r="E282" s="140">
        <v>2796</v>
      </c>
      <c r="F282" s="140">
        <v>2325</v>
      </c>
      <c r="G282" s="140">
        <v>4190</v>
      </c>
    </row>
    <row r="283" spans="1:7" ht="12" customHeight="1" x14ac:dyDescent="0.25">
      <c r="A283" s="142" t="s">
        <v>1782</v>
      </c>
      <c r="B283" s="142"/>
      <c r="C283" s="143"/>
      <c r="D283" s="144">
        <v>7964</v>
      </c>
      <c r="E283" s="144">
        <v>56767</v>
      </c>
      <c r="F283" s="144">
        <v>47376</v>
      </c>
      <c r="G283" s="144">
        <v>85561</v>
      </c>
    </row>
    <row r="284" spans="1:7" ht="12" customHeight="1" x14ac:dyDescent="0.25">
      <c r="A284" s="3" t="s">
        <v>258</v>
      </c>
      <c r="B284" s="3" t="s">
        <v>259</v>
      </c>
      <c r="C284" s="3" t="s">
        <v>259</v>
      </c>
      <c r="D284" s="4">
        <v>468</v>
      </c>
      <c r="E284" s="4">
        <v>3848</v>
      </c>
      <c r="F284" s="4">
        <v>3248</v>
      </c>
      <c r="G284" s="4">
        <v>6341</v>
      </c>
    </row>
    <row r="285" spans="1:7" ht="12" customHeight="1" x14ac:dyDescent="0.25">
      <c r="A285" s="3" t="str">
        <f t="shared" ref="A285:B292" si="22">A284</f>
        <v>APURIMAC</v>
      </c>
      <c r="B285" s="3" t="str">
        <f t="shared" si="22"/>
        <v>ABANCAY</v>
      </c>
      <c r="C285" s="3" t="s">
        <v>260</v>
      </c>
      <c r="D285" s="4">
        <v>12</v>
      </c>
      <c r="E285" s="4">
        <v>78</v>
      </c>
      <c r="F285" s="4">
        <v>66</v>
      </c>
      <c r="G285" s="4">
        <v>126</v>
      </c>
    </row>
    <row r="286" spans="1:7" ht="12" customHeight="1" x14ac:dyDescent="0.25">
      <c r="A286" s="3" t="str">
        <f t="shared" si="22"/>
        <v>APURIMAC</v>
      </c>
      <c r="B286" s="3" t="str">
        <f t="shared" si="22"/>
        <v>ABANCAY</v>
      </c>
      <c r="C286" s="3" t="s">
        <v>261</v>
      </c>
      <c r="D286" s="4">
        <v>8</v>
      </c>
      <c r="E286" s="4">
        <v>59</v>
      </c>
      <c r="F286" s="4">
        <v>46</v>
      </c>
      <c r="G286" s="4">
        <v>88</v>
      </c>
    </row>
    <row r="287" spans="1:7" ht="12" customHeight="1" x14ac:dyDescent="0.25">
      <c r="A287" s="3" t="str">
        <f t="shared" si="22"/>
        <v>APURIMAC</v>
      </c>
      <c r="B287" s="3" t="str">
        <f t="shared" si="22"/>
        <v>ABANCAY</v>
      </c>
      <c r="C287" s="3" t="s">
        <v>262</v>
      </c>
      <c r="D287" s="4">
        <v>123</v>
      </c>
      <c r="E287" s="4">
        <v>866</v>
      </c>
      <c r="F287" s="4">
        <v>736</v>
      </c>
      <c r="G287" s="4">
        <v>1272</v>
      </c>
    </row>
    <row r="288" spans="1:7" ht="12" customHeight="1" x14ac:dyDescent="0.25">
      <c r="A288" s="3" t="str">
        <f t="shared" si="22"/>
        <v>APURIMAC</v>
      </c>
      <c r="B288" s="3" t="str">
        <f t="shared" si="22"/>
        <v>ABANCAY</v>
      </c>
      <c r="C288" s="3" t="s">
        <v>263</v>
      </c>
      <c r="D288" s="4">
        <v>18</v>
      </c>
      <c r="E288" s="4">
        <v>136</v>
      </c>
      <c r="F288" s="4">
        <v>109</v>
      </c>
      <c r="G288" s="4">
        <v>180</v>
      </c>
    </row>
    <row r="289" spans="1:7" ht="12" customHeight="1" x14ac:dyDescent="0.25">
      <c r="A289" s="3" t="str">
        <f t="shared" si="22"/>
        <v>APURIMAC</v>
      </c>
      <c r="B289" s="3" t="str">
        <f t="shared" si="22"/>
        <v>ABANCAY</v>
      </c>
      <c r="C289" s="3" t="s">
        <v>264</v>
      </c>
      <c r="D289" s="4">
        <v>16</v>
      </c>
      <c r="E289" s="4">
        <v>96</v>
      </c>
      <c r="F289" s="4">
        <v>76</v>
      </c>
      <c r="G289" s="4">
        <v>130</v>
      </c>
    </row>
    <row r="290" spans="1:7" ht="12" customHeight="1" x14ac:dyDescent="0.25">
      <c r="A290" s="3" t="str">
        <f t="shared" si="22"/>
        <v>APURIMAC</v>
      </c>
      <c r="B290" s="3" t="str">
        <f t="shared" si="22"/>
        <v>ABANCAY</v>
      </c>
      <c r="C290" s="3" t="s">
        <v>265</v>
      </c>
      <c r="D290" s="4">
        <v>14</v>
      </c>
      <c r="E290" s="4">
        <v>138</v>
      </c>
      <c r="F290" s="4">
        <v>106</v>
      </c>
      <c r="G290" s="4">
        <v>181</v>
      </c>
    </row>
    <row r="291" spans="1:7" ht="12" customHeight="1" x14ac:dyDescent="0.25">
      <c r="A291" s="3" t="str">
        <f t="shared" si="22"/>
        <v>APURIMAC</v>
      </c>
      <c r="B291" s="3" t="str">
        <f t="shared" si="22"/>
        <v>ABANCAY</v>
      </c>
      <c r="C291" s="3" t="s">
        <v>266</v>
      </c>
      <c r="D291" s="4">
        <v>8</v>
      </c>
      <c r="E291" s="4">
        <v>77</v>
      </c>
      <c r="F291" s="4">
        <v>64</v>
      </c>
      <c r="G291" s="4">
        <v>123</v>
      </c>
    </row>
    <row r="292" spans="1:7" ht="12" customHeight="1" x14ac:dyDescent="0.25">
      <c r="A292" s="3" t="str">
        <f t="shared" si="22"/>
        <v>APURIMAC</v>
      </c>
      <c r="B292" s="3" t="str">
        <f t="shared" si="22"/>
        <v>ABANCAY</v>
      </c>
      <c r="C292" s="3" t="s">
        <v>267</v>
      </c>
      <c r="D292" s="4">
        <v>100</v>
      </c>
      <c r="E292" s="4">
        <v>621</v>
      </c>
      <c r="F292" s="4">
        <v>524</v>
      </c>
      <c r="G292" s="4">
        <v>906</v>
      </c>
    </row>
    <row r="293" spans="1:7" ht="12" customHeight="1" x14ac:dyDescent="0.25">
      <c r="A293" s="3" t="str">
        <f t="shared" ref="A293:A374" si="23">A292</f>
        <v>APURIMAC</v>
      </c>
      <c r="B293" s="139" t="s">
        <v>2574</v>
      </c>
      <c r="C293" s="141"/>
      <c r="D293" s="140">
        <v>767</v>
      </c>
      <c r="E293" s="140">
        <v>5919</v>
      </c>
      <c r="F293" s="140">
        <v>4975</v>
      </c>
      <c r="G293" s="140">
        <v>9347</v>
      </c>
    </row>
    <row r="294" spans="1:7" ht="12" customHeight="1" x14ac:dyDescent="0.25">
      <c r="A294" s="3" t="str">
        <f t="shared" si="23"/>
        <v>APURIMAC</v>
      </c>
      <c r="B294" s="3" t="s">
        <v>268</v>
      </c>
      <c r="C294" s="3" t="s">
        <v>268</v>
      </c>
      <c r="D294" s="4">
        <v>336</v>
      </c>
      <c r="E294" s="4">
        <v>2275</v>
      </c>
      <c r="F294" s="4">
        <v>1903</v>
      </c>
      <c r="G294" s="4">
        <v>3531</v>
      </c>
    </row>
    <row r="295" spans="1:7" ht="12" customHeight="1" x14ac:dyDescent="0.25">
      <c r="A295" s="3" t="str">
        <f t="shared" si="23"/>
        <v>APURIMAC</v>
      </c>
      <c r="B295" s="3" t="str">
        <f t="shared" ref="B295:B313" si="24">B294</f>
        <v>ANDAHUAYLAS</v>
      </c>
      <c r="C295" s="3" t="s">
        <v>269</v>
      </c>
      <c r="D295" s="4">
        <v>50</v>
      </c>
      <c r="E295" s="4">
        <v>301</v>
      </c>
      <c r="F295" s="4">
        <v>251</v>
      </c>
      <c r="G295" s="4">
        <v>415</v>
      </c>
    </row>
    <row r="296" spans="1:7" ht="12" customHeight="1" x14ac:dyDescent="0.25">
      <c r="A296" s="3" t="str">
        <f t="shared" si="23"/>
        <v>APURIMAC</v>
      </c>
      <c r="B296" s="3" t="str">
        <f t="shared" si="24"/>
        <v>ANDAHUAYLAS</v>
      </c>
      <c r="C296" s="3" t="s">
        <v>270</v>
      </c>
      <c r="D296" s="4">
        <v>5</v>
      </c>
      <c r="E296" s="4">
        <v>41</v>
      </c>
      <c r="F296" s="4">
        <v>33</v>
      </c>
      <c r="G296" s="4">
        <v>68</v>
      </c>
    </row>
    <row r="297" spans="1:7" ht="12" customHeight="1" x14ac:dyDescent="0.25">
      <c r="A297" s="3" t="str">
        <f t="shared" si="23"/>
        <v>APURIMAC</v>
      </c>
      <c r="B297" s="3" t="str">
        <f t="shared" si="24"/>
        <v>ANDAHUAYLAS</v>
      </c>
      <c r="C297" s="3" t="s">
        <v>271</v>
      </c>
      <c r="D297" s="4">
        <v>35</v>
      </c>
      <c r="E297" s="4">
        <v>232</v>
      </c>
      <c r="F297" s="4">
        <v>184</v>
      </c>
      <c r="G297" s="4">
        <v>324</v>
      </c>
    </row>
    <row r="298" spans="1:7" ht="12" customHeight="1" x14ac:dyDescent="0.25">
      <c r="A298" s="3" t="str">
        <f t="shared" si="23"/>
        <v>APURIMAC</v>
      </c>
      <c r="B298" s="3" t="str">
        <f t="shared" si="24"/>
        <v>ANDAHUAYLAS</v>
      </c>
      <c r="C298" s="3" t="s">
        <v>272</v>
      </c>
      <c r="D298" s="4">
        <v>20</v>
      </c>
      <c r="E298" s="4">
        <v>182</v>
      </c>
      <c r="F298" s="4">
        <v>157</v>
      </c>
      <c r="G298" s="4">
        <v>269</v>
      </c>
    </row>
    <row r="299" spans="1:7" ht="12" customHeight="1" x14ac:dyDescent="0.25">
      <c r="A299" s="3" t="str">
        <f t="shared" si="23"/>
        <v>APURIMAC</v>
      </c>
      <c r="B299" s="3" t="str">
        <f t="shared" si="24"/>
        <v>ANDAHUAYLAS</v>
      </c>
      <c r="C299" s="3" t="s">
        <v>273</v>
      </c>
      <c r="D299" s="4">
        <v>1</v>
      </c>
      <c r="E299" s="4">
        <v>31</v>
      </c>
      <c r="F299" s="4">
        <v>25</v>
      </c>
      <c r="G299" s="4">
        <v>50</v>
      </c>
    </row>
    <row r="300" spans="1:7" ht="12" customHeight="1" x14ac:dyDescent="0.25">
      <c r="A300" s="3" t="str">
        <f t="shared" si="23"/>
        <v>APURIMAC</v>
      </c>
      <c r="B300" s="3" t="str">
        <f t="shared" si="24"/>
        <v>ANDAHUAYLAS</v>
      </c>
      <c r="C300" s="3" t="s">
        <v>274</v>
      </c>
      <c r="D300" s="4">
        <v>39</v>
      </c>
      <c r="E300" s="4">
        <v>268</v>
      </c>
      <c r="F300" s="4">
        <v>225</v>
      </c>
      <c r="G300" s="4">
        <v>416</v>
      </c>
    </row>
    <row r="301" spans="1:7" ht="12" customHeight="1" x14ac:dyDescent="0.25">
      <c r="A301" s="3" t="str">
        <f t="shared" si="23"/>
        <v>APURIMAC</v>
      </c>
      <c r="B301" s="3" t="str">
        <f t="shared" si="24"/>
        <v>ANDAHUAYLAS</v>
      </c>
      <c r="C301" s="3" t="s">
        <v>275</v>
      </c>
      <c r="D301" s="4">
        <v>8</v>
      </c>
      <c r="E301" s="4">
        <v>66</v>
      </c>
      <c r="F301" s="4">
        <v>53</v>
      </c>
      <c r="G301" s="4">
        <v>98</v>
      </c>
    </row>
    <row r="302" spans="1:7" ht="12" customHeight="1" x14ac:dyDescent="0.25">
      <c r="A302" s="3" t="str">
        <f t="shared" si="23"/>
        <v>APURIMAC</v>
      </c>
      <c r="B302" s="3" t="str">
        <f t="shared" si="24"/>
        <v>ANDAHUAYLAS</v>
      </c>
      <c r="C302" s="3" t="s">
        <v>276</v>
      </c>
      <c r="D302" s="4">
        <v>38</v>
      </c>
      <c r="E302" s="4">
        <v>300</v>
      </c>
      <c r="F302" s="4">
        <v>257</v>
      </c>
      <c r="G302" s="4">
        <v>439</v>
      </c>
    </row>
    <row r="303" spans="1:7" ht="12" customHeight="1" x14ac:dyDescent="0.25">
      <c r="A303" s="3" t="str">
        <f t="shared" si="23"/>
        <v>APURIMAC</v>
      </c>
      <c r="B303" s="3" t="str">
        <f t="shared" si="24"/>
        <v>ANDAHUAYLAS</v>
      </c>
      <c r="C303" s="3" t="s">
        <v>277</v>
      </c>
      <c r="D303" s="4">
        <v>25</v>
      </c>
      <c r="E303" s="4">
        <v>156</v>
      </c>
      <c r="F303" s="4">
        <v>132</v>
      </c>
      <c r="G303" s="4">
        <v>214</v>
      </c>
    </row>
    <row r="304" spans="1:7" ht="12" customHeight="1" x14ac:dyDescent="0.25">
      <c r="A304" s="3" t="str">
        <f t="shared" si="23"/>
        <v>APURIMAC</v>
      </c>
      <c r="B304" s="3" t="str">
        <f t="shared" si="24"/>
        <v>ANDAHUAYLAS</v>
      </c>
      <c r="C304" s="3" t="s">
        <v>278</v>
      </c>
      <c r="D304" s="4">
        <v>45</v>
      </c>
      <c r="E304" s="4">
        <v>352</v>
      </c>
      <c r="F304" s="4">
        <v>298</v>
      </c>
      <c r="G304" s="4">
        <v>542</v>
      </c>
    </row>
    <row r="305" spans="1:7" ht="12" customHeight="1" x14ac:dyDescent="0.25">
      <c r="A305" s="3" t="str">
        <f t="shared" si="23"/>
        <v>APURIMAC</v>
      </c>
      <c r="B305" s="3" t="str">
        <f t="shared" si="24"/>
        <v>ANDAHUAYLAS</v>
      </c>
      <c r="C305" s="3" t="s">
        <v>279</v>
      </c>
      <c r="D305" s="4">
        <v>24</v>
      </c>
      <c r="E305" s="4">
        <v>112</v>
      </c>
      <c r="F305" s="4">
        <v>95</v>
      </c>
      <c r="G305" s="4">
        <v>170</v>
      </c>
    </row>
    <row r="306" spans="1:7" ht="12" customHeight="1" x14ac:dyDescent="0.25">
      <c r="A306" s="3" t="str">
        <f t="shared" si="23"/>
        <v>APURIMAC</v>
      </c>
      <c r="B306" s="3" t="str">
        <f t="shared" si="24"/>
        <v>ANDAHUAYLAS</v>
      </c>
      <c r="C306" s="3" t="s">
        <v>280</v>
      </c>
      <c r="D306" s="4">
        <v>6</v>
      </c>
      <c r="E306" s="4">
        <v>41</v>
      </c>
      <c r="F306" s="4">
        <v>36</v>
      </c>
      <c r="G306" s="4">
        <v>55</v>
      </c>
    </row>
    <row r="307" spans="1:7" ht="12" customHeight="1" x14ac:dyDescent="0.25">
      <c r="A307" s="3" t="str">
        <f t="shared" si="23"/>
        <v>APURIMAC</v>
      </c>
      <c r="B307" s="3" t="str">
        <f t="shared" si="24"/>
        <v>ANDAHUAYLAS</v>
      </c>
      <c r="C307" s="3" t="s">
        <v>281</v>
      </c>
      <c r="D307" s="4">
        <v>15</v>
      </c>
      <c r="E307" s="4">
        <v>155</v>
      </c>
      <c r="F307" s="4">
        <v>134</v>
      </c>
      <c r="G307" s="4">
        <v>224</v>
      </c>
    </row>
    <row r="308" spans="1:7" ht="12" customHeight="1" x14ac:dyDescent="0.25">
      <c r="A308" s="3" t="str">
        <f t="shared" si="23"/>
        <v>APURIMAC</v>
      </c>
      <c r="B308" s="3" t="str">
        <f t="shared" si="24"/>
        <v>ANDAHUAYLAS</v>
      </c>
      <c r="C308" s="3" t="s">
        <v>66</v>
      </c>
      <c r="D308" s="4">
        <v>172</v>
      </c>
      <c r="E308" s="4">
        <v>1133</v>
      </c>
      <c r="F308" s="4">
        <v>941</v>
      </c>
      <c r="G308" s="4">
        <v>1787</v>
      </c>
    </row>
    <row r="309" spans="1:7" ht="12" customHeight="1" x14ac:dyDescent="0.25">
      <c r="A309" s="3" t="str">
        <f t="shared" si="23"/>
        <v>APURIMAC</v>
      </c>
      <c r="B309" s="3" t="str">
        <f t="shared" si="24"/>
        <v>ANDAHUAYLAS</v>
      </c>
      <c r="C309" s="3" t="s">
        <v>282</v>
      </c>
      <c r="D309" s="4">
        <v>9</v>
      </c>
      <c r="E309" s="4">
        <v>111</v>
      </c>
      <c r="F309" s="4">
        <v>94</v>
      </c>
      <c r="G309" s="4">
        <v>155</v>
      </c>
    </row>
    <row r="310" spans="1:7" ht="12" customHeight="1" x14ac:dyDescent="0.25">
      <c r="A310" s="3" t="str">
        <f t="shared" si="23"/>
        <v>APURIMAC</v>
      </c>
      <c r="B310" s="3" t="str">
        <f t="shared" si="24"/>
        <v>ANDAHUAYLAS</v>
      </c>
      <c r="C310" s="3" t="s">
        <v>283</v>
      </c>
      <c r="D310" s="4">
        <v>65</v>
      </c>
      <c r="E310" s="4">
        <v>451</v>
      </c>
      <c r="F310" s="4">
        <v>371</v>
      </c>
      <c r="G310" s="4">
        <v>671</v>
      </c>
    </row>
    <row r="311" spans="1:7" ht="12" customHeight="1" x14ac:dyDescent="0.25">
      <c r="A311" s="3" t="str">
        <f t="shared" si="23"/>
        <v>APURIMAC</v>
      </c>
      <c r="B311" s="3" t="str">
        <f t="shared" si="24"/>
        <v>ANDAHUAYLAS</v>
      </c>
      <c r="C311" s="3" t="s">
        <v>284</v>
      </c>
      <c r="D311" s="4">
        <v>150</v>
      </c>
      <c r="E311" s="4">
        <v>1169</v>
      </c>
      <c r="F311" s="4">
        <v>952</v>
      </c>
      <c r="G311" s="4">
        <v>1791</v>
      </c>
    </row>
    <row r="312" spans="1:7" ht="12" customHeight="1" x14ac:dyDescent="0.25">
      <c r="A312" s="3" t="str">
        <f t="shared" si="23"/>
        <v>APURIMAC</v>
      </c>
      <c r="B312" s="3" t="str">
        <f t="shared" si="24"/>
        <v>ANDAHUAYLAS</v>
      </c>
      <c r="C312" s="3" t="s">
        <v>285</v>
      </c>
      <c r="D312" s="4">
        <v>10</v>
      </c>
      <c r="E312" s="4">
        <v>73</v>
      </c>
      <c r="F312" s="4">
        <v>59</v>
      </c>
      <c r="G312" s="4">
        <v>119</v>
      </c>
    </row>
    <row r="313" spans="1:7" ht="12" customHeight="1" x14ac:dyDescent="0.25">
      <c r="A313" s="3" t="str">
        <f t="shared" si="23"/>
        <v>APURIMAC</v>
      </c>
      <c r="B313" s="3" t="str">
        <f t="shared" si="24"/>
        <v>ANDAHUAYLAS</v>
      </c>
      <c r="C313" s="3" t="s">
        <v>286</v>
      </c>
      <c r="D313" s="4">
        <v>26</v>
      </c>
      <c r="E313" s="4">
        <v>146</v>
      </c>
      <c r="F313" s="4">
        <v>118</v>
      </c>
      <c r="G313" s="4">
        <v>219</v>
      </c>
    </row>
    <row r="314" spans="1:7" ht="12" customHeight="1" x14ac:dyDescent="0.25">
      <c r="A314" s="3" t="str">
        <f t="shared" si="23"/>
        <v>APURIMAC</v>
      </c>
      <c r="B314" s="139" t="s">
        <v>2575</v>
      </c>
      <c r="C314" s="141"/>
      <c r="D314" s="140">
        <v>1079</v>
      </c>
      <c r="E314" s="140">
        <v>7595</v>
      </c>
      <c r="F314" s="140">
        <v>6318</v>
      </c>
      <c r="G314" s="140">
        <v>11557</v>
      </c>
    </row>
    <row r="315" spans="1:7" ht="12" customHeight="1" x14ac:dyDescent="0.25">
      <c r="A315" s="3" t="str">
        <f t="shared" si="23"/>
        <v>APURIMAC</v>
      </c>
      <c r="B315" s="3" t="s">
        <v>287</v>
      </c>
      <c r="C315" s="3" t="s">
        <v>287</v>
      </c>
      <c r="D315" s="4">
        <v>16</v>
      </c>
      <c r="E315" s="4">
        <v>107</v>
      </c>
      <c r="F315" s="4">
        <v>83</v>
      </c>
      <c r="G315" s="4">
        <v>126</v>
      </c>
    </row>
    <row r="316" spans="1:7" ht="12" customHeight="1" x14ac:dyDescent="0.25">
      <c r="A316" s="3" t="str">
        <f t="shared" si="23"/>
        <v>APURIMAC</v>
      </c>
      <c r="B316" s="3" t="str">
        <f t="shared" ref="B316:B321" si="25">B315</f>
        <v>ANTABAMBA</v>
      </c>
      <c r="C316" s="3" t="s">
        <v>288</v>
      </c>
      <c r="D316" s="4">
        <v>3</v>
      </c>
      <c r="E316" s="4">
        <v>21</v>
      </c>
      <c r="F316" s="4">
        <v>12</v>
      </c>
      <c r="G316" s="4">
        <v>20</v>
      </c>
    </row>
    <row r="317" spans="1:7" ht="12" customHeight="1" x14ac:dyDescent="0.25">
      <c r="A317" s="3" t="str">
        <f t="shared" si="23"/>
        <v>APURIMAC</v>
      </c>
      <c r="B317" s="3" t="str">
        <f t="shared" si="25"/>
        <v>ANTABAMBA</v>
      </c>
      <c r="C317" s="3" t="s">
        <v>289</v>
      </c>
      <c r="D317" s="4">
        <v>9</v>
      </c>
      <c r="E317" s="4">
        <v>96</v>
      </c>
      <c r="F317" s="4">
        <v>81</v>
      </c>
      <c r="G317" s="4">
        <v>120</v>
      </c>
    </row>
    <row r="318" spans="1:7" ht="12" customHeight="1" x14ac:dyDescent="0.25">
      <c r="A318" s="3" t="str">
        <f t="shared" si="23"/>
        <v>APURIMAC</v>
      </c>
      <c r="B318" s="3" t="str">
        <f t="shared" si="25"/>
        <v>ANTABAMBA</v>
      </c>
      <c r="C318" s="3" t="s">
        <v>290</v>
      </c>
      <c r="D318" s="4">
        <v>7</v>
      </c>
      <c r="E318" s="4">
        <v>73</v>
      </c>
      <c r="F318" s="4">
        <v>63</v>
      </c>
      <c r="G318" s="4">
        <v>117</v>
      </c>
    </row>
    <row r="319" spans="1:7" ht="12" customHeight="1" x14ac:dyDescent="0.25">
      <c r="A319" s="3" t="str">
        <f t="shared" si="23"/>
        <v>APURIMAC</v>
      </c>
      <c r="B319" s="3" t="str">
        <f t="shared" si="25"/>
        <v>ANTABAMBA</v>
      </c>
      <c r="C319" s="3" t="s">
        <v>291</v>
      </c>
      <c r="D319" s="4">
        <v>20</v>
      </c>
      <c r="E319" s="4">
        <v>119</v>
      </c>
      <c r="F319" s="4">
        <v>99</v>
      </c>
      <c r="G319" s="4">
        <v>184</v>
      </c>
    </row>
    <row r="320" spans="1:7" ht="12" customHeight="1" x14ac:dyDescent="0.25">
      <c r="A320" s="3" t="str">
        <f t="shared" si="23"/>
        <v>APURIMAC</v>
      </c>
      <c r="B320" s="3" t="str">
        <f t="shared" si="25"/>
        <v>ANTABAMBA</v>
      </c>
      <c r="C320" s="3" t="s">
        <v>292</v>
      </c>
      <c r="D320" s="4">
        <v>5</v>
      </c>
      <c r="E320" s="4">
        <v>41</v>
      </c>
      <c r="F320" s="4">
        <v>33</v>
      </c>
      <c r="G320" s="4">
        <v>61</v>
      </c>
    </row>
    <row r="321" spans="1:7" ht="12" customHeight="1" x14ac:dyDescent="0.25">
      <c r="A321" s="3" t="str">
        <f t="shared" si="23"/>
        <v>APURIMAC</v>
      </c>
      <c r="B321" s="3" t="str">
        <f t="shared" si="25"/>
        <v>ANTABAMBA</v>
      </c>
      <c r="C321" s="3" t="s">
        <v>293</v>
      </c>
      <c r="D321" s="4">
        <v>5</v>
      </c>
      <c r="E321" s="4">
        <v>59</v>
      </c>
      <c r="F321" s="4">
        <v>46</v>
      </c>
      <c r="G321" s="4">
        <v>85</v>
      </c>
    </row>
    <row r="322" spans="1:7" ht="12" customHeight="1" x14ac:dyDescent="0.25">
      <c r="A322" s="3" t="str">
        <f t="shared" si="23"/>
        <v>APURIMAC</v>
      </c>
      <c r="B322" s="139" t="s">
        <v>2576</v>
      </c>
      <c r="C322" s="141"/>
      <c r="D322" s="140">
        <v>65</v>
      </c>
      <c r="E322" s="140">
        <v>516</v>
      </c>
      <c r="F322" s="140">
        <v>417</v>
      </c>
      <c r="G322" s="140">
        <v>713</v>
      </c>
    </row>
    <row r="323" spans="1:7" ht="12" customHeight="1" x14ac:dyDescent="0.25">
      <c r="A323" s="3" t="str">
        <f t="shared" si="23"/>
        <v>APURIMAC</v>
      </c>
      <c r="B323" s="3" t="s">
        <v>294</v>
      </c>
      <c r="C323" s="3" t="s">
        <v>295</v>
      </c>
      <c r="D323" s="4">
        <v>4</v>
      </c>
      <c r="E323" s="4">
        <v>29</v>
      </c>
      <c r="F323" s="4">
        <v>27</v>
      </c>
      <c r="G323" s="4">
        <v>43</v>
      </c>
    </row>
    <row r="324" spans="1:7" ht="12" customHeight="1" x14ac:dyDescent="0.25">
      <c r="A324" s="3" t="str">
        <f t="shared" si="23"/>
        <v>APURIMAC</v>
      </c>
      <c r="B324" s="3" t="str">
        <f t="shared" ref="B324:B339" si="26">B323</f>
        <v>AYMARAES</v>
      </c>
      <c r="C324" s="3" t="s">
        <v>296</v>
      </c>
      <c r="D324" s="4">
        <v>6</v>
      </c>
      <c r="E324" s="4">
        <v>33</v>
      </c>
      <c r="F324" s="4">
        <v>26</v>
      </c>
      <c r="G324" s="4">
        <v>47</v>
      </c>
    </row>
    <row r="325" spans="1:7" ht="12" customHeight="1" x14ac:dyDescent="0.25">
      <c r="A325" s="3" t="str">
        <f t="shared" si="23"/>
        <v>APURIMAC</v>
      </c>
      <c r="B325" s="3" t="str">
        <f t="shared" si="26"/>
        <v>AYMARAES</v>
      </c>
      <c r="C325" s="3" t="s">
        <v>297</v>
      </c>
      <c r="D325" s="4">
        <v>27</v>
      </c>
      <c r="E325" s="4">
        <v>190</v>
      </c>
      <c r="F325" s="4">
        <v>152</v>
      </c>
      <c r="G325" s="4">
        <v>304</v>
      </c>
    </row>
    <row r="326" spans="1:7" ht="12" customHeight="1" x14ac:dyDescent="0.25">
      <c r="A326" s="3" t="str">
        <f t="shared" si="23"/>
        <v>APURIMAC</v>
      </c>
      <c r="B326" s="3" t="str">
        <f t="shared" si="26"/>
        <v>AYMARAES</v>
      </c>
      <c r="C326" s="3" t="s">
        <v>298</v>
      </c>
      <c r="D326" s="4">
        <v>16</v>
      </c>
      <c r="E326" s="4">
        <v>85</v>
      </c>
      <c r="F326" s="4">
        <v>61</v>
      </c>
      <c r="G326" s="4">
        <v>106</v>
      </c>
    </row>
    <row r="327" spans="1:7" ht="12" customHeight="1" x14ac:dyDescent="0.25">
      <c r="A327" s="3" t="str">
        <f t="shared" si="23"/>
        <v>APURIMAC</v>
      </c>
      <c r="B327" s="3" t="str">
        <f t="shared" si="26"/>
        <v>AYMARAES</v>
      </c>
      <c r="C327" s="3" t="s">
        <v>150</v>
      </c>
      <c r="D327" s="4">
        <v>4</v>
      </c>
      <c r="E327" s="4">
        <v>23</v>
      </c>
      <c r="F327" s="4">
        <v>19</v>
      </c>
      <c r="G327" s="4">
        <v>36</v>
      </c>
    </row>
    <row r="328" spans="1:7" ht="12" customHeight="1" x14ac:dyDescent="0.25">
      <c r="A328" s="3" t="str">
        <f t="shared" si="23"/>
        <v>APURIMAC</v>
      </c>
      <c r="B328" s="3" t="str">
        <f t="shared" si="26"/>
        <v>AYMARAES</v>
      </c>
      <c r="C328" s="3" t="s">
        <v>299</v>
      </c>
      <c r="D328" s="4">
        <v>22</v>
      </c>
      <c r="E328" s="4">
        <v>167</v>
      </c>
      <c r="F328" s="4">
        <v>130</v>
      </c>
      <c r="G328" s="4">
        <v>222</v>
      </c>
    </row>
    <row r="329" spans="1:7" ht="12" customHeight="1" x14ac:dyDescent="0.25">
      <c r="A329" s="3" t="str">
        <f t="shared" si="23"/>
        <v>APURIMAC</v>
      </c>
      <c r="B329" s="3" t="str">
        <f t="shared" si="26"/>
        <v>AYMARAES</v>
      </c>
      <c r="C329" s="3" t="s">
        <v>300</v>
      </c>
      <c r="D329" s="4">
        <v>2</v>
      </c>
      <c r="E329" s="4">
        <v>11</v>
      </c>
      <c r="F329" s="4">
        <v>7</v>
      </c>
      <c r="G329" s="4">
        <v>15</v>
      </c>
    </row>
    <row r="330" spans="1:7" ht="12" customHeight="1" x14ac:dyDescent="0.25">
      <c r="A330" s="3" t="str">
        <f t="shared" si="23"/>
        <v>APURIMAC</v>
      </c>
      <c r="B330" s="3" t="str">
        <f t="shared" si="26"/>
        <v>AYMARAES</v>
      </c>
      <c r="C330" s="3" t="s">
        <v>301</v>
      </c>
      <c r="D330" s="4">
        <v>3</v>
      </c>
      <c r="E330" s="4">
        <v>20</v>
      </c>
      <c r="F330" s="4">
        <v>15</v>
      </c>
      <c r="G330" s="4">
        <v>29</v>
      </c>
    </row>
    <row r="331" spans="1:7" ht="12" customHeight="1" x14ac:dyDescent="0.25">
      <c r="A331" s="3" t="str">
        <f t="shared" si="23"/>
        <v>APURIMAC</v>
      </c>
      <c r="B331" s="3" t="str">
        <f t="shared" si="26"/>
        <v>AYMARAES</v>
      </c>
      <c r="C331" s="3" t="s">
        <v>302</v>
      </c>
      <c r="D331" s="4">
        <v>6</v>
      </c>
      <c r="E331" s="4">
        <v>67</v>
      </c>
      <c r="F331" s="4">
        <v>50</v>
      </c>
      <c r="G331" s="4">
        <v>99</v>
      </c>
    </row>
    <row r="332" spans="1:7" ht="12" customHeight="1" x14ac:dyDescent="0.25">
      <c r="A332" s="3" t="str">
        <f t="shared" si="23"/>
        <v>APURIMAC</v>
      </c>
      <c r="B332" s="3" t="str">
        <f t="shared" si="26"/>
        <v>AYMARAES</v>
      </c>
      <c r="C332" s="3" t="s">
        <v>303</v>
      </c>
      <c r="D332" s="4">
        <v>6</v>
      </c>
      <c r="E332" s="4">
        <v>35</v>
      </c>
      <c r="F332" s="4">
        <v>22</v>
      </c>
      <c r="G332" s="4">
        <v>39</v>
      </c>
    </row>
    <row r="333" spans="1:7" ht="12" customHeight="1" x14ac:dyDescent="0.25">
      <c r="A333" s="3" t="str">
        <f t="shared" si="23"/>
        <v>APURIMAC</v>
      </c>
      <c r="B333" s="3" t="str">
        <f t="shared" si="26"/>
        <v>AYMARAES</v>
      </c>
      <c r="C333" s="3" t="s">
        <v>304</v>
      </c>
      <c r="D333" s="4">
        <v>2</v>
      </c>
      <c r="E333" s="4">
        <v>20</v>
      </c>
      <c r="F333" s="4">
        <v>17</v>
      </c>
      <c r="G333" s="4">
        <v>38</v>
      </c>
    </row>
    <row r="334" spans="1:7" ht="12" customHeight="1" x14ac:dyDescent="0.25">
      <c r="A334" s="3" t="str">
        <f t="shared" si="23"/>
        <v>APURIMAC</v>
      </c>
      <c r="B334" s="3" t="str">
        <f t="shared" si="26"/>
        <v>AYMARAES</v>
      </c>
      <c r="C334" s="3" t="s">
        <v>305</v>
      </c>
      <c r="D334" s="4">
        <v>5</v>
      </c>
      <c r="E334" s="4">
        <v>29</v>
      </c>
      <c r="F334" s="4">
        <v>27</v>
      </c>
      <c r="G334" s="4">
        <v>47</v>
      </c>
    </row>
    <row r="335" spans="1:7" ht="12" customHeight="1" x14ac:dyDescent="0.25">
      <c r="A335" s="3" t="str">
        <f t="shared" si="23"/>
        <v>APURIMAC</v>
      </c>
      <c r="B335" s="3" t="str">
        <f t="shared" si="26"/>
        <v>AYMARAES</v>
      </c>
      <c r="C335" s="3" t="s">
        <v>306</v>
      </c>
      <c r="D335" s="4">
        <v>2</v>
      </c>
      <c r="E335" s="4">
        <v>15</v>
      </c>
      <c r="F335" s="4">
        <v>14</v>
      </c>
      <c r="G335" s="4">
        <v>26</v>
      </c>
    </row>
    <row r="336" spans="1:7" ht="12" customHeight="1" x14ac:dyDescent="0.25">
      <c r="A336" s="3" t="str">
        <f t="shared" si="23"/>
        <v>APURIMAC</v>
      </c>
      <c r="B336" s="3" t="str">
        <f t="shared" si="26"/>
        <v>AYMARAES</v>
      </c>
      <c r="C336" s="3" t="s">
        <v>307</v>
      </c>
      <c r="D336" s="4">
        <v>12</v>
      </c>
      <c r="E336" s="4">
        <v>106</v>
      </c>
      <c r="F336" s="4">
        <v>71</v>
      </c>
      <c r="G336" s="4">
        <v>124</v>
      </c>
    </row>
    <row r="337" spans="1:7" ht="12" customHeight="1" x14ac:dyDescent="0.25">
      <c r="A337" s="3" t="str">
        <f t="shared" si="23"/>
        <v>APURIMAC</v>
      </c>
      <c r="B337" s="3" t="str">
        <f t="shared" si="26"/>
        <v>AYMARAES</v>
      </c>
      <c r="C337" s="3" t="s">
        <v>308</v>
      </c>
      <c r="D337" s="4">
        <v>4</v>
      </c>
      <c r="E337" s="4">
        <v>88</v>
      </c>
      <c r="F337" s="4">
        <v>72</v>
      </c>
      <c r="G337" s="4">
        <v>145</v>
      </c>
    </row>
    <row r="338" spans="1:7" ht="12" customHeight="1" x14ac:dyDescent="0.25">
      <c r="A338" s="3" t="str">
        <f t="shared" si="23"/>
        <v>APURIMAC</v>
      </c>
      <c r="B338" s="3" t="str">
        <f t="shared" si="26"/>
        <v>AYMARAES</v>
      </c>
      <c r="C338" s="3" t="s">
        <v>309</v>
      </c>
      <c r="D338" s="4">
        <v>9</v>
      </c>
      <c r="E338" s="4">
        <v>50</v>
      </c>
      <c r="F338" s="4">
        <v>42</v>
      </c>
      <c r="G338" s="4">
        <v>80</v>
      </c>
    </row>
    <row r="339" spans="1:7" ht="12" customHeight="1" x14ac:dyDescent="0.25">
      <c r="A339" s="3" t="str">
        <f t="shared" si="23"/>
        <v>APURIMAC</v>
      </c>
      <c r="B339" s="3" t="str">
        <f t="shared" si="26"/>
        <v>AYMARAES</v>
      </c>
      <c r="C339" s="3" t="s">
        <v>310</v>
      </c>
      <c r="D339" s="4">
        <v>3</v>
      </c>
      <c r="E339" s="4">
        <v>19</v>
      </c>
      <c r="F339" s="4">
        <v>13</v>
      </c>
      <c r="G339" s="4">
        <v>24</v>
      </c>
    </row>
    <row r="340" spans="1:7" ht="12" customHeight="1" x14ac:dyDescent="0.25">
      <c r="A340" s="3" t="str">
        <f t="shared" si="23"/>
        <v>APURIMAC</v>
      </c>
      <c r="B340" s="139" t="s">
        <v>2577</v>
      </c>
      <c r="C340" s="141"/>
      <c r="D340" s="140">
        <v>133</v>
      </c>
      <c r="E340" s="140">
        <v>987</v>
      </c>
      <c r="F340" s="140">
        <v>765</v>
      </c>
      <c r="G340" s="140">
        <v>1424</v>
      </c>
    </row>
    <row r="341" spans="1:7" ht="12" customHeight="1" x14ac:dyDescent="0.25">
      <c r="A341" s="3" t="str">
        <f t="shared" si="23"/>
        <v>APURIMAC</v>
      </c>
      <c r="B341" s="3" t="s">
        <v>311</v>
      </c>
      <c r="C341" s="3" t="s">
        <v>312</v>
      </c>
      <c r="D341" s="4">
        <v>82</v>
      </c>
      <c r="E341" s="4">
        <v>628</v>
      </c>
      <c r="F341" s="4">
        <v>534</v>
      </c>
      <c r="G341" s="4">
        <v>957</v>
      </c>
    </row>
    <row r="342" spans="1:7" ht="12" customHeight="1" x14ac:dyDescent="0.25">
      <c r="A342" s="3" t="str">
        <f t="shared" si="23"/>
        <v>APURIMAC</v>
      </c>
      <c r="B342" s="3" t="str">
        <f t="shared" ref="B342:B351" si="27">B341</f>
        <v>CHINCHEROS</v>
      </c>
      <c r="C342" s="3" t="s">
        <v>311</v>
      </c>
      <c r="D342" s="4">
        <v>41</v>
      </c>
      <c r="E342" s="4">
        <v>278</v>
      </c>
      <c r="F342" s="4">
        <v>222</v>
      </c>
      <c r="G342" s="4">
        <v>445</v>
      </c>
    </row>
    <row r="343" spans="1:7" ht="12" customHeight="1" x14ac:dyDescent="0.25">
      <c r="A343" s="3" t="str">
        <f t="shared" si="23"/>
        <v>APURIMAC</v>
      </c>
      <c r="B343" s="3" t="str">
        <f t="shared" si="27"/>
        <v>CHINCHEROS</v>
      </c>
      <c r="C343" s="3" t="s">
        <v>313</v>
      </c>
      <c r="D343" s="4">
        <v>6</v>
      </c>
      <c r="E343" s="4">
        <v>93</v>
      </c>
      <c r="F343" s="4">
        <v>81</v>
      </c>
      <c r="G343" s="4">
        <v>131</v>
      </c>
    </row>
    <row r="344" spans="1:7" ht="12" customHeight="1" x14ac:dyDescent="0.25">
      <c r="A344" s="3" t="str">
        <f t="shared" si="23"/>
        <v>APURIMAC</v>
      </c>
      <c r="B344" s="3" t="str">
        <f t="shared" si="27"/>
        <v>CHINCHEROS</v>
      </c>
      <c r="C344" s="3" t="s">
        <v>314</v>
      </c>
      <c r="D344" s="4">
        <v>14</v>
      </c>
      <c r="E344" s="4">
        <v>110</v>
      </c>
      <c r="F344" s="4">
        <v>94</v>
      </c>
      <c r="G344" s="4">
        <v>166</v>
      </c>
    </row>
    <row r="345" spans="1:7" ht="12" customHeight="1" x14ac:dyDescent="0.25">
      <c r="A345" s="3" t="str">
        <f t="shared" si="23"/>
        <v>APURIMAC</v>
      </c>
      <c r="B345" s="3" t="str">
        <f t="shared" si="27"/>
        <v>CHINCHEROS</v>
      </c>
      <c r="C345" s="3" t="s">
        <v>315</v>
      </c>
      <c r="D345" s="4">
        <v>58</v>
      </c>
      <c r="E345" s="4">
        <v>384</v>
      </c>
      <c r="F345" s="4">
        <v>316</v>
      </c>
      <c r="G345" s="4">
        <v>551</v>
      </c>
    </row>
    <row r="346" spans="1:7" ht="12" customHeight="1" x14ac:dyDescent="0.25">
      <c r="A346" s="3" t="str">
        <f t="shared" si="23"/>
        <v>APURIMAC</v>
      </c>
      <c r="B346" s="3" t="str">
        <f t="shared" si="27"/>
        <v>CHINCHEROS</v>
      </c>
      <c r="C346" s="3" t="s">
        <v>316</v>
      </c>
      <c r="D346" s="4">
        <v>5</v>
      </c>
      <c r="E346" s="4">
        <v>75</v>
      </c>
      <c r="F346" s="4">
        <v>64</v>
      </c>
      <c r="G346" s="4">
        <v>107</v>
      </c>
    </row>
    <row r="347" spans="1:7" ht="12" customHeight="1" x14ac:dyDescent="0.25">
      <c r="A347" s="3" t="str">
        <f t="shared" si="23"/>
        <v>APURIMAC</v>
      </c>
      <c r="B347" s="3" t="str">
        <f t="shared" si="27"/>
        <v>CHINCHEROS</v>
      </c>
      <c r="C347" s="3" t="s">
        <v>317</v>
      </c>
      <c r="D347" s="4">
        <v>53</v>
      </c>
      <c r="E347" s="4">
        <v>366</v>
      </c>
      <c r="F347" s="4">
        <v>300</v>
      </c>
      <c r="G347" s="4">
        <v>544</v>
      </c>
    </row>
    <row r="348" spans="1:7" ht="12" customHeight="1" x14ac:dyDescent="0.25">
      <c r="A348" s="3" t="str">
        <f t="shared" si="23"/>
        <v>APURIMAC</v>
      </c>
      <c r="B348" s="3" t="str">
        <f t="shared" si="27"/>
        <v>CHINCHEROS</v>
      </c>
      <c r="C348" s="3" t="s">
        <v>318</v>
      </c>
      <c r="D348" s="4">
        <v>21</v>
      </c>
      <c r="E348" s="4">
        <v>140</v>
      </c>
      <c r="F348" s="4">
        <v>106</v>
      </c>
      <c r="G348" s="4">
        <v>189</v>
      </c>
    </row>
    <row r="349" spans="1:7" ht="12" customHeight="1" x14ac:dyDescent="0.25">
      <c r="A349" s="3" t="str">
        <f t="shared" si="23"/>
        <v>APURIMAC</v>
      </c>
      <c r="B349" s="3" t="str">
        <f t="shared" si="27"/>
        <v>CHINCHEROS</v>
      </c>
      <c r="C349" s="3" t="s">
        <v>319</v>
      </c>
      <c r="D349" s="4">
        <v>19</v>
      </c>
      <c r="E349" s="4">
        <v>226</v>
      </c>
      <c r="F349" s="4">
        <v>192</v>
      </c>
      <c r="G349" s="4">
        <v>363</v>
      </c>
    </row>
    <row r="350" spans="1:7" ht="12" customHeight="1" x14ac:dyDescent="0.25">
      <c r="A350" s="3" t="str">
        <f t="shared" si="23"/>
        <v>APURIMAC</v>
      </c>
      <c r="B350" s="3" t="str">
        <f t="shared" si="27"/>
        <v>CHINCHEROS</v>
      </c>
      <c r="C350" s="3" t="s">
        <v>320</v>
      </c>
      <c r="D350" s="4">
        <v>21</v>
      </c>
      <c r="E350" s="4">
        <v>162</v>
      </c>
      <c r="F350" s="4">
        <v>137</v>
      </c>
      <c r="G350" s="4">
        <v>246</v>
      </c>
    </row>
    <row r="351" spans="1:7" ht="12" customHeight="1" x14ac:dyDescent="0.25">
      <c r="A351" s="3" t="str">
        <f t="shared" si="23"/>
        <v>APURIMAC</v>
      </c>
      <c r="B351" s="3" t="str">
        <f t="shared" si="27"/>
        <v>CHINCHEROS</v>
      </c>
      <c r="C351" s="3" t="s">
        <v>321</v>
      </c>
      <c r="D351" s="4">
        <v>20</v>
      </c>
      <c r="E351" s="4">
        <v>120</v>
      </c>
      <c r="F351" s="4">
        <v>99</v>
      </c>
      <c r="G351" s="4">
        <v>180</v>
      </c>
    </row>
    <row r="352" spans="1:7" ht="12" customHeight="1" x14ac:dyDescent="0.25">
      <c r="A352" s="3" t="str">
        <f t="shared" si="23"/>
        <v>APURIMAC</v>
      </c>
      <c r="B352" s="139" t="s">
        <v>2578</v>
      </c>
      <c r="C352" s="141"/>
      <c r="D352" s="140">
        <v>340</v>
      </c>
      <c r="E352" s="140">
        <v>2582</v>
      </c>
      <c r="F352" s="140">
        <v>2145</v>
      </c>
      <c r="G352" s="140">
        <v>3879</v>
      </c>
    </row>
    <row r="353" spans="1:7" ht="12" customHeight="1" x14ac:dyDescent="0.25">
      <c r="A353" s="3" t="str">
        <f t="shared" si="23"/>
        <v>APURIMAC</v>
      </c>
      <c r="B353" s="3" t="s">
        <v>322</v>
      </c>
      <c r="C353" s="3" t="s">
        <v>323</v>
      </c>
      <c r="D353" s="4">
        <v>117</v>
      </c>
      <c r="E353" s="4">
        <v>889</v>
      </c>
      <c r="F353" s="4">
        <v>759</v>
      </c>
      <c r="G353" s="4">
        <v>1366</v>
      </c>
    </row>
    <row r="354" spans="1:7" ht="12" customHeight="1" x14ac:dyDescent="0.25">
      <c r="A354" s="3" t="str">
        <f t="shared" si="23"/>
        <v>APURIMAC</v>
      </c>
      <c r="B354" s="3" t="str">
        <f>B353</f>
        <v>COTABAMBAS</v>
      </c>
      <c r="C354" s="3" t="s">
        <v>322</v>
      </c>
      <c r="D354" s="4">
        <v>29</v>
      </c>
      <c r="E354" s="4">
        <v>168</v>
      </c>
      <c r="F354" s="4">
        <v>143</v>
      </c>
      <c r="G354" s="4">
        <v>246</v>
      </c>
    </row>
    <row r="355" spans="1:7" ht="12" customHeight="1" x14ac:dyDescent="0.25">
      <c r="A355" s="3" t="str">
        <f t="shared" si="23"/>
        <v>APURIMAC</v>
      </c>
      <c r="B355" s="3" t="str">
        <f>B354</f>
        <v>COTABAMBAS</v>
      </c>
      <c r="C355" s="3" t="s">
        <v>324</v>
      </c>
      <c r="D355" s="4">
        <v>71</v>
      </c>
      <c r="E355" s="4">
        <v>454</v>
      </c>
      <c r="F355" s="4">
        <v>382</v>
      </c>
      <c r="G355" s="4">
        <v>651</v>
      </c>
    </row>
    <row r="356" spans="1:7" ht="12" customHeight="1" x14ac:dyDescent="0.25">
      <c r="A356" s="3" t="str">
        <f t="shared" si="23"/>
        <v>APURIMAC</v>
      </c>
      <c r="B356" s="3" t="str">
        <f>B355</f>
        <v>COTABAMBAS</v>
      </c>
      <c r="C356" s="3" t="s">
        <v>325</v>
      </c>
      <c r="D356" s="4">
        <v>82</v>
      </c>
      <c r="E356" s="4">
        <v>511</v>
      </c>
      <c r="F356" s="4">
        <v>415</v>
      </c>
      <c r="G356" s="4">
        <v>742</v>
      </c>
    </row>
    <row r="357" spans="1:7" ht="12" customHeight="1" x14ac:dyDescent="0.25">
      <c r="A357" s="3" t="str">
        <f t="shared" si="23"/>
        <v>APURIMAC</v>
      </c>
      <c r="B357" s="3" t="str">
        <f>B356</f>
        <v>COTABAMBAS</v>
      </c>
      <c r="C357" s="3" t="s">
        <v>326</v>
      </c>
      <c r="D357" s="4">
        <v>64</v>
      </c>
      <c r="E357" s="4">
        <v>380</v>
      </c>
      <c r="F357" s="4">
        <v>317</v>
      </c>
      <c r="G357" s="4">
        <v>565</v>
      </c>
    </row>
    <row r="358" spans="1:7" ht="12" customHeight="1" x14ac:dyDescent="0.25">
      <c r="A358" s="3" t="str">
        <f t="shared" si="23"/>
        <v>APURIMAC</v>
      </c>
      <c r="B358" s="3" t="str">
        <f>B357</f>
        <v>COTABAMBAS</v>
      </c>
      <c r="C358" s="3" t="s">
        <v>327</v>
      </c>
      <c r="D358" s="4">
        <v>117</v>
      </c>
      <c r="E358" s="4">
        <v>755</v>
      </c>
      <c r="F358" s="4">
        <v>626</v>
      </c>
      <c r="G358" s="4">
        <v>1068</v>
      </c>
    </row>
    <row r="359" spans="1:7" ht="12" customHeight="1" x14ac:dyDescent="0.25">
      <c r="A359" s="3" t="str">
        <f t="shared" si="23"/>
        <v>APURIMAC</v>
      </c>
      <c r="B359" s="139" t="s">
        <v>2579</v>
      </c>
      <c r="C359" s="141"/>
      <c r="D359" s="140">
        <v>480</v>
      </c>
      <c r="E359" s="140">
        <v>3157</v>
      </c>
      <c r="F359" s="140">
        <v>2642</v>
      </c>
      <c r="G359" s="140">
        <v>4638</v>
      </c>
    </row>
    <row r="360" spans="1:7" ht="12" customHeight="1" x14ac:dyDescent="0.25">
      <c r="A360" s="3" t="str">
        <f t="shared" si="23"/>
        <v>APURIMAC</v>
      </c>
      <c r="B360" s="3" t="s">
        <v>328</v>
      </c>
      <c r="C360" s="3" t="s">
        <v>329</v>
      </c>
      <c r="D360" s="4">
        <v>31</v>
      </c>
      <c r="E360" s="4">
        <v>240</v>
      </c>
      <c r="F360" s="4">
        <v>212</v>
      </c>
      <c r="G360" s="4">
        <v>370</v>
      </c>
    </row>
    <row r="361" spans="1:7" ht="12" customHeight="1" x14ac:dyDescent="0.25">
      <c r="A361" s="3" t="str">
        <f t="shared" si="23"/>
        <v>APURIMAC</v>
      </c>
      <c r="B361" s="3" t="str">
        <f t="shared" ref="B361:B373" si="28">B360</f>
        <v>GRAU</v>
      </c>
      <c r="C361" s="3" t="s">
        <v>330</v>
      </c>
      <c r="D361" s="4">
        <v>7</v>
      </c>
      <c r="E361" s="4">
        <v>67</v>
      </c>
      <c r="F361" s="4">
        <v>55</v>
      </c>
      <c r="G361" s="4">
        <v>88</v>
      </c>
    </row>
    <row r="362" spans="1:7" ht="12" customHeight="1" x14ac:dyDescent="0.25">
      <c r="A362" s="3" t="str">
        <f t="shared" si="23"/>
        <v>APURIMAC</v>
      </c>
      <c r="B362" s="3" t="str">
        <f t="shared" si="28"/>
        <v>GRAU</v>
      </c>
      <c r="C362" s="3" t="s">
        <v>331</v>
      </c>
      <c r="D362" s="4">
        <v>16</v>
      </c>
      <c r="E362" s="4">
        <v>93</v>
      </c>
      <c r="F362" s="4">
        <v>74</v>
      </c>
      <c r="G362" s="4">
        <v>122</v>
      </c>
    </row>
    <row r="363" spans="1:7" ht="12" customHeight="1" x14ac:dyDescent="0.25">
      <c r="A363" s="3" t="str">
        <f t="shared" si="23"/>
        <v>APURIMAC</v>
      </c>
      <c r="B363" s="3" t="str">
        <f t="shared" si="28"/>
        <v>GRAU</v>
      </c>
      <c r="C363" s="3" t="s">
        <v>332</v>
      </c>
      <c r="D363" s="4">
        <v>8</v>
      </c>
      <c r="E363" s="4">
        <v>104</v>
      </c>
      <c r="F363" s="4">
        <v>88</v>
      </c>
      <c r="G363" s="4">
        <v>138</v>
      </c>
    </row>
    <row r="364" spans="1:7" ht="12" customHeight="1" x14ac:dyDescent="0.25">
      <c r="A364" s="3" t="str">
        <f t="shared" si="23"/>
        <v>APURIMAC</v>
      </c>
      <c r="B364" s="3" t="str">
        <f t="shared" si="28"/>
        <v>GRAU</v>
      </c>
      <c r="C364" s="3" t="s">
        <v>333</v>
      </c>
      <c r="D364" s="4">
        <v>5</v>
      </c>
      <c r="E364" s="4">
        <v>71</v>
      </c>
      <c r="F364" s="4">
        <v>59</v>
      </c>
      <c r="G364" s="4">
        <v>118</v>
      </c>
    </row>
    <row r="365" spans="1:7" ht="12" customHeight="1" x14ac:dyDescent="0.25">
      <c r="A365" s="3" t="str">
        <f t="shared" si="23"/>
        <v>APURIMAC</v>
      </c>
      <c r="B365" s="3" t="str">
        <f t="shared" si="28"/>
        <v>GRAU</v>
      </c>
      <c r="C365" s="3" t="s">
        <v>334</v>
      </c>
      <c r="D365" s="4">
        <v>3</v>
      </c>
      <c r="E365" s="4">
        <v>33</v>
      </c>
      <c r="F365" s="4">
        <v>28</v>
      </c>
      <c r="G365" s="4">
        <v>47</v>
      </c>
    </row>
    <row r="366" spans="1:7" ht="12" customHeight="1" x14ac:dyDescent="0.25">
      <c r="A366" s="3" t="str">
        <f t="shared" si="23"/>
        <v>APURIMAC</v>
      </c>
      <c r="B366" s="3" t="str">
        <f t="shared" si="28"/>
        <v>GRAU</v>
      </c>
      <c r="C366" s="3" t="s">
        <v>335</v>
      </c>
      <c r="D366" s="4">
        <v>1</v>
      </c>
      <c r="E366" s="4">
        <v>25</v>
      </c>
      <c r="F366" s="4">
        <v>22</v>
      </c>
      <c r="G366" s="4">
        <v>39</v>
      </c>
    </row>
    <row r="367" spans="1:7" ht="12" customHeight="1" x14ac:dyDescent="0.25">
      <c r="A367" s="3" t="str">
        <f t="shared" si="23"/>
        <v>APURIMAC</v>
      </c>
      <c r="B367" s="3" t="str">
        <f t="shared" si="28"/>
        <v>GRAU</v>
      </c>
      <c r="C367" s="3" t="s">
        <v>336</v>
      </c>
      <c r="D367" s="4">
        <v>3</v>
      </c>
      <c r="E367" s="4">
        <v>35</v>
      </c>
      <c r="F367" s="4">
        <v>32</v>
      </c>
      <c r="G367" s="4">
        <v>54</v>
      </c>
    </row>
    <row r="368" spans="1:7" ht="12" customHeight="1" x14ac:dyDescent="0.25">
      <c r="A368" s="3" t="str">
        <f t="shared" si="23"/>
        <v>APURIMAC</v>
      </c>
      <c r="B368" s="3" t="str">
        <f t="shared" si="28"/>
        <v>GRAU</v>
      </c>
      <c r="C368" s="3" t="s">
        <v>337</v>
      </c>
      <c r="D368" s="4">
        <v>27</v>
      </c>
      <c r="E368" s="4">
        <v>220</v>
      </c>
      <c r="F368" s="4">
        <v>191</v>
      </c>
      <c r="G368" s="4">
        <v>341</v>
      </c>
    </row>
    <row r="369" spans="1:7" ht="12" customHeight="1" x14ac:dyDescent="0.25">
      <c r="A369" s="3" t="str">
        <f t="shared" si="23"/>
        <v>APURIMAC</v>
      </c>
      <c r="B369" s="3" t="str">
        <f t="shared" si="28"/>
        <v>GRAU</v>
      </c>
      <c r="C369" s="3" t="s">
        <v>338</v>
      </c>
      <c r="D369" s="4">
        <v>2</v>
      </c>
      <c r="E369" s="4">
        <v>11</v>
      </c>
      <c r="F369" s="4">
        <v>9</v>
      </c>
      <c r="G369" s="4">
        <v>13</v>
      </c>
    </row>
    <row r="370" spans="1:7" ht="12" customHeight="1" x14ac:dyDescent="0.25">
      <c r="A370" s="3" t="str">
        <f t="shared" si="23"/>
        <v>APURIMAC</v>
      </c>
      <c r="B370" s="3" t="str">
        <f t="shared" si="28"/>
        <v>GRAU</v>
      </c>
      <c r="C370" s="3" t="s">
        <v>82</v>
      </c>
      <c r="D370" s="4">
        <v>2</v>
      </c>
      <c r="E370" s="4">
        <v>21</v>
      </c>
      <c r="F370" s="4">
        <v>20</v>
      </c>
      <c r="G370" s="4">
        <v>32</v>
      </c>
    </row>
    <row r="371" spans="1:7" ht="12" customHeight="1" x14ac:dyDescent="0.25">
      <c r="A371" s="3" t="str">
        <f t="shared" si="23"/>
        <v>APURIMAC</v>
      </c>
      <c r="B371" s="3" t="str">
        <f t="shared" si="28"/>
        <v>GRAU</v>
      </c>
      <c r="C371" s="3" t="s">
        <v>339</v>
      </c>
      <c r="D371" s="4">
        <v>6</v>
      </c>
      <c r="E371" s="4">
        <v>19</v>
      </c>
      <c r="F371" s="4">
        <v>13</v>
      </c>
      <c r="G371" s="4">
        <v>25</v>
      </c>
    </row>
    <row r="372" spans="1:7" ht="12" customHeight="1" x14ac:dyDescent="0.25">
      <c r="A372" s="3" t="str">
        <f t="shared" si="23"/>
        <v>APURIMAC</v>
      </c>
      <c r="B372" s="3" t="str">
        <f t="shared" si="28"/>
        <v>GRAU</v>
      </c>
      <c r="C372" s="3" t="s">
        <v>340</v>
      </c>
      <c r="D372" s="4">
        <v>5</v>
      </c>
      <c r="E372" s="4">
        <v>50</v>
      </c>
      <c r="F372" s="4">
        <v>43</v>
      </c>
      <c r="G372" s="4">
        <v>91</v>
      </c>
    </row>
    <row r="373" spans="1:7" ht="12" customHeight="1" x14ac:dyDescent="0.25">
      <c r="A373" s="3" t="str">
        <f t="shared" si="23"/>
        <v>APURIMAC</v>
      </c>
      <c r="B373" s="3" t="str">
        <f t="shared" si="28"/>
        <v>GRAU</v>
      </c>
      <c r="C373" s="3" t="s">
        <v>341</v>
      </c>
      <c r="D373" s="4">
        <v>5</v>
      </c>
      <c r="E373" s="4">
        <v>33</v>
      </c>
      <c r="F373" s="4">
        <v>27</v>
      </c>
      <c r="G373" s="4">
        <v>53</v>
      </c>
    </row>
    <row r="374" spans="1:7" ht="12" customHeight="1" x14ac:dyDescent="0.25">
      <c r="A374" s="3" t="str">
        <f t="shared" si="23"/>
        <v>APURIMAC</v>
      </c>
      <c r="B374" s="139" t="s">
        <v>2580</v>
      </c>
      <c r="C374" s="141"/>
      <c r="D374" s="140">
        <v>121</v>
      </c>
      <c r="E374" s="140">
        <v>1022</v>
      </c>
      <c r="F374" s="140">
        <v>873</v>
      </c>
      <c r="G374" s="140">
        <v>1531</v>
      </c>
    </row>
    <row r="375" spans="1:7" ht="12" customHeight="1" x14ac:dyDescent="0.25">
      <c r="A375" s="142" t="s">
        <v>1783</v>
      </c>
      <c r="B375" s="142"/>
      <c r="C375" s="143"/>
      <c r="D375" s="144">
        <v>2985</v>
      </c>
      <c r="E375" s="144">
        <v>21778</v>
      </c>
      <c r="F375" s="144">
        <v>18135</v>
      </c>
      <c r="G375" s="144">
        <v>33089</v>
      </c>
    </row>
    <row r="376" spans="1:7" ht="12" customHeight="1" x14ac:dyDescent="0.25">
      <c r="A376" s="3" t="s">
        <v>342</v>
      </c>
      <c r="B376" s="3" t="s">
        <v>342</v>
      </c>
      <c r="C376" s="3" t="s">
        <v>343</v>
      </c>
      <c r="D376" s="4">
        <v>469</v>
      </c>
      <c r="E376" s="4">
        <v>3737</v>
      </c>
      <c r="F376" s="4">
        <v>3134</v>
      </c>
      <c r="G376" s="4">
        <v>6017</v>
      </c>
    </row>
    <row r="377" spans="1:7" ht="12" customHeight="1" x14ac:dyDescent="0.25">
      <c r="A377" s="3" t="str">
        <f t="shared" ref="A377:A404" si="29">A376</f>
        <v>AREQUIPA</v>
      </c>
      <c r="B377" s="3" t="str">
        <f t="shared" ref="B377:B404" si="30">B376</f>
        <v>AREQUIPA</v>
      </c>
      <c r="C377" s="3" t="s">
        <v>342</v>
      </c>
      <c r="D377" s="4">
        <v>195</v>
      </c>
      <c r="E377" s="4">
        <v>1909</v>
      </c>
      <c r="F377" s="4">
        <v>1592</v>
      </c>
      <c r="G377" s="4">
        <v>3282</v>
      </c>
    </row>
    <row r="378" spans="1:7" ht="12" customHeight="1" x14ac:dyDescent="0.25">
      <c r="A378" s="3" t="str">
        <f t="shared" si="29"/>
        <v>AREQUIPA</v>
      </c>
      <c r="B378" s="3" t="str">
        <f t="shared" si="30"/>
        <v>AREQUIPA</v>
      </c>
      <c r="C378" s="3" t="s">
        <v>344</v>
      </c>
      <c r="D378" s="4">
        <v>514</v>
      </c>
      <c r="E378" s="4">
        <v>4202</v>
      </c>
      <c r="F378" s="4">
        <v>3584</v>
      </c>
      <c r="G378" s="4">
        <v>6972</v>
      </c>
    </row>
    <row r="379" spans="1:7" ht="12" customHeight="1" x14ac:dyDescent="0.25">
      <c r="A379" s="3" t="str">
        <f t="shared" si="29"/>
        <v>AREQUIPA</v>
      </c>
      <c r="B379" s="3" t="str">
        <f t="shared" si="30"/>
        <v>AREQUIPA</v>
      </c>
      <c r="C379" s="3" t="s">
        <v>345</v>
      </c>
      <c r="D379" s="4">
        <v>1075</v>
      </c>
      <c r="E379" s="4">
        <v>9174</v>
      </c>
      <c r="F379" s="4">
        <v>7757</v>
      </c>
      <c r="G379" s="4">
        <v>14520</v>
      </c>
    </row>
    <row r="380" spans="1:7" ht="12" customHeight="1" x14ac:dyDescent="0.25">
      <c r="A380" s="3" t="str">
        <f t="shared" si="29"/>
        <v>AREQUIPA</v>
      </c>
      <c r="B380" s="3" t="str">
        <f t="shared" si="30"/>
        <v>AREQUIPA</v>
      </c>
      <c r="C380" s="3" t="s">
        <v>346</v>
      </c>
      <c r="D380" s="4">
        <v>67</v>
      </c>
      <c r="E380" s="4">
        <v>579</v>
      </c>
      <c r="F380" s="4">
        <v>492</v>
      </c>
      <c r="G380" s="4">
        <v>865</v>
      </c>
    </row>
    <row r="381" spans="1:7" ht="12" customHeight="1" x14ac:dyDescent="0.25">
      <c r="A381" s="3" t="str">
        <f t="shared" si="29"/>
        <v>AREQUIPA</v>
      </c>
      <c r="B381" s="3" t="str">
        <f t="shared" si="30"/>
        <v>AREQUIPA</v>
      </c>
      <c r="C381" s="3" t="s">
        <v>347</v>
      </c>
      <c r="D381" s="4">
        <v>21</v>
      </c>
      <c r="E381" s="4">
        <v>183</v>
      </c>
      <c r="F381" s="4">
        <v>158</v>
      </c>
      <c r="G381" s="4">
        <v>272</v>
      </c>
    </row>
    <row r="382" spans="1:7" ht="12" customHeight="1" x14ac:dyDescent="0.25">
      <c r="A382" s="3" t="str">
        <f t="shared" si="29"/>
        <v>AREQUIPA</v>
      </c>
      <c r="B382" s="3" t="str">
        <f t="shared" si="30"/>
        <v>AREQUIPA</v>
      </c>
      <c r="C382" s="3" t="s">
        <v>348</v>
      </c>
      <c r="D382" s="4">
        <v>264</v>
      </c>
      <c r="E382" s="4">
        <v>2068</v>
      </c>
      <c r="F382" s="4">
        <v>1731</v>
      </c>
      <c r="G382" s="4">
        <v>3365</v>
      </c>
    </row>
    <row r="383" spans="1:7" ht="12" customHeight="1" x14ac:dyDescent="0.25">
      <c r="A383" s="3" t="str">
        <f t="shared" si="29"/>
        <v>AREQUIPA</v>
      </c>
      <c r="B383" s="3" t="str">
        <f t="shared" si="30"/>
        <v>AREQUIPA</v>
      </c>
      <c r="C383" s="3" t="s">
        <v>349</v>
      </c>
      <c r="D383" s="4">
        <v>300</v>
      </c>
      <c r="E383" s="4">
        <v>2677</v>
      </c>
      <c r="F383" s="4">
        <v>2268</v>
      </c>
      <c r="G383" s="4">
        <v>4221</v>
      </c>
    </row>
    <row r="384" spans="1:7" ht="12" customHeight="1" x14ac:dyDescent="0.25">
      <c r="A384" s="3" t="str">
        <f t="shared" si="29"/>
        <v>AREQUIPA</v>
      </c>
      <c r="B384" s="3" t="str">
        <f t="shared" si="30"/>
        <v>AREQUIPA</v>
      </c>
      <c r="C384" s="3" t="s">
        <v>350</v>
      </c>
      <c r="D384" s="4">
        <v>238</v>
      </c>
      <c r="E384" s="4">
        <v>1799</v>
      </c>
      <c r="F384" s="4">
        <v>1500</v>
      </c>
      <c r="G384" s="4">
        <v>2748</v>
      </c>
    </row>
    <row r="385" spans="1:7" ht="12" customHeight="1" x14ac:dyDescent="0.25">
      <c r="A385" s="3" t="str">
        <f t="shared" si="29"/>
        <v>AREQUIPA</v>
      </c>
      <c r="B385" s="3" t="str">
        <f t="shared" si="30"/>
        <v>AREQUIPA</v>
      </c>
      <c r="C385" s="3" t="s">
        <v>351</v>
      </c>
      <c r="D385" s="4">
        <v>320</v>
      </c>
      <c r="E385" s="4">
        <v>2473</v>
      </c>
      <c r="F385" s="4">
        <v>2063</v>
      </c>
      <c r="G385" s="4">
        <v>4092</v>
      </c>
    </row>
    <row r="386" spans="1:7" ht="12" customHeight="1" x14ac:dyDescent="0.25">
      <c r="A386" s="3" t="str">
        <f t="shared" si="29"/>
        <v>AREQUIPA</v>
      </c>
      <c r="B386" s="3" t="str">
        <f t="shared" si="30"/>
        <v>AREQUIPA</v>
      </c>
      <c r="C386" s="3" t="s">
        <v>352</v>
      </c>
      <c r="D386" s="4">
        <v>261</v>
      </c>
      <c r="E386" s="4">
        <v>2348</v>
      </c>
      <c r="F386" s="4">
        <v>1971</v>
      </c>
      <c r="G386" s="4">
        <v>4030</v>
      </c>
    </row>
    <row r="387" spans="1:7" ht="12" customHeight="1" x14ac:dyDescent="0.25">
      <c r="A387" s="3" t="str">
        <f t="shared" si="29"/>
        <v>AREQUIPA</v>
      </c>
      <c r="B387" s="3" t="str">
        <f t="shared" si="30"/>
        <v>AREQUIPA</v>
      </c>
      <c r="C387" s="3" t="s">
        <v>353</v>
      </c>
      <c r="D387" s="4">
        <v>21</v>
      </c>
      <c r="E387" s="4">
        <v>195</v>
      </c>
      <c r="F387" s="4">
        <v>159</v>
      </c>
      <c r="G387" s="4">
        <v>295</v>
      </c>
    </row>
    <row r="388" spans="1:7" ht="12" customHeight="1" x14ac:dyDescent="0.25">
      <c r="A388" s="3" t="str">
        <f t="shared" si="29"/>
        <v>AREQUIPA</v>
      </c>
      <c r="B388" s="3" t="str">
        <f t="shared" si="30"/>
        <v>AREQUIPA</v>
      </c>
      <c r="C388" s="3" t="s">
        <v>354</v>
      </c>
      <c r="D388" s="4">
        <v>661</v>
      </c>
      <c r="E388" s="4">
        <v>5504</v>
      </c>
      <c r="F388" s="4">
        <v>4670</v>
      </c>
      <c r="G388" s="4">
        <v>9274</v>
      </c>
    </row>
    <row r="389" spans="1:7" ht="12" customHeight="1" x14ac:dyDescent="0.25">
      <c r="A389" s="3" t="str">
        <f t="shared" si="29"/>
        <v>AREQUIPA</v>
      </c>
      <c r="B389" s="3" t="str">
        <f t="shared" si="30"/>
        <v>AREQUIPA</v>
      </c>
      <c r="C389" s="3" t="s">
        <v>355</v>
      </c>
      <c r="D389" s="4">
        <v>1</v>
      </c>
      <c r="E389" s="4">
        <v>23</v>
      </c>
      <c r="F389" s="4">
        <v>22</v>
      </c>
      <c r="G389" s="4">
        <v>36</v>
      </c>
    </row>
    <row r="390" spans="1:7" ht="12" customHeight="1" x14ac:dyDescent="0.25">
      <c r="A390" s="3" t="str">
        <f t="shared" si="29"/>
        <v>AREQUIPA</v>
      </c>
      <c r="B390" s="3" t="str">
        <f t="shared" si="30"/>
        <v>AREQUIPA</v>
      </c>
      <c r="C390" s="3" t="s">
        <v>356</v>
      </c>
      <c r="D390" s="4">
        <v>6</v>
      </c>
      <c r="E390" s="4">
        <v>40</v>
      </c>
      <c r="F390" s="4">
        <v>34</v>
      </c>
      <c r="G390" s="4">
        <v>59</v>
      </c>
    </row>
    <row r="391" spans="1:7" ht="12" customHeight="1" x14ac:dyDescent="0.25">
      <c r="A391" s="3" t="str">
        <f t="shared" si="29"/>
        <v>AREQUIPA</v>
      </c>
      <c r="B391" s="3" t="str">
        <f t="shared" si="30"/>
        <v>AREQUIPA</v>
      </c>
      <c r="C391" s="3" t="s">
        <v>357</v>
      </c>
      <c r="D391" s="4">
        <v>25</v>
      </c>
      <c r="E391" s="4">
        <v>122</v>
      </c>
      <c r="F391" s="4">
        <v>95</v>
      </c>
      <c r="G391" s="4">
        <v>152</v>
      </c>
    </row>
    <row r="392" spans="1:7" ht="12" customHeight="1" x14ac:dyDescent="0.25">
      <c r="A392" s="3" t="str">
        <f t="shared" si="29"/>
        <v>AREQUIPA</v>
      </c>
      <c r="B392" s="3" t="str">
        <f t="shared" si="30"/>
        <v>AREQUIPA</v>
      </c>
      <c r="C392" s="3" t="s">
        <v>358</v>
      </c>
      <c r="D392" s="4">
        <v>36</v>
      </c>
      <c r="E392" s="4">
        <v>298</v>
      </c>
      <c r="F392" s="4">
        <v>248</v>
      </c>
      <c r="G392" s="4">
        <v>410</v>
      </c>
    </row>
    <row r="393" spans="1:7" ht="12" customHeight="1" x14ac:dyDescent="0.25">
      <c r="A393" s="3" t="str">
        <f t="shared" si="29"/>
        <v>AREQUIPA</v>
      </c>
      <c r="B393" s="3" t="str">
        <f t="shared" si="30"/>
        <v>AREQUIPA</v>
      </c>
      <c r="C393" s="3" t="s">
        <v>359</v>
      </c>
      <c r="D393" s="4">
        <v>169</v>
      </c>
      <c r="E393" s="4">
        <v>1289</v>
      </c>
      <c r="F393" s="4">
        <v>1083</v>
      </c>
      <c r="G393" s="4">
        <v>2098</v>
      </c>
    </row>
    <row r="394" spans="1:7" ht="12" customHeight="1" x14ac:dyDescent="0.25">
      <c r="A394" s="3" t="str">
        <f t="shared" si="29"/>
        <v>AREQUIPA</v>
      </c>
      <c r="B394" s="3" t="str">
        <f t="shared" si="30"/>
        <v>AREQUIPA</v>
      </c>
      <c r="C394" s="3" t="s">
        <v>360</v>
      </c>
      <c r="D394" s="4">
        <v>3</v>
      </c>
      <c r="E394" s="4">
        <v>27</v>
      </c>
      <c r="F394" s="4">
        <v>21</v>
      </c>
      <c r="G394" s="4">
        <v>54</v>
      </c>
    </row>
    <row r="395" spans="1:7" ht="12" customHeight="1" x14ac:dyDescent="0.25">
      <c r="A395" s="3" t="str">
        <f t="shared" si="29"/>
        <v>AREQUIPA</v>
      </c>
      <c r="B395" s="3" t="str">
        <f t="shared" si="30"/>
        <v>AREQUIPA</v>
      </c>
      <c r="C395" s="3" t="s">
        <v>361</v>
      </c>
      <c r="D395" s="4">
        <v>9</v>
      </c>
      <c r="E395" s="4">
        <v>66</v>
      </c>
      <c r="F395" s="4">
        <v>58</v>
      </c>
      <c r="G395" s="4">
        <v>120</v>
      </c>
    </row>
    <row r="396" spans="1:7" ht="12" customHeight="1" x14ac:dyDescent="0.25">
      <c r="A396" s="3" t="str">
        <f t="shared" si="29"/>
        <v>AREQUIPA</v>
      </c>
      <c r="B396" s="3" t="str">
        <f t="shared" si="30"/>
        <v>AREQUIPA</v>
      </c>
      <c r="C396" s="3" t="s">
        <v>362</v>
      </c>
      <c r="D396" s="4">
        <v>0</v>
      </c>
      <c r="E396" s="4">
        <v>22</v>
      </c>
      <c r="F396" s="4">
        <v>20</v>
      </c>
      <c r="G396" s="4">
        <v>35</v>
      </c>
    </row>
    <row r="397" spans="1:7" ht="12" customHeight="1" x14ac:dyDescent="0.25">
      <c r="A397" s="3" t="str">
        <f t="shared" si="29"/>
        <v>AREQUIPA</v>
      </c>
      <c r="B397" s="3" t="str">
        <f t="shared" si="30"/>
        <v>AREQUIPA</v>
      </c>
      <c r="C397" s="3" t="s">
        <v>363</v>
      </c>
      <c r="D397" s="4">
        <v>52</v>
      </c>
      <c r="E397" s="4">
        <v>320</v>
      </c>
      <c r="F397" s="4">
        <v>264</v>
      </c>
      <c r="G397" s="4">
        <v>482</v>
      </c>
    </row>
    <row r="398" spans="1:7" ht="12" customHeight="1" x14ac:dyDescent="0.25">
      <c r="A398" s="3" t="str">
        <f t="shared" si="29"/>
        <v>AREQUIPA</v>
      </c>
      <c r="B398" s="3" t="str">
        <f t="shared" si="30"/>
        <v>AREQUIPA</v>
      </c>
      <c r="C398" s="3" t="s">
        <v>364</v>
      </c>
      <c r="D398" s="4">
        <v>300</v>
      </c>
      <c r="E398" s="4">
        <v>2798</v>
      </c>
      <c r="F398" s="4">
        <v>2368</v>
      </c>
      <c r="G398" s="4">
        <v>4739</v>
      </c>
    </row>
    <row r="399" spans="1:7" ht="12" customHeight="1" x14ac:dyDescent="0.25">
      <c r="A399" s="3" t="str">
        <f t="shared" si="29"/>
        <v>AREQUIPA</v>
      </c>
      <c r="B399" s="3" t="str">
        <f t="shared" si="30"/>
        <v>AREQUIPA</v>
      </c>
      <c r="C399" s="3" t="s">
        <v>365</v>
      </c>
      <c r="D399" s="4">
        <v>96</v>
      </c>
      <c r="E399" s="4">
        <v>813</v>
      </c>
      <c r="F399" s="4">
        <v>676</v>
      </c>
      <c r="G399" s="4">
        <v>1279</v>
      </c>
    </row>
    <row r="400" spans="1:7" ht="12" customHeight="1" x14ac:dyDescent="0.25">
      <c r="A400" s="3" t="str">
        <f t="shared" si="29"/>
        <v>AREQUIPA</v>
      </c>
      <c r="B400" s="3" t="str">
        <f t="shared" si="30"/>
        <v>AREQUIPA</v>
      </c>
      <c r="C400" s="3" t="s">
        <v>366</v>
      </c>
      <c r="D400" s="4">
        <v>89</v>
      </c>
      <c r="E400" s="4">
        <v>710</v>
      </c>
      <c r="F400" s="4">
        <v>609</v>
      </c>
      <c r="G400" s="4">
        <v>1116</v>
      </c>
    </row>
    <row r="401" spans="1:7" ht="12" customHeight="1" x14ac:dyDescent="0.25">
      <c r="A401" s="3" t="str">
        <f t="shared" si="29"/>
        <v>AREQUIPA</v>
      </c>
      <c r="B401" s="3" t="str">
        <f t="shared" si="30"/>
        <v>AREQUIPA</v>
      </c>
      <c r="C401" s="3" t="s">
        <v>367</v>
      </c>
      <c r="D401" s="4">
        <v>14</v>
      </c>
      <c r="E401" s="4">
        <v>110</v>
      </c>
      <c r="F401" s="4">
        <v>88</v>
      </c>
      <c r="G401" s="4">
        <v>183</v>
      </c>
    </row>
    <row r="402" spans="1:7" ht="12" customHeight="1" x14ac:dyDescent="0.25">
      <c r="A402" s="3" t="str">
        <f t="shared" si="29"/>
        <v>AREQUIPA</v>
      </c>
      <c r="B402" s="3" t="str">
        <f t="shared" si="30"/>
        <v>AREQUIPA</v>
      </c>
      <c r="C402" s="3" t="s">
        <v>368</v>
      </c>
      <c r="D402" s="4">
        <v>138</v>
      </c>
      <c r="E402" s="4">
        <v>1119</v>
      </c>
      <c r="F402" s="4">
        <v>984</v>
      </c>
      <c r="G402" s="4">
        <v>1656</v>
      </c>
    </row>
    <row r="403" spans="1:7" ht="12" customHeight="1" x14ac:dyDescent="0.25">
      <c r="A403" s="3" t="str">
        <f t="shared" si="29"/>
        <v>AREQUIPA</v>
      </c>
      <c r="B403" s="3" t="str">
        <f t="shared" si="30"/>
        <v>AREQUIPA</v>
      </c>
      <c r="C403" s="3" t="s">
        <v>369</v>
      </c>
      <c r="D403" s="4">
        <v>10</v>
      </c>
      <c r="E403" s="4">
        <v>85</v>
      </c>
      <c r="F403" s="4">
        <v>69</v>
      </c>
      <c r="G403" s="4">
        <v>105</v>
      </c>
    </row>
    <row r="404" spans="1:7" ht="12" customHeight="1" x14ac:dyDescent="0.25">
      <c r="A404" s="3" t="str">
        <f t="shared" si="29"/>
        <v>AREQUIPA</v>
      </c>
      <c r="B404" s="3" t="str">
        <f t="shared" si="30"/>
        <v>AREQUIPA</v>
      </c>
      <c r="C404" s="3" t="s">
        <v>370</v>
      </c>
      <c r="D404" s="4">
        <v>240</v>
      </c>
      <c r="E404" s="4">
        <v>2203</v>
      </c>
      <c r="F404" s="4">
        <v>1912</v>
      </c>
      <c r="G404" s="4">
        <v>3787</v>
      </c>
    </row>
    <row r="405" spans="1:7" ht="12" customHeight="1" x14ac:dyDescent="0.25">
      <c r="A405" s="3" t="str">
        <f t="shared" ref="A405:A492" si="31">A404</f>
        <v>AREQUIPA</v>
      </c>
      <c r="B405" s="139" t="s">
        <v>1784</v>
      </c>
      <c r="C405" s="141"/>
      <c r="D405" s="140">
        <v>5594</v>
      </c>
      <c r="E405" s="140">
        <v>46893</v>
      </c>
      <c r="F405" s="140">
        <v>39630</v>
      </c>
      <c r="G405" s="140">
        <v>76264</v>
      </c>
    </row>
    <row r="406" spans="1:7" ht="12" customHeight="1" x14ac:dyDescent="0.25">
      <c r="A406" s="3" t="str">
        <f t="shared" si="31"/>
        <v>AREQUIPA</v>
      </c>
      <c r="B406" s="3" t="s">
        <v>371</v>
      </c>
      <c r="C406" s="3" t="s">
        <v>371</v>
      </c>
      <c r="D406" s="4">
        <v>22</v>
      </c>
      <c r="E406" s="4">
        <v>270</v>
      </c>
      <c r="F406" s="4">
        <v>219</v>
      </c>
      <c r="G406" s="4">
        <v>510</v>
      </c>
    </row>
    <row r="407" spans="1:7" ht="12" customHeight="1" x14ac:dyDescent="0.25">
      <c r="A407" s="3" t="str">
        <f t="shared" si="31"/>
        <v>AREQUIPA</v>
      </c>
      <c r="B407" s="3" t="str">
        <f t="shared" ref="B407:B413" si="32">B406</f>
        <v>CAMANA</v>
      </c>
      <c r="C407" s="3" t="s">
        <v>372</v>
      </c>
      <c r="D407" s="4">
        <v>23</v>
      </c>
      <c r="E407" s="4">
        <v>205</v>
      </c>
      <c r="F407" s="4">
        <v>184</v>
      </c>
      <c r="G407" s="4">
        <v>369</v>
      </c>
    </row>
    <row r="408" spans="1:7" ht="12" customHeight="1" x14ac:dyDescent="0.25">
      <c r="A408" s="3" t="str">
        <f t="shared" si="31"/>
        <v>AREQUIPA</v>
      </c>
      <c r="B408" s="3" t="str">
        <f t="shared" si="32"/>
        <v>CAMANA</v>
      </c>
      <c r="C408" s="3" t="s">
        <v>373</v>
      </c>
      <c r="D408" s="4">
        <v>68</v>
      </c>
      <c r="E408" s="4">
        <v>539</v>
      </c>
      <c r="F408" s="4">
        <v>473</v>
      </c>
      <c r="G408" s="4">
        <v>1078</v>
      </c>
    </row>
    <row r="409" spans="1:7" ht="12" customHeight="1" x14ac:dyDescent="0.25">
      <c r="A409" s="3" t="str">
        <f t="shared" si="31"/>
        <v>AREQUIPA</v>
      </c>
      <c r="B409" s="3" t="str">
        <f t="shared" si="32"/>
        <v>CAMANA</v>
      </c>
      <c r="C409" s="3" t="s">
        <v>374</v>
      </c>
      <c r="D409" s="4">
        <v>32</v>
      </c>
      <c r="E409" s="4">
        <v>319</v>
      </c>
      <c r="F409" s="4">
        <v>275</v>
      </c>
      <c r="G409" s="4">
        <v>507</v>
      </c>
    </row>
    <row r="410" spans="1:7" ht="12" customHeight="1" x14ac:dyDescent="0.25">
      <c r="A410" s="3" t="str">
        <f t="shared" si="31"/>
        <v>AREQUIPA</v>
      </c>
      <c r="B410" s="3" t="str">
        <f t="shared" si="32"/>
        <v>CAMANA</v>
      </c>
      <c r="C410" s="3" t="s">
        <v>375</v>
      </c>
      <c r="D410" s="4">
        <v>35</v>
      </c>
      <c r="E410" s="4">
        <v>321</v>
      </c>
      <c r="F410" s="4">
        <v>277</v>
      </c>
      <c r="G410" s="4">
        <v>536</v>
      </c>
    </row>
    <row r="411" spans="1:7" ht="12" customHeight="1" x14ac:dyDescent="0.25">
      <c r="A411" s="3" t="str">
        <f t="shared" si="31"/>
        <v>AREQUIPA</v>
      </c>
      <c r="B411" s="3" t="str">
        <f t="shared" si="32"/>
        <v>CAMANA</v>
      </c>
      <c r="C411" s="3" t="s">
        <v>376</v>
      </c>
      <c r="D411" s="4">
        <v>25</v>
      </c>
      <c r="E411" s="4">
        <v>178</v>
      </c>
      <c r="F411" s="4">
        <v>153</v>
      </c>
      <c r="G411" s="4">
        <v>261</v>
      </c>
    </row>
    <row r="412" spans="1:7" ht="12" customHeight="1" x14ac:dyDescent="0.25">
      <c r="A412" s="3" t="str">
        <f t="shared" si="31"/>
        <v>AREQUIPA</v>
      </c>
      <c r="B412" s="3" t="str">
        <f t="shared" si="32"/>
        <v>CAMANA</v>
      </c>
      <c r="C412" s="3" t="s">
        <v>377</v>
      </c>
      <c r="D412" s="4">
        <v>4</v>
      </c>
      <c r="E412" s="4">
        <v>38</v>
      </c>
      <c r="F412" s="4">
        <v>29</v>
      </c>
      <c r="G412" s="4">
        <v>72</v>
      </c>
    </row>
    <row r="413" spans="1:7" ht="12" customHeight="1" x14ac:dyDescent="0.25">
      <c r="A413" s="3" t="str">
        <f t="shared" si="31"/>
        <v>AREQUIPA</v>
      </c>
      <c r="B413" s="3" t="str">
        <f t="shared" si="32"/>
        <v>CAMANA</v>
      </c>
      <c r="C413" s="3" t="s">
        <v>378</v>
      </c>
      <c r="D413" s="4">
        <v>102</v>
      </c>
      <c r="E413" s="4">
        <v>896</v>
      </c>
      <c r="F413" s="4">
        <v>773</v>
      </c>
      <c r="G413" s="4">
        <v>1441</v>
      </c>
    </row>
    <row r="414" spans="1:7" ht="12" customHeight="1" x14ac:dyDescent="0.25">
      <c r="A414" s="3" t="str">
        <f t="shared" si="31"/>
        <v>AREQUIPA</v>
      </c>
      <c r="B414" s="139" t="s">
        <v>2581</v>
      </c>
      <c r="C414" s="141"/>
      <c r="D414" s="140">
        <v>311</v>
      </c>
      <c r="E414" s="140">
        <v>2766</v>
      </c>
      <c r="F414" s="140">
        <v>2383</v>
      </c>
      <c r="G414" s="140">
        <v>4774</v>
      </c>
    </row>
    <row r="415" spans="1:7" ht="12" customHeight="1" x14ac:dyDescent="0.25">
      <c r="A415" s="3" t="str">
        <f t="shared" si="31"/>
        <v>AREQUIPA</v>
      </c>
      <c r="B415" s="3" t="s">
        <v>379</v>
      </c>
      <c r="C415" s="3" t="s">
        <v>380</v>
      </c>
      <c r="D415" s="4">
        <v>17</v>
      </c>
      <c r="E415" s="4">
        <v>159</v>
      </c>
      <c r="F415" s="4">
        <v>132</v>
      </c>
      <c r="G415" s="4">
        <v>270</v>
      </c>
    </row>
    <row r="416" spans="1:7" ht="12" customHeight="1" x14ac:dyDescent="0.25">
      <c r="A416" s="3" t="str">
        <f t="shared" si="31"/>
        <v>AREQUIPA</v>
      </c>
      <c r="B416" s="3" t="str">
        <f t="shared" ref="B416:B427" si="33">B415</f>
        <v>CARAVELI</v>
      </c>
      <c r="C416" s="3" t="s">
        <v>381</v>
      </c>
      <c r="D416" s="4">
        <v>22</v>
      </c>
      <c r="E416" s="4">
        <v>203</v>
      </c>
      <c r="F416" s="4">
        <v>174</v>
      </c>
      <c r="G416" s="4">
        <v>346</v>
      </c>
    </row>
    <row r="417" spans="1:7" ht="12" customHeight="1" x14ac:dyDescent="0.25">
      <c r="A417" s="3" t="str">
        <f t="shared" si="31"/>
        <v>AREQUIPA</v>
      </c>
      <c r="B417" s="3" t="str">
        <f t="shared" si="33"/>
        <v>CARAVELI</v>
      </c>
      <c r="C417" s="3" t="s">
        <v>382</v>
      </c>
      <c r="D417" s="4">
        <v>4</v>
      </c>
      <c r="E417" s="4">
        <v>31</v>
      </c>
      <c r="F417" s="4">
        <v>27</v>
      </c>
      <c r="G417" s="4">
        <v>58</v>
      </c>
    </row>
    <row r="418" spans="1:7" ht="12" customHeight="1" x14ac:dyDescent="0.25">
      <c r="A418" s="3" t="str">
        <f t="shared" si="31"/>
        <v>AREQUIPA</v>
      </c>
      <c r="B418" s="3" t="str">
        <f t="shared" si="33"/>
        <v>CARAVELI</v>
      </c>
      <c r="C418" s="3" t="s">
        <v>383</v>
      </c>
      <c r="D418" s="4">
        <v>19</v>
      </c>
      <c r="E418" s="4">
        <v>119</v>
      </c>
      <c r="F418" s="4">
        <v>99</v>
      </c>
      <c r="G418" s="4">
        <v>167</v>
      </c>
    </row>
    <row r="419" spans="1:7" ht="12" customHeight="1" x14ac:dyDescent="0.25">
      <c r="A419" s="3" t="str">
        <f t="shared" si="31"/>
        <v>AREQUIPA</v>
      </c>
      <c r="B419" s="3" t="str">
        <f t="shared" si="33"/>
        <v>CARAVELI</v>
      </c>
      <c r="C419" s="3" t="s">
        <v>384</v>
      </c>
      <c r="D419" s="4">
        <v>20</v>
      </c>
      <c r="E419" s="4">
        <v>67</v>
      </c>
      <c r="F419" s="4">
        <v>48</v>
      </c>
      <c r="G419" s="4">
        <v>61</v>
      </c>
    </row>
    <row r="420" spans="1:7" ht="12" customHeight="1" x14ac:dyDescent="0.25">
      <c r="A420" s="3" t="str">
        <f t="shared" si="31"/>
        <v>AREQUIPA</v>
      </c>
      <c r="B420" s="3" t="str">
        <f t="shared" si="33"/>
        <v>CARAVELI</v>
      </c>
      <c r="C420" s="3" t="s">
        <v>379</v>
      </c>
      <c r="D420" s="4">
        <v>15</v>
      </c>
      <c r="E420" s="4">
        <v>198</v>
      </c>
      <c r="F420" s="4">
        <v>160</v>
      </c>
      <c r="G420" s="4">
        <v>323</v>
      </c>
    </row>
    <row r="421" spans="1:7" ht="12" customHeight="1" x14ac:dyDescent="0.25">
      <c r="A421" s="3" t="str">
        <f t="shared" si="31"/>
        <v>AREQUIPA</v>
      </c>
      <c r="B421" s="3" t="str">
        <f t="shared" si="33"/>
        <v>CARAVELI</v>
      </c>
      <c r="C421" s="3" t="s">
        <v>385</v>
      </c>
      <c r="D421" s="4">
        <v>68</v>
      </c>
      <c r="E421" s="4">
        <v>529</v>
      </c>
      <c r="F421" s="4">
        <v>440</v>
      </c>
      <c r="G421" s="4">
        <v>757</v>
      </c>
    </row>
    <row r="422" spans="1:7" ht="12" customHeight="1" x14ac:dyDescent="0.25">
      <c r="A422" s="3" t="str">
        <f t="shared" si="31"/>
        <v>AREQUIPA</v>
      </c>
      <c r="B422" s="3" t="str">
        <f t="shared" si="33"/>
        <v>CARAVELI</v>
      </c>
      <c r="C422" s="3" t="s">
        <v>386</v>
      </c>
      <c r="D422" s="4">
        <v>11</v>
      </c>
      <c r="E422" s="4">
        <v>180</v>
      </c>
      <c r="F422" s="4">
        <v>161</v>
      </c>
      <c r="G422" s="4">
        <v>258</v>
      </c>
    </row>
    <row r="423" spans="1:7" ht="12" customHeight="1" x14ac:dyDescent="0.25">
      <c r="A423" s="3" t="str">
        <f t="shared" si="31"/>
        <v>AREQUIPA</v>
      </c>
      <c r="B423" s="3" t="str">
        <f t="shared" si="33"/>
        <v>CARAVELI</v>
      </c>
      <c r="C423" s="3" t="s">
        <v>387</v>
      </c>
      <c r="D423" s="4">
        <v>24</v>
      </c>
      <c r="E423" s="4">
        <v>128</v>
      </c>
      <c r="F423" s="4">
        <v>101</v>
      </c>
      <c r="G423" s="4">
        <v>187</v>
      </c>
    </row>
    <row r="424" spans="1:7" ht="12" customHeight="1" x14ac:dyDescent="0.25">
      <c r="A424" s="3" t="str">
        <f t="shared" si="31"/>
        <v>AREQUIPA</v>
      </c>
      <c r="B424" s="3" t="str">
        <f t="shared" si="33"/>
        <v>CARAVELI</v>
      </c>
      <c r="C424" s="3" t="s">
        <v>388</v>
      </c>
      <c r="D424" s="4">
        <v>11</v>
      </c>
      <c r="E424" s="4">
        <v>78</v>
      </c>
      <c r="F424" s="4">
        <v>68</v>
      </c>
      <c r="G424" s="4">
        <v>107</v>
      </c>
    </row>
    <row r="425" spans="1:7" ht="12" customHeight="1" x14ac:dyDescent="0.25">
      <c r="A425" s="3" t="str">
        <f t="shared" si="31"/>
        <v>AREQUIPA</v>
      </c>
      <c r="B425" s="3" t="str">
        <f t="shared" si="33"/>
        <v>CARAVELI</v>
      </c>
      <c r="C425" s="3" t="s">
        <v>389</v>
      </c>
      <c r="D425" s="4">
        <v>7</v>
      </c>
      <c r="E425" s="4">
        <v>51</v>
      </c>
      <c r="F425" s="4">
        <v>39</v>
      </c>
      <c r="G425" s="4">
        <v>95</v>
      </c>
    </row>
    <row r="426" spans="1:7" ht="12" customHeight="1" x14ac:dyDescent="0.25">
      <c r="A426" s="3" t="str">
        <f t="shared" si="31"/>
        <v>AREQUIPA</v>
      </c>
      <c r="B426" s="3" t="str">
        <f t="shared" si="33"/>
        <v>CARAVELI</v>
      </c>
      <c r="C426" s="3" t="s">
        <v>390</v>
      </c>
      <c r="D426" s="4">
        <v>11</v>
      </c>
      <c r="E426" s="4">
        <v>82</v>
      </c>
      <c r="F426" s="4">
        <v>71</v>
      </c>
      <c r="G426" s="4">
        <v>127</v>
      </c>
    </row>
    <row r="427" spans="1:7" ht="12" customHeight="1" x14ac:dyDescent="0.25">
      <c r="A427" s="3" t="str">
        <f t="shared" si="31"/>
        <v>AREQUIPA</v>
      </c>
      <c r="B427" s="3" t="str">
        <f t="shared" si="33"/>
        <v>CARAVELI</v>
      </c>
      <c r="C427" s="3" t="s">
        <v>391</v>
      </c>
      <c r="D427" s="4">
        <v>3</v>
      </c>
      <c r="E427" s="4">
        <v>48</v>
      </c>
      <c r="F427" s="4">
        <v>40</v>
      </c>
      <c r="G427" s="4">
        <v>87</v>
      </c>
    </row>
    <row r="428" spans="1:7" ht="12" customHeight="1" x14ac:dyDescent="0.25">
      <c r="A428" s="3" t="str">
        <f t="shared" si="31"/>
        <v>AREQUIPA</v>
      </c>
      <c r="B428" s="139" t="s">
        <v>2582</v>
      </c>
      <c r="C428" s="141"/>
      <c r="D428" s="140">
        <v>232</v>
      </c>
      <c r="E428" s="140">
        <v>1873</v>
      </c>
      <c r="F428" s="140">
        <v>1560</v>
      </c>
      <c r="G428" s="140">
        <v>2843</v>
      </c>
    </row>
    <row r="429" spans="1:7" ht="12" customHeight="1" x14ac:dyDescent="0.25">
      <c r="A429" s="3" t="str">
        <f t="shared" si="31"/>
        <v>AREQUIPA</v>
      </c>
      <c r="B429" s="3" t="s">
        <v>392</v>
      </c>
      <c r="C429" s="3" t="s">
        <v>393</v>
      </c>
      <c r="D429" s="4">
        <v>6</v>
      </c>
      <c r="E429" s="4">
        <v>32</v>
      </c>
      <c r="F429" s="4">
        <v>26</v>
      </c>
      <c r="G429" s="4">
        <v>49</v>
      </c>
    </row>
    <row r="430" spans="1:7" ht="12" customHeight="1" x14ac:dyDescent="0.25">
      <c r="A430" s="3" t="str">
        <f t="shared" si="31"/>
        <v>AREQUIPA</v>
      </c>
      <c r="B430" s="3" t="str">
        <f t="shared" ref="B430:B442" si="34">B429</f>
        <v>CASTILLA</v>
      </c>
      <c r="C430" s="3" t="s">
        <v>394</v>
      </c>
      <c r="D430" s="4">
        <v>48</v>
      </c>
      <c r="E430" s="4">
        <v>393</v>
      </c>
      <c r="F430" s="4">
        <v>336</v>
      </c>
      <c r="G430" s="4">
        <v>613</v>
      </c>
    </row>
    <row r="431" spans="1:7" ht="12" customHeight="1" x14ac:dyDescent="0.25">
      <c r="A431" s="3" t="str">
        <f t="shared" si="31"/>
        <v>AREQUIPA</v>
      </c>
      <c r="B431" s="3" t="str">
        <f t="shared" si="34"/>
        <v>CASTILLA</v>
      </c>
      <c r="C431" s="3" t="s">
        <v>395</v>
      </c>
      <c r="D431" s="4">
        <v>2</v>
      </c>
      <c r="E431" s="4">
        <v>9</v>
      </c>
      <c r="F431" s="4">
        <v>7</v>
      </c>
      <c r="G431" s="4">
        <v>10</v>
      </c>
    </row>
    <row r="432" spans="1:7" ht="12" customHeight="1" x14ac:dyDescent="0.25">
      <c r="A432" s="3" t="str">
        <f t="shared" si="31"/>
        <v>AREQUIPA</v>
      </c>
      <c r="B432" s="3" t="str">
        <f t="shared" si="34"/>
        <v>CASTILLA</v>
      </c>
      <c r="C432" s="3" t="s">
        <v>396</v>
      </c>
      <c r="D432" s="4">
        <v>9</v>
      </c>
      <c r="E432" s="4">
        <v>92</v>
      </c>
      <c r="F432" s="4">
        <v>77</v>
      </c>
      <c r="G432" s="4">
        <v>127</v>
      </c>
    </row>
    <row r="433" spans="1:7" ht="12" customHeight="1" x14ac:dyDescent="0.25">
      <c r="A433" s="3" t="str">
        <f t="shared" si="31"/>
        <v>AREQUIPA</v>
      </c>
      <c r="B433" s="3" t="str">
        <f t="shared" si="34"/>
        <v>CASTILLA</v>
      </c>
      <c r="C433" s="3" t="s">
        <v>397</v>
      </c>
      <c r="D433" s="4">
        <v>3</v>
      </c>
      <c r="E433" s="4">
        <v>32</v>
      </c>
      <c r="F433" s="4">
        <v>26</v>
      </c>
      <c r="G433" s="4">
        <v>45</v>
      </c>
    </row>
    <row r="434" spans="1:7" ht="12" customHeight="1" x14ac:dyDescent="0.25">
      <c r="A434" s="3" t="str">
        <f t="shared" si="31"/>
        <v>AREQUIPA</v>
      </c>
      <c r="B434" s="3" t="str">
        <f t="shared" si="34"/>
        <v>CASTILLA</v>
      </c>
      <c r="C434" s="3" t="s">
        <v>398</v>
      </c>
      <c r="D434" s="4">
        <v>2</v>
      </c>
      <c r="E434" s="4">
        <v>16</v>
      </c>
      <c r="F434" s="4">
        <v>16</v>
      </c>
      <c r="G434" s="4">
        <v>23</v>
      </c>
    </row>
    <row r="435" spans="1:7" ht="12" customHeight="1" x14ac:dyDescent="0.25">
      <c r="A435" s="3" t="str">
        <f t="shared" si="31"/>
        <v>AREQUIPA</v>
      </c>
      <c r="B435" s="3" t="str">
        <f t="shared" si="34"/>
        <v>CASTILLA</v>
      </c>
      <c r="C435" s="3" t="s">
        <v>399</v>
      </c>
      <c r="D435" s="4">
        <v>4</v>
      </c>
      <c r="E435" s="4">
        <v>46</v>
      </c>
      <c r="F435" s="4">
        <v>41</v>
      </c>
      <c r="G435" s="4">
        <v>66</v>
      </c>
    </row>
    <row r="436" spans="1:7" ht="12" customHeight="1" x14ac:dyDescent="0.25">
      <c r="A436" s="3" t="str">
        <f t="shared" si="31"/>
        <v>AREQUIPA</v>
      </c>
      <c r="B436" s="3" t="str">
        <f t="shared" si="34"/>
        <v>CASTILLA</v>
      </c>
      <c r="C436" s="3" t="s">
        <v>400</v>
      </c>
      <c r="D436" s="4">
        <v>3</v>
      </c>
      <c r="E436" s="4">
        <v>14</v>
      </c>
      <c r="F436" s="4">
        <v>12</v>
      </c>
      <c r="G436" s="4">
        <v>21</v>
      </c>
    </row>
    <row r="437" spans="1:7" ht="12" customHeight="1" x14ac:dyDescent="0.25">
      <c r="A437" s="3" t="str">
        <f t="shared" si="31"/>
        <v>AREQUIPA</v>
      </c>
      <c r="B437" s="3" t="str">
        <f t="shared" si="34"/>
        <v>CASTILLA</v>
      </c>
      <c r="C437" s="3" t="s">
        <v>401</v>
      </c>
      <c r="D437" s="4">
        <v>15</v>
      </c>
      <c r="E437" s="4">
        <v>217</v>
      </c>
      <c r="F437" s="4">
        <v>192</v>
      </c>
      <c r="G437" s="4">
        <v>473</v>
      </c>
    </row>
    <row r="438" spans="1:7" ht="12" customHeight="1" x14ac:dyDescent="0.25">
      <c r="A438" s="3" t="str">
        <f t="shared" si="31"/>
        <v>AREQUIPA</v>
      </c>
      <c r="B438" s="3" t="str">
        <f t="shared" si="34"/>
        <v>CASTILLA</v>
      </c>
      <c r="C438" s="3" t="s">
        <v>402</v>
      </c>
      <c r="D438" s="4">
        <v>15</v>
      </c>
      <c r="E438" s="4">
        <v>88</v>
      </c>
      <c r="F438" s="4">
        <v>69</v>
      </c>
      <c r="G438" s="4">
        <v>121</v>
      </c>
    </row>
    <row r="439" spans="1:7" ht="12" customHeight="1" x14ac:dyDescent="0.25">
      <c r="A439" s="3" t="str">
        <f t="shared" si="31"/>
        <v>AREQUIPA</v>
      </c>
      <c r="B439" s="3" t="str">
        <f t="shared" si="34"/>
        <v>CASTILLA</v>
      </c>
      <c r="C439" s="3" t="s">
        <v>403</v>
      </c>
      <c r="D439" s="4">
        <v>0</v>
      </c>
      <c r="E439" s="4">
        <v>5</v>
      </c>
      <c r="F439" s="4">
        <v>4</v>
      </c>
      <c r="G439" s="4">
        <v>10</v>
      </c>
    </row>
    <row r="440" spans="1:7" ht="12" customHeight="1" x14ac:dyDescent="0.25">
      <c r="A440" s="3" t="str">
        <f t="shared" si="31"/>
        <v>AREQUIPA</v>
      </c>
      <c r="B440" s="3" t="str">
        <f t="shared" si="34"/>
        <v>CASTILLA</v>
      </c>
      <c r="C440" s="3" t="s">
        <v>404</v>
      </c>
      <c r="D440" s="4">
        <v>2</v>
      </c>
      <c r="E440" s="4">
        <v>5</v>
      </c>
      <c r="F440" s="4">
        <v>3</v>
      </c>
      <c r="G440" s="4">
        <v>8</v>
      </c>
    </row>
    <row r="441" spans="1:7" ht="12" customHeight="1" x14ac:dyDescent="0.25">
      <c r="A441" s="3" t="str">
        <f t="shared" si="31"/>
        <v>AREQUIPA</v>
      </c>
      <c r="B441" s="3" t="str">
        <f t="shared" si="34"/>
        <v>CASTILLA</v>
      </c>
      <c r="C441" s="3" t="s">
        <v>405</v>
      </c>
      <c r="D441" s="4">
        <v>24</v>
      </c>
      <c r="E441" s="4">
        <v>215</v>
      </c>
      <c r="F441" s="4">
        <v>180</v>
      </c>
      <c r="G441" s="4">
        <v>336</v>
      </c>
    </row>
    <row r="442" spans="1:7" ht="12" customHeight="1" x14ac:dyDescent="0.25">
      <c r="A442" s="3" t="str">
        <f t="shared" si="31"/>
        <v>AREQUIPA</v>
      </c>
      <c r="B442" s="3" t="str">
        <f t="shared" si="34"/>
        <v>CASTILLA</v>
      </c>
      <c r="C442" s="3" t="s">
        <v>406</v>
      </c>
      <c r="D442" s="4">
        <v>8</v>
      </c>
      <c r="E442" s="4">
        <v>40</v>
      </c>
      <c r="F442" s="4">
        <v>32</v>
      </c>
      <c r="G442" s="4">
        <v>56</v>
      </c>
    </row>
    <row r="443" spans="1:7" ht="12" customHeight="1" x14ac:dyDescent="0.25">
      <c r="A443" s="3" t="str">
        <f t="shared" si="31"/>
        <v>AREQUIPA</v>
      </c>
      <c r="B443" s="139" t="s">
        <v>2583</v>
      </c>
      <c r="C443" s="141"/>
      <c r="D443" s="140">
        <v>141</v>
      </c>
      <c r="E443" s="140">
        <v>1204</v>
      </c>
      <c r="F443" s="140">
        <v>1021</v>
      </c>
      <c r="G443" s="140">
        <v>1958</v>
      </c>
    </row>
    <row r="444" spans="1:7" ht="12" customHeight="1" x14ac:dyDescent="0.25">
      <c r="A444" s="3" t="str">
        <f t="shared" si="31"/>
        <v>AREQUIPA</v>
      </c>
      <c r="B444" s="3" t="s">
        <v>407</v>
      </c>
      <c r="C444" s="3" t="s">
        <v>408</v>
      </c>
      <c r="D444" s="4">
        <v>6</v>
      </c>
      <c r="E444" s="4">
        <v>25</v>
      </c>
      <c r="F444" s="4">
        <v>21</v>
      </c>
      <c r="G444" s="4">
        <v>42</v>
      </c>
    </row>
    <row r="445" spans="1:7" ht="12" customHeight="1" x14ac:dyDescent="0.25">
      <c r="A445" s="3" t="str">
        <f t="shared" si="31"/>
        <v>AREQUIPA</v>
      </c>
      <c r="B445" s="3" t="str">
        <f t="shared" ref="B445:B463" si="35">B444</f>
        <v>CAYLLOMA</v>
      </c>
      <c r="C445" s="3" t="s">
        <v>409</v>
      </c>
      <c r="D445" s="4">
        <v>6</v>
      </c>
      <c r="E445" s="4">
        <v>64</v>
      </c>
      <c r="F445" s="4">
        <v>56</v>
      </c>
      <c r="G445" s="4">
        <v>89</v>
      </c>
    </row>
    <row r="446" spans="1:7" ht="12" customHeight="1" x14ac:dyDescent="0.25">
      <c r="A446" s="3" t="str">
        <f t="shared" si="31"/>
        <v>AREQUIPA</v>
      </c>
      <c r="B446" s="3" t="str">
        <f t="shared" si="35"/>
        <v>CAYLLOMA</v>
      </c>
      <c r="C446" s="3" t="s">
        <v>410</v>
      </c>
      <c r="D446" s="4">
        <v>7</v>
      </c>
      <c r="E446" s="4">
        <v>58</v>
      </c>
      <c r="F446" s="4">
        <v>48</v>
      </c>
      <c r="G446" s="4">
        <v>83</v>
      </c>
    </row>
    <row r="447" spans="1:7" ht="12" customHeight="1" x14ac:dyDescent="0.25">
      <c r="A447" s="3" t="str">
        <f t="shared" si="31"/>
        <v>AREQUIPA</v>
      </c>
      <c r="B447" s="3" t="str">
        <f t="shared" si="35"/>
        <v>CAYLLOMA</v>
      </c>
      <c r="C447" s="3" t="s">
        <v>407</v>
      </c>
      <c r="D447" s="4">
        <v>26</v>
      </c>
      <c r="E447" s="4">
        <v>175</v>
      </c>
      <c r="F447" s="4">
        <v>143</v>
      </c>
      <c r="G447" s="4">
        <v>237</v>
      </c>
    </row>
    <row r="448" spans="1:7" ht="12" customHeight="1" x14ac:dyDescent="0.25">
      <c r="A448" s="3" t="str">
        <f t="shared" si="31"/>
        <v>AREQUIPA</v>
      </c>
      <c r="B448" s="3" t="str">
        <f t="shared" si="35"/>
        <v>CAYLLOMA</v>
      </c>
      <c r="C448" s="3" t="s">
        <v>411</v>
      </c>
      <c r="D448" s="4">
        <v>16</v>
      </c>
      <c r="E448" s="4">
        <v>194</v>
      </c>
      <c r="F448" s="4">
        <v>164</v>
      </c>
      <c r="G448" s="4">
        <v>397</v>
      </c>
    </row>
    <row r="449" spans="1:7" ht="12" customHeight="1" x14ac:dyDescent="0.25">
      <c r="A449" s="3" t="str">
        <f t="shared" si="31"/>
        <v>AREQUIPA</v>
      </c>
      <c r="B449" s="3" t="str">
        <f t="shared" si="35"/>
        <v>CAYLLOMA</v>
      </c>
      <c r="C449" s="3" t="s">
        <v>412</v>
      </c>
      <c r="D449" s="4">
        <v>3</v>
      </c>
      <c r="E449" s="4">
        <v>44</v>
      </c>
      <c r="F449" s="4">
        <v>39</v>
      </c>
      <c r="G449" s="4">
        <v>61</v>
      </c>
    </row>
    <row r="450" spans="1:7" ht="12" customHeight="1" x14ac:dyDescent="0.25">
      <c r="A450" s="3" t="str">
        <f t="shared" si="31"/>
        <v>AREQUIPA</v>
      </c>
      <c r="B450" s="3" t="str">
        <f t="shared" si="35"/>
        <v>CAYLLOMA</v>
      </c>
      <c r="C450" s="3" t="s">
        <v>75</v>
      </c>
      <c r="D450" s="4">
        <v>4</v>
      </c>
      <c r="E450" s="4">
        <v>21</v>
      </c>
      <c r="F450" s="4">
        <v>17</v>
      </c>
      <c r="G450" s="4">
        <v>35</v>
      </c>
    </row>
    <row r="451" spans="1:7" ht="12" customHeight="1" x14ac:dyDescent="0.25">
      <c r="A451" s="3" t="str">
        <f t="shared" si="31"/>
        <v>AREQUIPA</v>
      </c>
      <c r="B451" s="3" t="str">
        <f t="shared" si="35"/>
        <v>CAYLLOMA</v>
      </c>
      <c r="C451" s="3" t="s">
        <v>413</v>
      </c>
      <c r="D451" s="4">
        <v>7</v>
      </c>
      <c r="E451" s="4">
        <v>24</v>
      </c>
      <c r="F451" s="4">
        <v>14</v>
      </c>
      <c r="G451" s="4">
        <v>45</v>
      </c>
    </row>
    <row r="452" spans="1:7" ht="12" customHeight="1" x14ac:dyDescent="0.25">
      <c r="A452" s="3" t="str">
        <f t="shared" si="31"/>
        <v>AREQUIPA</v>
      </c>
      <c r="B452" s="3" t="str">
        <f t="shared" si="35"/>
        <v>CAYLLOMA</v>
      </c>
      <c r="C452" s="3" t="s">
        <v>414</v>
      </c>
      <c r="D452" s="4">
        <v>2</v>
      </c>
      <c r="E452" s="4">
        <v>25</v>
      </c>
      <c r="F452" s="4">
        <v>20</v>
      </c>
      <c r="G452" s="4">
        <v>32</v>
      </c>
    </row>
    <row r="453" spans="1:7" ht="12" customHeight="1" x14ac:dyDescent="0.25">
      <c r="A453" s="3" t="str">
        <f t="shared" si="31"/>
        <v>AREQUIPA</v>
      </c>
      <c r="B453" s="3" t="str">
        <f t="shared" si="35"/>
        <v>CAYLLOMA</v>
      </c>
      <c r="C453" s="3" t="s">
        <v>415</v>
      </c>
      <c r="D453" s="4">
        <v>5</v>
      </c>
      <c r="E453" s="4">
        <v>39</v>
      </c>
      <c r="F453" s="4">
        <v>34</v>
      </c>
      <c r="G453" s="4">
        <v>50</v>
      </c>
    </row>
    <row r="454" spans="1:7" ht="12" customHeight="1" x14ac:dyDescent="0.25">
      <c r="A454" s="3" t="str">
        <f t="shared" si="31"/>
        <v>AREQUIPA</v>
      </c>
      <c r="B454" s="3" t="str">
        <f t="shared" si="35"/>
        <v>CAYLLOMA</v>
      </c>
      <c r="C454" s="3" t="s">
        <v>416</v>
      </c>
      <c r="D454" s="4">
        <v>2</v>
      </c>
      <c r="E454" s="4">
        <v>22</v>
      </c>
      <c r="F454" s="4">
        <v>17</v>
      </c>
      <c r="G454" s="4">
        <v>31</v>
      </c>
    </row>
    <row r="455" spans="1:7" ht="12" customHeight="1" x14ac:dyDescent="0.25">
      <c r="A455" s="3" t="str">
        <f t="shared" si="31"/>
        <v>AREQUIPA</v>
      </c>
      <c r="B455" s="3" t="str">
        <f t="shared" si="35"/>
        <v>CAYLLOMA</v>
      </c>
      <c r="C455" s="3" t="s">
        <v>417</v>
      </c>
      <c r="D455" s="4">
        <v>1</v>
      </c>
      <c r="E455" s="4">
        <v>18</v>
      </c>
      <c r="F455" s="4">
        <v>14</v>
      </c>
      <c r="G455" s="4">
        <v>23</v>
      </c>
    </row>
    <row r="456" spans="1:7" ht="12" customHeight="1" x14ac:dyDescent="0.25">
      <c r="A456" s="3" t="str">
        <f t="shared" si="31"/>
        <v>AREQUIPA</v>
      </c>
      <c r="B456" s="3" t="str">
        <f t="shared" si="35"/>
        <v>CAYLLOMA</v>
      </c>
      <c r="C456" s="3" t="s">
        <v>418</v>
      </c>
      <c r="D456" s="4">
        <v>1</v>
      </c>
      <c r="E456" s="4">
        <v>12</v>
      </c>
      <c r="F456" s="4">
        <v>10</v>
      </c>
      <c r="G456" s="4">
        <v>19</v>
      </c>
    </row>
    <row r="457" spans="1:7" ht="12" customHeight="1" x14ac:dyDescent="0.25">
      <c r="A457" s="3" t="str">
        <f t="shared" si="31"/>
        <v>AREQUIPA</v>
      </c>
      <c r="B457" s="3" t="str">
        <f t="shared" si="35"/>
        <v>CAYLLOMA</v>
      </c>
      <c r="C457" s="3" t="s">
        <v>419</v>
      </c>
      <c r="D457" s="4">
        <v>518</v>
      </c>
      <c r="E457" s="4">
        <v>3878</v>
      </c>
      <c r="F457" s="4">
        <v>3283</v>
      </c>
      <c r="G457" s="4">
        <v>5856</v>
      </c>
    </row>
    <row r="458" spans="1:7" ht="12" customHeight="1" x14ac:dyDescent="0.25">
      <c r="A458" s="3" t="str">
        <f t="shared" si="31"/>
        <v>AREQUIPA</v>
      </c>
      <c r="B458" s="3" t="str">
        <f t="shared" si="35"/>
        <v>CAYLLOMA</v>
      </c>
      <c r="C458" s="3" t="s">
        <v>420</v>
      </c>
      <c r="D458" s="4">
        <v>5</v>
      </c>
      <c r="E458" s="4">
        <v>30</v>
      </c>
      <c r="F458" s="4">
        <v>23</v>
      </c>
      <c r="G458" s="4">
        <v>40</v>
      </c>
    </row>
    <row r="459" spans="1:7" ht="12" customHeight="1" x14ac:dyDescent="0.25">
      <c r="A459" s="3" t="str">
        <f t="shared" si="31"/>
        <v>AREQUIPA</v>
      </c>
      <c r="B459" s="3" t="str">
        <f t="shared" si="35"/>
        <v>CAYLLOMA</v>
      </c>
      <c r="C459" s="3" t="s">
        <v>421</v>
      </c>
      <c r="D459" s="4">
        <v>1</v>
      </c>
      <c r="E459" s="4">
        <v>24</v>
      </c>
      <c r="F459" s="4">
        <v>19</v>
      </c>
      <c r="G459" s="4">
        <v>32</v>
      </c>
    </row>
    <row r="460" spans="1:7" ht="12" customHeight="1" x14ac:dyDescent="0.25">
      <c r="A460" s="3" t="str">
        <f t="shared" si="31"/>
        <v>AREQUIPA</v>
      </c>
      <c r="B460" s="3" t="str">
        <f t="shared" si="35"/>
        <v>CAYLLOMA</v>
      </c>
      <c r="C460" s="3" t="s">
        <v>422</v>
      </c>
      <c r="D460" s="4">
        <v>2</v>
      </c>
      <c r="E460" s="4">
        <v>28</v>
      </c>
      <c r="F460" s="4">
        <v>23</v>
      </c>
      <c r="G460" s="4">
        <v>29</v>
      </c>
    </row>
    <row r="461" spans="1:7" ht="12" customHeight="1" x14ac:dyDescent="0.25">
      <c r="A461" s="3" t="str">
        <f t="shared" si="31"/>
        <v>AREQUIPA</v>
      </c>
      <c r="B461" s="3" t="str">
        <f t="shared" si="35"/>
        <v>CAYLLOMA</v>
      </c>
      <c r="C461" s="3" t="s">
        <v>423</v>
      </c>
      <c r="D461" s="4">
        <v>4</v>
      </c>
      <c r="E461" s="4">
        <v>48</v>
      </c>
      <c r="F461" s="4">
        <v>40</v>
      </c>
      <c r="G461" s="4">
        <v>78</v>
      </c>
    </row>
    <row r="462" spans="1:7" ht="12" customHeight="1" x14ac:dyDescent="0.25">
      <c r="A462" s="3" t="str">
        <f t="shared" si="31"/>
        <v>AREQUIPA</v>
      </c>
      <c r="B462" s="3" t="str">
        <f t="shared" si="35"/>
        <v>CAYLLOMA</v>
      </c>
      <c r="C462" s="3" t="s">
        <v>424</v>
      </c>
      <c r="D462" s="4">
        <v>2</v>
      </c>
      <c r="E462" s="4">
        <v>21</v>
      </c>
      <c r="F462" s="4">
        <v>18</v>
      </c>
      <c r="G462" s="4">
        <v>34</v>
      </c>
    </row>
    <row r="463" spans="1:7" ht="12" customHeight="1" x14ac:dyDescent="0.25">
      <c r="A463" s="3" t="str">
        <f t="shared" si="31"/>
        <v>AREQUIPA</v>
      </c>
      <c r="B463" s="3" t="str">
        <f t="shared" si="35"/>
        <v>CAYLLOMA</v>
      </c>
      <c r="C463" s="3" t="s">
        <v>425</v>
      </c>
      <c r="D463" s="4">
        <v>12</v>
      </c>
      <c r="E463" s="4">
        <v>90</v>
      </c>
      <c r="F463" s="4">
        <v>78</v>
      </c>
      <c r="G463" s="4">
        <v>130</v>
      </c>
    </row>
    <row r="464" spans="1:7" ht="12" customHeight="1" x14ac:dyDescent="0.25">
      <c r="A464" s="3" t="str">
        <f t="shared" si="31"/>
        <v>AREQUIPA</v>
      </c>
      <c r="B464" s="139" t="s">
        <v>2584</v>
      </c>
      <c r="C464" s="141"/>
      <c r="D464" s="140">
        <v>630</v>
      </c>
      <c r="E464" s="140">
        <v>4840</v>
      </c>
      <c r="F464" s="140">
        <v>4081</v>
      </c>
      <c r="G464" s="140">
        <v>7343</v>
      </c>
    </row>
    <row r="465" spans="1:7" ht="12" customHeight="1" x14ac:dyDescent="0.25">
      <c r="A465" s="3" t="str">
        <f t="shared" si="31"/>
        <v>AREQUIPA</v>
      </c>
      <c r="B465" s="3" t="s">
        <v>426</v>
      </c>
      <c r="C465" s="3" t="s">
        <v>427</v>
      </c>
      <c r="D465" s="4">
        <v>1</v>
      </c>
      <c r="E465" s="4">
        <v>12</v>
      </c>
      <c r="F465" s="4">
        <v>10</v>
      </c>
      <c r="G465" s="4">
        <v>15</v>
      </c>
    </row>
    <row r="466" spans="1:7" ht="12" customHeight="1" x14ac:dyDescent="0.25">
      <c r="A466" s="3" t="str">
        <f t="shared" si="31"/>
        <v>AREQUIPA</v>
      </c>
      <c r="B466" s="3" t="str">
        <f t="shared" ref="B466:B472" si="36">B465</f>
        <v>CONDESUYOS</v>
      </c>
      <c r="C466" s="3" t="s">
        <v>428</v>
      </c>
      <c r="D466" s="4">
        <v>20</v>
      </c>
      <c r="E466" s="4">
        <v>128</v>
      </c>
      <c r="F466" s="4">
        <v>105</v>
      </c>
      <c r="G466" s="4">
        <v>189</v>
      </c>
    </row>
    <row r="467" spans="1:7" ht="12" customHeight="1" x14ac:dyDescent="0.25">
      <c r="A467" s="3" t="str">
        <f t="shared" si="31"/>
        <v>AREQUIPA</v>
      </c>
      <c r="B467" s="3" t="str">
        <f t="shared" si="36"/>
        <v>CONDESUYOS</v>
      </c>
      <c r="C467" s="3" t="s">
        <v>429</v>
      </c>
      <c r="D467" s="4">
        <v>2</v>
      </c>
      <c r="E467" s="4">
        <v>9</v>
      </c>
      <c r="F467" s="4">
        <v>6</v>
      </c>
      <c r="G467" s="4">
        <v>19</v>
      </c>
    </row>
    <row r="468" spans="1:7" ht="12" customHeight="1" x14ac:dyDescent="0.25">
      <c r="A468" s="3" t="str">
        <f t="shared" si="31"/>
        <v>AREQUIPA</v>
      </c>
      <c r="B468" s="3" t="str">
        <f t="shared" si="36"/>
        <v>CONDESUYOS</v>
      </c>
      <c r="C468" s="3" t="s">
        <v>29</v>
      </c>
      <c r="D468" s="4">
        <v>17</v>
      </c>
      <c r="E468" s="4">
        <v>122</v>
      </c>
      <c r="F468" s="4">
        <v>107</v>
      </c>
      <c r="G468" s="4">
        <v>222</v>
      </c>
    </row>
    <row r="469" spans="1:7" ht="12" customHeight="1" x14ac:dyDescent="0.25">
      <c r="A469" s="3" t="str">
        <f t="shared" si="31"/>
        <v>AREQUIPA</v>
      </c>
      <c r="B469" s="3" t="str">
        <f t="shared" si="36"/>
        <v>CONDESUYOS</v>
      </c>
      <c r="C469" s="3" t="s">
        <v>430</v>
      </c>
      <c r="D469" s="4">
        <v>3</v>
      </c>
      <c r="E469" s="4">
        <v>21</v>
      </c>
      <c r="F469" s="4">
        <v>17</v>
      </c>
      <c r="G469" s="4">
        <v>26</v>
      </c>
    </row>
    <row r="470" spans="1:7" ht="12" customHeight="1" x14ac:dyDescent="0.25">
      <c r="A470" s="3" t="str">
        <f t="shared" si="31"/>
        <v>AREQUIPA</v>
      </c>
      <c r="B470" s="3" t="str">
        <f t="shared" si="36"/>
        <v>CONDESUYOS</v>
      </c>
      <c r="C470" s="3" t="s">
        <v>431</v>
      </c>
      <c r="D470" s="4">
        <v>11</v>
      </c>
      <c r="E470" s="4">
        <v>163</v>
      </c>
      <c r="F470" s="4">
        <v>140</v>
      </c>
      <c r="G470" s="4">
        <v>247</v>
      </c>
    </row>
    <row r="471" spans="1:7" ht="12" customHeight="1" x14ac:dyDescent="0.25">
      <c r="A471" s="3" t="str">
        <f t="shared" si="31"/>
        <v>AREQUIPA</v>
      </c>
      <c r="B471" s="3" t="str">
        <f t="shared" si="36"/>
        <v>CONDESUYOS</v>
      </c>
      <c r="C471" s="3" t="s">
        <v>432</v>
      </c>
      <c r="D471" s="4">
        <v>0</v>
      </c>
      <c r="E471" s="4">
        <v>12</v>
      </c>
      <c r="F471" s="4">
        <v>9</v>
      </c>
      <c r="G471" s="4">
        <v>20</v>
      </c>
    </row>
    <row r="472" spans="1:7" ht="12" customHeight="1" x14ac:dyDescent="0.25">
      <c r="A472" s="3" t="str">
        <f t="shared" si="31"/>
        <v>AREQUIPA</v>
      </c>
      <c r="B472" s="3" t="str">
        <f t="shared" si="36"/>
        <v>CONDESUYOS</v>
      </c>
      <c r="C472" s="3" t="s">
        <v>433</v>
      </c>
      <c r="D472" s="4">
        <v>18</v>
      </c>
      <c r="E472" s="4">
        <v>130</v>
      </c>
      <c r="F472" s="4">
        <v>107</v>
      </c>
      <c r="G472" s="4">
        <v>182</v>
      </c>
    </row>
    <row r="473" spans="1:7" ht="12" customHeight="1" x14ac:dyDescent="0.25">
      <c r="A473" s="3" t="str">
        <f t="shared" si="31"/>
        <v>AREQUIPA</v>
      </c>
      <c r="B473" s="139" t="s">
        <v>2585</v>
      </c>
      <c r="C473" s="141"/>
      <c r="D473" s="140">
        <v>72</v>
      </c>
      <c r="E473" s="140">
        <v>597</v>
      </c>
      <c r="F473" s="140">
        <v>501</v>
      </c>
      <c r="G473" s="140">
        <v>920</v>
      </c>
    </row>
    <row r="474" spans="1:7" ht="12" customHeight="1" x14ac:dyDescent="0.25">
      <c r="A474" s="3" t="str">
        <f t="shared" si="31"/>
        <v>AREQUIPA</v>
      </c>
      <c r="B474" s="3" t="s">
        <v>434</v>
      </c>
      <c r="C474" s="3" t="s">
        <v>435</v>
      </c>
      <c r="D474" s="4">
        <v>42</v>
      </c>
      <c r="E474" s="4">
        <v>312</v>
      </c>
      <c r="F474" s="4">
        <v>266</v>
      </c>
      <c r="G474" s="4">
        <v>518</v>
      </c>
    </row>
    <row r="475" spans="1:7" ht="12" customHeight="1" x14ac:dyDescent="0.25">
      <c r="A475" s="3" t="str">
        <f t="shared" si="31"/>
        <v>AREQUIPA</v>
      </c>
      <c r="B475" s="3" t="str">
        <f>B474</f>
        <v>ISLAY</v>
      </c>
      <c r="C475" s="3" t="s">
        <v>436</v>
      </c>
      <c r="D475" s="4">
        <v>43</v>
      </c>
      <c r="E475" s="4">
        <v>287</v>
      </c>
      <c r="F475" s="4">
        <v>237</v>
      </c>
      <c r="G475" s="4">
        <v>445</v>
      </c>
    </row>
    <row r="476" spans="1:7" ht="12" customHeight="1" x14ac:dyDescent="0.25">
      <c r="A476" s="3" t="str">
        <f t="shared" si="31"/>
        <v>AREQUIPA</v>
      </c>
      <c r="B476" s="3" t="str">
        <f>B475</f>
        <v>ISLAY</v>
      </c>
      <c r="C476" s="3" t="s">
        <v>434</v>
      </c>
      <c r="D476" s="4">
        <v>35</v>
      </c>
      <c r="E476" s="4">
        <v>255</v>
      </c>
      <c r="F476" s="4">
        <v>227</v>
      </c>
      <c r="G476" s="4">
        <v>412</v>
      </c>
    </row>
    <row r="477" spans="1:7" ht="12" customHeight="1" x14ac:dyDescent="0.25">
      <c r="A477" s="3" t="str">
        <f t="shared" si="31"/>
        <v>AREQUIPA</v>
      </c>
      <c r="B477" s="3" t="str">
        <f>B476</f>
        <v>ISLAY</v>
      </c>
      <c r="C477" s="3" t="s">
        <v>437</v>
      </c>
      <c r="D477" s="4">
        <v>3</v>
      </c>
      <c r="E477" s="4">
        <v>43</v>
      </c>
      <c r="F477" s="4">
        <v>31</v>
      </c>
      <c r="G477" s="4">
        <v>61</v>
      </c>
    </row>
    <row r="478" spans="1:7" ht="12" customHeight="1" x14ac:dyDescent="0.25">
      <c r="A478" s="3" t="str">
        <f t="shared" si="31"/>
        <v>AREQUIPA</v>
      </c>
      <c r="B478" s="3" t="str">
        <f>B477</f>
        <v>ISLAY</v>
      </c>
      <c r="C478" s="3" t="s">
        <v>438</v>
      </c>
      <c r="D478" s="4">
        <v>126</v>
      </c>
      <c r="E478" s="4">
        <v>995</v>
      </c>
      <c r="F478" s="4">
        <v>838</v>
      </c>
      <c r="G478" s="4">
        <v>1550</v>
      </c>
    </row>
    <row r="479" spans="1:7" ht="12" customHeight="1" x14ac:dyDescent="0.25">
      <c r="A479" s="3" t="str">
        <f t="shared" si="31"/>
        <v>AREQUIPA</v>
      </c>
      <c r="B479" s="3" t="str">
        <f>B478</f>
        <v>ISLAY</v>
      </c>
      <c r="C479" s="3" t="s">
        <v>439</v>
      </c>
      <c r="D479" s="4">
        <v>36</v>
      </c>
      <c r="E479" s="4">
        <v>256</v>
      </c>
      <c r="F479" s="4">
        <v>220</v>
      </c>
      <c r="G479" s="4">
        <v>408</v>
      </c>
    </row>
    <row r="480" spans="1:7" ht="12" customHeight="1" x14ac:dyDescent="0.25">
      <c r="A480" s="3" t="str">
        <f t="shared" si="31"/>
        <v>AREQUIPA</v>
      </c>
      <c r="B480" s="139" t="s">
        <v>2586</v>
      </c>
      <c r="C480" s="141"/>
      <c r="D480" s="140">
        <v>285</v>
      </c>
      <c r="E480" s="140">
        <v>2148</v>
      </c>
      <c r="F480" s="140">
        <v>1819</v>
      </c>
      <c r="G480" s="140">
        <v>3394</v>
      </c>
    </row>
    <row r="481" spans="1:7" ht="12" customHeight="1" x14ac:dyDescent="0.25">
      <c r="A481" s="3" t="str">
        <f t="shared" si="31"/>
        <v>AREQUIPA</v>
      </c>
      <c r="B481" s="3" t="s">
        <v>440</v>
      </c>
      <c r="C481" s="3" t="s">
        <v>441</v>
      </c>
      <c r="D481" s="4">
        <v>12</v>
      </c>
      <c r="E481" s="4">
        <v>87</v>
      </c>
      <c r="F481" s="4">
        <v>74</v>
      </c>
      <c r="G481" s="4">
        <v>115</v>
      </c>
    </row>
    <row r="482" spans="1:7" ht="12" customHeight="1" x14ac:dyDescent="0.25">
      <c r="A482" s="3" t="str">
        <f t="shared" si="31"/>
        <v>AREQUIPA</v>
      </c>
      <c r="B482" s="3" t="str">
        <f t="shared" ref="B482:B491" si="37">B481</f>
        <v>LA UNION</v>
      </c>
      <c r="C482" s="3" t="s">
        <v>442</v>
      </c>
      <c r="D482" s="4">
        <v>4</v>
      </c>
      <c r="E482" s="4">
        <v>24</v>
      </c>
      <c r="F482" s="4">
        <v>17</v>
      </c>
      <c r="G482" s="4">
        <v>32</v>
      </c>
    </row>
    <row r="483" spans="1:7" ht="12" customHeight="1" x14ac:dyDescent="0.25">
      <c r="A483" s="3" t="str">
        <f t="shared" si="31"/>
        <v>AREQUIPA</v>
      </c>
      <c r="B483" s="3" t="str">
        <f t="shared" si="37"/>
        <v>LA UNION</v>
      </c>
      <c r="C483" s="3" t="s">
        <v>443</v>
      </c>
      <c r="D483" s="4">
        <v>23</v>
      </c>
      <c r="E483" s="4">
        <v>156</v>
      </c>
      <c r="F483" s="4">
        <v>139</v>
      </c>
      <c r="G483" s="4">
        <v>238</v>
      </c>
    </row>
    <row r="484" spans="1:7" ht="12" customHeight="1" x14ac:dyDescent="0.25">
      <c r="A484" s="3" t="str">
        <f t="shared" si="31"/>
        <v>AREQUIPA</v>
      </c>
      <c r="B484" s="3" t="str">
        <f t="shared" si="37"/>
        <v>LA UNION</v>
      </c>
      <c r="C484" s="3" t="s">
        <v>444</v>
      </c>
      <c r="D484" s="4">
        <v>22</v>
      </c>
      <c r="E484" s="4">
        <v>101</v>
      </c>
      <c r="F484" s="4">
        <v>82</v>
      </c>
      <c r="G484" s="4">
        <v>127</v>
      </c>
    </row>
    <row r="485" spans="1:7" ht="12" customHeight="1" x14ac:dyDescent="0.25">
      <c r="A485" s="3" t="str">
        <f t="shared" si="31"/>
        <v>AREQUIPA</v>
      </c>
      <c r="B485" s="3" t="str">
        <f t="shared" si="37"/>
        <v>LA UNION</v>
      </c>
      <c r="C485" s="3" t="s">
        <v>445</v>
      </c>
      <c r="D485" s="4">
        <v>6</v>
      </c>
      <c r="E485" s="4">
        <v>56</v>
      </c>
      <c r="F485" s="4">
        <v>49</v>
      </c>
      <c r="G485" s="4">
        <v>90</v>
      </c>
    </row>
    <row r="486" spans="1:7" ht="12" customHeight="1" x14ac:dyDescent="0.25">
      <c r="A486" s="3" t="str">
        <f t="shared" si="31"/>
        <v>AREQUIPA</v>
      </c>
      <c r="B486" s="3" t="str">
        <f t="shared" si="37"/>
        <v>LA UNION</v>
      </c>
      <c r="C486" s="3" t="s">
        <v>446</v>
      </c>
      <c r="D486" s="4">
        <v>25</v>
      </c>
      <c r="E486" s="4">
        <v>132</v>
      </c>
      <c r="F486" s="4">
        <v>111</v>
      </c>
      <c r="G486" s="4">
        <v>182</v>
      </c>
    </row>
    <row r="487" spans="1:7" ht="12" customHeight="1" x14ac:dyDescent="0.25">
      <c r="A487" s="3" t="str">
        <f t="shared" si="31"/>
        <v>AREQUIPA</v>
      </c>
      <c r="B487" s="3" t="str">
        <f t="shared" si="37"/>
        <v>LA UNION</v>
      </c>
      <c r="C487" s="3" t="s">
        <v>447</v>
      </c>
      <c r="D487" s="4">
        <v>0</v>
      </c>
      <c r="E487" s="4">
        <v>7</v>
      </c>
      <c r="F487" s="4">
        <v>5</v>
      </c>
      <c r="G487" s="4">
        <v>16</v>
      </c>
    </row>
    <row r="488" spans="1:7" ht="12" customHeight="1" x14ac:dyDescent="0.25">
      <c r="A488" s="3" t="str">
        <f t="shared" si="31"/>
        <v>AREQUIPA</v>
      </c>
      <c r="B488" s="3" t="str">
        <f t="shared" si="37"/>
        <v>LA UNION</v>
      </c>
      <c r="C488" s="3" t="s">
        <v>448</v>
      </c>
      <c r="D488" s="4">
        <v>2</v>
      </c>
      <c r="E488" s="4">
        <v>6</v>
      </c>
      <c r="F488" s="4">
        <v>3</v>
      </c>
      <c r="G488" s="4">
        <v>11</v>
      </c>
    </row>
    <row r="489" spans="1:7" ht="12" customHeight="1" x14ac:dyDescent="0.25">
      <c r="A489" s="3" t="str">
        <f t="shared" si="31"/>
        <v>AREQUIPA</v>
      </c>
      <c r="B489" s="3" t="str">
        <f t="shared" si="37"/>
        <v>LA UNION</v>
      </c>
      <c r="C489" s="3" t="s">
        <v>449</v>
      </c>
      <c r="D489" s="4">
        <v>1</v>
      </c>
      <c r="E489" s="4">
        <v>21</v>
      </c>
      <c r="F489" s="4">
        <v>19</v>
      </c>
      <c r="G489" s="4">
        <v>38</v>
      </c>
    </row>
    <row r="490" spans="1:7" ht="12" customHeight="1" x14ac:dyDescent="0.25">
      <c r="A490" s="3" t="str">
        <f t="shared" si="31"/>
        <v>AREQUIPA</v>
      </c>
      <c r="B490" s="3" t="str">
        <f t="shared" si="37"/>
        <v>LA UNION</v>
      </c>
      <c r="C490" s="3" t="s">
        <v>450</v>
      </c>
      <c r="D490" s="4">
        <v>2</v>
      </c>
      <c r="E490" s="4">
        <v>20</v>
      </c>
      <c r="F490" s="4">
        <v>17</v>
      </c>
      <c r="G490" s="4">
        <v>26</v>
      </c>
    </row>
    <row r="491" spans="1:7" ht="12" customHeight="1" x14ac:dyDescent="0.25">
      <c r="A491" s="3" t="str">
        <f t="shared" si="31"/>
        <v>AREQUIPA</v>
      </c>
      <c r="B491" s="3" t="str">
        <f t="shared" si="37"/>
        <v>LA UNION</v>
      </c>
      <c r="C491" s="3" t="s">
        <v>451</v>
      </c>
      <c r="D491" s="4">
        <v>3</v>
      </c>
      <c r="E491" s="4">
        <v>11</v>
      </c>
      <c r="F491" s="4">
        <v>9</v>
      </c>
      <c r="G491" s="4">
        <v>17</v>
      </c>
    </row>
    <row r="492" spans="1:7" ht="12" customHeight="1" x14ac:dyDescent="0.25">
      <c r="A492" s="3" t="str">
        <f t="shared" si="31"/>
        <v>AREQUIPA</v>
      </c>
      <c r="B492" s="139" t="s">
        <v>2587</v>
      </c>
      <c r="C492" s="141"/>
      <c r="D492" s="140">
        <v>100</v>
      </c>
      <c r="E492" s="140">
        <v>621</v>
      </c>
      <c r="F492" s="140">
        <v>525</v>
      </c>
      <c r="G492" s="140">
        <v>892</v>
      </c>
    </row>
    <row r="493" spans="1:7" ht="12" customHeight="1" x14ac:dyDescent="0.25">
      <c r="A493" s="142" t="s">
        <v>1784</v>
      </c>
      <c r="B493" s="142"/>
      <c r="C493" s="143"/>
      <c r="D493" s="144">
        <v>7365</v>
      </c>
      <c r="E493" s="144">
        <v>60942</v>
      </c>
      <c r="F493" s="144">
        <v>51520</v>
      </c>
      <c r="G493" s="144">
        <v>98388</v>
      </c>
    </row>
    <row r="494" spans="1:7" ht="12" customHeight="1" x14ac:dyDescent="0.25">
      <c r="A494" s="3" t="s">
        <v>452</v>
      </c>
      <c r="B494" s="3" t="s">
        <v>453</v>
      </c>
      <c r="C494" s="3" t="s">
        <v>453</v>
      </c>
      <c r="D494" s="4">
        <v>42</v>
      </c>
      <c r="E494" s="4">
        <v>264</v>
      </c>
      <c r="F494" s="4">
        <v>230</v>
      </c>
      <c r="G494" s="4">
        <v>360</v>
      </c>
    </row>
    <row r="495" spans="1:7" ht="12" customHeight="1" x14ac:dyDescent="0.25">
      <c r="A495" s="3" t="str">
        <f t="shared" ref="A495:B499" si="38">A494</f>
        <v>AYACUCHO</v>
      </c>
      <c r="B495" s="3" t="str">
        <f t="shared" si="38"/>
        <v>CANGALLO</v>
      </c>
      <c r="C495" s="3" t="s">
        <v>454</v>
      </c>
      <c r="D495" s="4">
        <v>46</v>
      </c>
      <c r="E495" s="4">
        <v>359</v>
      </c>
      <c r="F495" s="4">
        <v>283</v>
      </c>
      <c r="G495" s="4">
        <v>505</v>
      </c>
    </row>
    <row r="496" spans="1:7" ht="12" customHeight="1" x14ac:dyDescent="0.25">
      <c r="A496" s="3" t="str">
        <f t="shared" si="38"/>
        <v>AYACUCHO</v>
      </c>
      <c r="B496" s="3" t="str">
        <f t="shared" si="38"/>
        <v>CANGALLO</v>
      </c>
      <c r="C496" s="3" t="s">
        <v>455</v>
      </c>
      <c r="D496" s="4">
        <v>49</v>
      </c>
      <c r="E496" s="4">
        <v>404</v>
      </c>
      <c r="F496" s="4">
        <v>321</v>
      </c>
      <c r="G496" s="4">
        <v>600</v>
      </c>
    </row>
    <row r="497" spans="1:7" ht="12" customHeight="1" x14ac:dyDescent="0.25">
      <c r="A497" s="3" t="str">
        <f t="shared" si="38"/>
        <v>AYACUCHO</v>
      </c>
      <c r="B497" s="3" t="str">
        <f t="shared" si="38"/>
        <v>CANGALLO</v>
      </c>
      <c r="C497" s="3" t="s">
        <v>456</v>
      </c>
      <c r="D497" s="4">
        <v>29</v>
      </c>
      <c r="E497" s="4">
        <v>138</v>
      </c>
      <c r="F497" s="4">
        <v>116</v>
      </c>
      <c r="G497" s="4">
        <v>192</v>
      </c>
    </row>
    <row r="498" spans="1:7" ht="12" customHeight="1" x14ac:dyDescent="0.25">
      <c r="A498" s="3" t="str">
        <f t="shared" si="38"/>
        <v>AYACUCHO</v>
      </c>
      <c r="B498" s="3" t="str">
        <f t="shared" si="38"/>
        <v>CANGALLO</v>
      </c>
      <c r="C498" s="3" t="s">
        <v>457</v>
      </c>
      <c r="D498" s="4">
        <v>28</v>
      </c>
      <c r="E498" s="4">
        <v>249</v>
      </c>
      <c r="F498" s="4">
        <v>212</v>
      </c>
      <c r="G498" s="4">
        <v>391</v>
      </c>
    </row>
    <row r="499" spans="1:7" ht="12" customHeight="1" x14ac:dyDescent="0.25">
      <c r="A499" s="3" t="str">
        <f t="shared" si="38"/>
        <v>AYACUCHO</v>
      </c>
      <c r="B499" s="3" t="str">
        <f t="shared" si="38"/>
        <v>CANGALLO</v>
      </c>
      <c r="C499" s="3" t="s">
        <v>458</v>
      </c>
      <c r="D499" s="4">
        <v>26</v>
      </c>
      <c r="E499" s="4">
        <v>185</v>
      </c>
      <c r="F499" s="4">
        <v>152</v>
      </c>
      <c r="G499" s="4">
        <v>226</v>
      </c>
    </row>
    <row r="500" spans="1:7" ht="12" customHeight="1" x14ac:dyDescent="0.25">
      <c r="A500" s="3" t="str">
        <f t="shared" ref="A500:A623" si="39">A499</f>
        <v>AYACUCHO</v>
      </c>
      <c r="B500" s="139" t="s">
        <v>2588</v>
      </c>
      <c r="C500" s="141"/>
      <c r="D500" s="140">
        <v>220</v>
      </c>
      <c r="E500" s="140">
        <v>1599</v>
      </c>
      <c r="F500" s="140">
        <v>1314</v>
      </c>
      <c r="G500" s="140">
        <v>2274</v>
      </c>
    </row>
    <row r="501" spans="1:7" ht="12" customHeight="1" x14ac:dyDescent="0.25">
      <c r="A501" s="3" t="str">
        <f t="shared" si="39"/>
        <v>AYACUCHO</v>
      </c>
      <c r="B501" s="3" t="s">
        <v>459</v>
      </c>
      <c r="C501" s="3" t="s">
        <v>460</v>
      </c>
      <c r="D501" s="4">
        <v>89</v>
      </c>
      <c r="E501" s="4">
        <v>574</v>
      </c>
      <c r="F501" s="4">
        <v>468</v>
      </c>
      <c r="G501" s="4">
        <v>840</v>
      </c>
    </row>
    <row r="502" spans="1:7" ht="12" customHeight="1" x14ac:dyDescent="0.25">
      <c r="A502" s="3" t="str">
        <f t="shared" si="39"/>
        <v>AYACUCHO</v>
      </c>
      <c r="B502" s="3" t="str">
        <f t="shared" ref="B502:B516" si="40">B501</f>
        <v>HUAMANGA</v>
      </c>
      <c r="C502" s="3" t="s">
        <v>461</v>
      </c>
      <c r="D502" s="4">
        <v>45</v>
      </c>
      <c r="E502" s="4">
        <v>305</v>
      </c>
      <c r="F502" s="4">
        <v>255</v>
      </c>
      <c r="G502" s="4">
        <v>459</v>
      </c>
    </row>
    <row r="503" spans="1:7" ht="12" customHeight="1" x14ac:dyDescent="0.25">
      <c r="A503" s="3" t="str">
        <f t="shared" si="39"/>
        <v>AYACUCHO</v>
      </c>
      <c r="B503" s="3" t="str">
        <f t="shared" si="40"/>
        <v>HUAMANGA</v>
      </c>
      <c r="C503" s="3" t="s">
        <v>462</v>
      </c>
      <c r="D503" s="4">
        <v>204</v>
      </c>
      <c r="E503" s="4">
        <v>1538</v>
      </c>
      <c r="F503" s="4">
        <v>1335</v>
      </c>
      <c r="G503" s="4">
        <v>2391</v>
      </c>
    </row>
    <row r="504" spans="1:7" ht="12" customHeight="1" x14ac:dyDescent="0.25">
      <c r="A504" s="3" t="str">
        <f t="shared" si="39"/>
        <v>AYACUCHO</v>
      </c>
      <c r="B504" s="3" t="str">
        <f t="shared" si="40"/>
        <v>HUAMANGA</v>
      </c>
      <c r="C504" s="3" t="s">
        <v>452</v>
      </c>
      <c r="D504" s="4">
        <v>707</v>
      </c>
      <c r="E504" s="4">
        <v>5627</v>
      </c>
      <c r="F504" s="4">
        <v>4708</v>
      </c>
      <c r="G504" s="4">
        <v>8374</v>
      </c>
    </row>
    <row r="505" spans="1:7" ht="12" customHeight="1" x14ac:dyDescent="0.25">
      <c r="A505" s="3" t="str">
        <f t="shared" si="39"/>
        <v>AYACUCHO</v>
      </c>
      <c r="B505" s="3" t="str">
        <f t="shared" si="40"/>
        <v>HUAMANGA</v>
      </c>
      <c r="C505" s="3" t="s">
        <v>463</v>
      </c>
      <c r="D505" s="4">
        <v>245</v>
      </c>
      <c r="E505" s="4">
        <v>1814</v>
      </c>
      <c r="F505" s="4">
        <v>1522</v>
      </c>
      <c r="G505" s="4">
        <v>2712</v>
      </c>
    </row>
    <row r="506" spans="1:7" ht="12" customHeight="1" x14ac:dyDescent="0.25">
      <c r="A506" s="3" t="str">
        <f t="shared" si="39"/>
        <v>AYACUCHO</v>
      </c>
      <c r="B506" s="3" t="str">
        <f t="shared" si="40"/>
        <v>HUAMANGA</v>
      </c>
      <c r="C506" s="3" t="s">
        <v>270</v>
      </c>
      <c r="D506" s="4">
        <v>57</v>
      </c>
      <c r="E506" s="4">
        <v>299</v>
      </c>
      <c r="F506" s="4">
        <v>243</v>
      </c>
      <c r="G506" s="4">
        <v>447</v>
      </c>
    </row>
    <row r="507" spans="1:7" ht="12" customHeight="1" x14ac:dyDescent="0.25">
      <c r="A507" s="3" t="str">
        <f t="shared" si="39"/>
        <v>AYACUCHO</v>
      </c>
      <c r="B507" s="3" t="str">
        <f t="shared" si="40"/>
        <v>HUAMANGA</v>
      </c>
      <c r="C507" s="3" t="s">
        <v>464</v>
      </c>
      <c r="D507" s="4">
        <v>157</v>
      </c>
      <c r="E507" s="4">
        <v>1328</v>
      </c>
      <c r="F507" s="4">
        <v>1136</v>
      </c>
      <c r="G507" s="4">
        <v>2093</v>
      </c>
    </row>
    <row r="508" spans="1:7" ht="12" customHeight="1" x14ac:dyDescent="0.25">
      <c r="A508" s="3" t="str">
        <f t="shared" si="39"/>
        <v>AYACUCHO</v>
      </c>
      <c r="B508" s="3" t="str">
        <f t="shared" si="40"/>
        <v>HUAMANGA</v>
      </c>
      <c r="C508" s="3" t="s">
        <v>198</v>
      </c>
      <c r="D508" s="4">
        <v>44</v>
      </c>
      <c r="E508" s="4">
        <v>327</v>
      </c>
      <c r="F508" s="4">
        <v>275</v>
      </c>
      <c r="G508" s="4">
        <v>452</v>
      </c>
    </row>
    <row r="509" spans="1:7" ht="12" customHeight="1" x14ac:dyDescent="0.25">
      <c r="A509" s="3" t="str">
        <f t="shared" si="39"/>
        <v>AYACUCHO</v>
      </c>
      <c r="B509" s="3" t="str">
        <f t="shared" si="40"/>
        <v>HUAMANGA</v>
      </c>
      <c r="C509" s="3" t="s">
        <v>465</v>
      </c>
      <c r="D509" s="4">
        <v>25</v>
      </c>
      <c r="E509" s="4">
        <v>178</v>
      </c>
      <c r="F509" s="4">
        <v>155</v>
      </c>
      <c r="G509" s="4">
        <v>263</v>
      </c>
    </row>
    <row r="510" spans="1:7" ht="12" customHeight="1" x14ac:dyDescent="0.25">
      <c r="A510" s="3" t="str">
        <f t="shared" si="39"/>
        <v>AYACUCHO</v>
      </c>
      <c r="B510" s="3" t="str">
        <f t="shared" si="40"/>
        <v>HUAMANGA</v>
      </c>
      <c r="C510" s="3" t="s">
        <v>466</v>
      </c>
      <c r="D510" s="4">
        <v>55</v>
      </c>
      <c r="E510" s="4">
        <v>274</v>
      </c>
      <c r="F510" s="4">
        <v>223</v>
      </c>
      <c r="G510" s="4">
        <v>409</v>
      </c>
    </row>
    <row r="511" spans="1:7" ht="12" customHeight="1" x14ac:dyDescent="0.25">
      <c r="A511" s="3" t="str">
        <f t="shared" si="39"/>
        <v>AYACUCHO</v>
      </c>
      <c r="B511" s="3" t="str">
        <f t="shared" si="40"/>
        <v>HUAMANGA</v>
      </c>
      <c r="C511" s="3" t="s">
        <v>467</v>
      </c>
      <c r="D511" s="4">
        <v>15</v>
      </c>
      <c r="E511" s="4">
        <v>75</v>
      </c>
      <c r="F511" s="4">
        <v>56</v>
      </c>
      <c r="G511" s="4">
        <v>84</v>
      </c>
    </row>
    <row r="512" spans="1:7" ht="12" customHeight="1" x14ac:dyDescent="0.25">
      <c r="A512" s="3" t="str">
        <f t="shared" si="39"/>
        <v>AYACUCHO</v>
      </c>
      <c r="B512" s="3" t="str">
        <f t="shared" si="40"/>
        <v>HUAMANGA</v>
      </c>
      <c r="C512" s="3" t="s">
        <v>468</v>
      </c>
      <c r="D512" s="4">
        <v>410</v>
      </c>
      <c r="E512" s="4">
        <v>3258</v>
      </c>
      <c r="F512" s="4">
        <v>2762</v>
      </c>
      <c r="G512" s="4">
        <v>4929</v>
      </c>
    </row>
    <row r="513" spans="1:7" ht="12" customHeight="1" x14ac:dyDescent="0.25">
      <c r="A513" s="3" t="str">
        <f t="shared" si="39"/>
        <v>AYACUCHO</v>
      </c>
      <c r="B513" s="3" t="str">
        <f t="shared" si="40"/>
        <v>HUAMANGA</v>
      </c>
      <c r="C513" s="3" t="s">
        <v>469</v>
      </c>
      <c r="D513" s="4">
        <v>4</v>
      </c>
      <c r="E513" s="4">
        <v>48</v>
      </c>
      <c r="F513" s="4">
        <v>40</v>
      </c>
      <c r="G513" s="4">
        <v>72</v>
      </c>
    </row>
    <row r="514" spans="1:7" ht="12" customHeight="1" x14ac:dyDescent="0.25">
      <c r="A514" s="3" t="str">
        <f t="shared" si="39"/>
        <v>AYACUCHO</v>
      </c>
      <c r="B514" s="3" t="str">
        <f t="shared" si="40"/>
        <v>HUAMANGA</v>
      </c>
      <c r="C514" s="3" t="s">
        <v>470</v>
      </c>
      <c r="D514" s="4">
        <v>56</v>
      </c>
      <c r="E514" s="4">
        <v>379</v>
      </c>
      <c r="F514" s="4">
        <v>300</v>
      </c>
      <c r="G514" s="4">
        <v>497</v>
      </c>
    </row>
    <row r="515" spans="1:7" ht="12" customHeight="1" x14ac:dyDescent="0.25">
      <c r="A515" s="3" t="str">
        <f t="shared" si="39"/>
        <v>AYACUCHO</v>
      </c>
      <c r="B515" s="3" t="str">
        <f t="shared" si="40"/>
        <v>HUAMANGA</v>
      </c>
      <c r="C515" s="3" t="s">
        <v>471</v>
      </c>
      <c r="D515" s="4">
        <v>50</v>
      </c>
      <c r="E515" s="4">
        <v>406</v>
      </c>
      <c r="F515" s="4">
        <v>319</v>
      </c>
      <c r="G515" s="4">
        <v>567</v>
      </c>
    </row>
    <row r="516" spans="1:7" ht="12" customHeight="1" x14ac:dyDescent="0.25">
      <c r="A516" s="3" t="str">
        <f t="shared" si="39"/>
        <v>AYACUCHO</v>
      </c>
      <c r="B516" s="3" t="str">
        <f t="shared" si="40"/>
        <v>HUAMANGA</v>
      </c>
      <c r="C516" s="3" t="s">
        <v>472</v>
      </c>
      <c r="D516" s="4">
        <v>112</v>
      </c>
      <c r="E516" s="4">
        <v>824</v>
      </c>
      <c r="F516" s="4">
        <v>686</v>
      </c>
      <c r="G516" s="4">
        <v>1216</v>
      </c>
    </row>
    <row r="517" spans="1:7" ht="12" customHeight="1" x14ac:dyDescent="0.25">
      <c r="A517" s="3" t="str">
        <f t="shared" si="39"/>
        <v>AYACUCHO</v>
      </c>
      <c r="B517" s="139" t="s">
        <v>2589</v>
      </c>
      <c r="C517" s="141"/>
      <c r="D517" s="140">
        <v>2275</v>
      </c>
      <c r="E517" s="140">
        <v>17254</v>
      </c>
      <c r="F517" s="140">
        <v>14483</v>
      </c>
      <c r="G517" s="140">
        <v>25805</v>
      </c>
    </row>
    <row r="518" spans="1:7" ht="12" customHeight="1" x14ac:dyDescent="0.25">
      <c r="A518" s="3" t="str">
        <f t="shared" si="39"/>
        <v>AYACUCHO</v>
      </c>
      <c r="B518" s="3" t="s">
        <v>473</v>
      </c>
      <c r="C518" s="3" t="s">
        <v>474</v>
      </c>
      <c r="D518" s="4">
        <v>15</v>
      </c>
      <c r="E518" s="4">
        <v>72</v>
      </c>
      <c r="F518" s="4">
        <v>59</v>
      </c>
      <c r="G518" s="4">
        <v>99</v>
      </c>
    </row>
    <row r="519" spans="1:7" ht="12" customHeight="1" x14ac:dyDescent="0.25">
      <c r="A519" s="3" t="str">
        <f t="shared" si="39"/>
        <v>AYACUCHO</v>
      </c>
      <c r="B519" s="3" t="str">
        <f>B518</f>
        <v>HUANCA SANCOS</v>
      </c>
      <c r="C519" s="3" t="s">
        <v>475</v>
      </c>
      <c r="D519" s="4">
        <v>2</v>
      </c>
      <c r="E519" s="4">
        <v>33</v>
      </c>
      <c r="F519" s="4">
        <v>27</v>
      </c>
      <c r="G519" s="4">
        <v>52</v>
      </c>
    </row>
    <row r="520" spans="1:7" ht="12" customHeight="1" x14ac:dyDescent="0.25">
      <c r="A520" s="3" t="str">
        <f t="shared" si="39"/>
        <v>AYACUCHO</v>
      </c>
      <c r="B520" s="3" t="str">
        <f>B519</f>
        <v>HUANCA SANCOS</v>
      </c>
      <c r="C520" s="3" t="s">
        <v>476</v>
      </c>
      <c r="D520" s="4">
        <v>18</v>
      </c>
      <c r="E520" s="4">
        <v>129</v>
      </c>
      <c r="F520" s="4">
        <v>113</v>
      </c>
      <c r="G520" s="4">
        <v>219</v>
      </c>
    </row>
    <row r="521" spans="1:7" ht="12" customHeight="1" x14ac:dyDescent="0.25">
      <c r="A521" s="3" t="str">
        <f t="shared" si="39"/>
        <v>AYACUCHO</v>
      </c>
      <c r="B521" s="3" t="str">
        <f>B520</f>
        <v>HUANCA SANCOS</v>
      </c>
      <c r="C521" s="3" t="s">
        <v>477</v>
      </c>
      <c r="D521" s="4">
        <v>13</v>
      </c>
      <c r="E521" s="4">
        <v>123</v>
      </c>
      <c r="F521" s="4">
        <v>89</v>
      </c>
      <c r="G521" s="4">
        <v>153</v>
      </c>
    </row>
    <row r="522" spans="1:7" ht="12" customHeight="1" x14ac:dyDescent="0.25">
      <c r="A522" s="3" t="str">
        <f t="shared" si="39"/>
        <v>AYACUCHO</v>
      </c>
      <c r="B522" s="139" t="s">
        <v>2590</v>
      </c>
      <c r="C522" s="141"/>
      <c r="D522" s="140">
        <v>48</v>
      </c>
      <c r="E522" s="140">
        <v>357</v>
      </c>
      <c r="F522" s="140">
        <v>288</v>
      </c>
      <c r="G522" s="140">
        <v>523</v>
      </c>
    </row>
    <row r="523" spans="1:7" ht="12" customHeight="1" x14ac:dyDescent="0.25">
      <c r="A523" s="3" t="str">
        <f t="shared" si="39"/>
        <v>AYACUCHO</v>
      </c>
      <c r="B523" s="3" t="s">
        <v>478</v>
      </c>
      <c r="C523" s="3" t="s">
        <v>479</v>
      </c>
      <c r="D523" s="4">
        <v>19</v>
      </c>
      <c r="E523" s="4">
        <v>108</v>
      </c>
      <c r="F523" s="4">
        <v>91</v>
      </c>
      <c r="G523" s="4">
        <v>140</v>
      </c>
    </row>
    <row r="524" spans="1:7" ht="12" customHeight="1" x14ac:dyDescent="0.25">
      <c r="A524" s="3" t="str">
        <f t="shared" si="39"/>
        <v>AYACUCHO</v>
      </c>
      <c r="B524" s="3" t="str">
        <f t="shared" ref="B524:B534" si="41">B523</f>
        <v>HUANTA</v>
      </c>
      <c r="C524" s="3" t="s">
        <v>480</v>
      </c>
      <c r="D524" s="4">
        <v>45</v>
      </c>
      <c r="E524" s="4">
        <v>302</v>
      </c>
      <c r="F524" s="4">
        <v>251</v>
      </c>
      <c r="G524" s="4">
        <v>411</v>
      </c>
    </row>
    <row r="525" spans="1:7" ht="12" customHeight="1" x14ac:dyDescent="0.25">
      <c r="A525" s="3" t="str">
        <f t="shared" si="39"/>
        <v>AYACUCHO</v>
      </c>
      <c r="B525" s="3" t="str">
        <f t="shared" si="41"/>
        <v>HUANTA</v>
      </c>
      <c r="C525" s="3" t="s">
        <v>481</v>
      </c>
      <c r="D525" s="4">
        <v>24</v>
      </c>
      <c r="E525" s="4">
        <v>160</v>
      </c>
      <c r="F525" s="4">
        <v>130</v>
      </c>
      <c r="G525" s="4">
        <v>242</v>
      </c>
    </row>
    <row r="526" spans="1:7" ht="12" customHeight="1" x14ac:dyDescent="0.25">
      <c r="A526" s="3" t="str">
        <f t="shared" si="39"/>
        <v>AYACUCHO</v>
      </c>
      <c r="B526" s="3" t="str">
        <f t="shared" si="41"/>
        <v>HUANTA</v>
      </c>
      <c r="C526" s="3" t="s">
        <v>482</v>
      </c>
      <c r="D526" s="4">
        <v>24</v>
      </c>
      <c r="E526" s="4">
        <v>176</v>
      </c>
      <c r="F526" s="4">
        <v>147</v>
      </c>
      <c r="G526" s="4">
        <v>263</v>
      </c>
    </row>
    <row r="527" spans="1:7" ht="12" customHeight="1" x14ac:dyDescent="0.25">
      <c r="A527" s="3" t="str">
        <f t="shared" si="39"/>
        <v>AYACUCHO</v>
      </c>
      <c r="B527" s="3" t="str">
        <f t="shared" si="41"/>
        <v>HUANTA</v>
      </c>
      <c r="C527" s="3" t="s">
        <v>478</v>
      </c>
      <c r="D527" s="4">
        <v>340</v>
      </c>
      <c r="E527" s="4">
        <v>2187</v>
      </c>
      <c r="F527" s="4">
        <v>1815</v>
      </c>
      <c r="G527" s="4">
        <v>3316</v>
      </c>
    </row>
    <row r="528" spans="1:7" ht="12" customHeight="1" x14ac:dyDescent="0.25">
      <c r="A528" s="3" t="str">
        <f t="shared" si="39"/>
        <v>AYACUCHO</v>
      </c>
      <c r="B528" s="3" t="str">
        <f t="shared" si="41"/>
        <v>HUANTA</v>
      </c>
      <c r="C528" s="3" t="s">
        <v>483</v>
      </c>
      <c r="D528" s="4">
        <v>24</v>
      </c>
      <c r="E528" s="4">
        <v>157</v>
      </c>
      <c r="F528" s="4">
        <v>122</v>
      </c>
      <c r="G528" s="4">
        <v>218</v>
      </c>
    </row>
    <row r="529" spans="1:7" ht="12" customHeight="1" x14ac:dyDescent="0.25">
      <c r="A529" s="3" t="str">
        <f t="shared" si="39"/>
        <v>AYACUCHO</v>
      </c>
      <c r="B529" s="3" t="str">
        <f t="shared" si="41"/>
        <v>HUANTA</v>
      </c>
      <c r="C529" s="3" t="s">
        <v>484</v>
      </c>
      <c r="D529" s="4">
        <v>106</v>
      </c>
      <c r="E529" s="4">
        <v>742</v>
      </c>
      <c r="F529" s="4">
        <v>617</v>
      </c>
      <c r="G529" s="4">
        <v>1077</v>
      </c>
    </row>
    <row r="530" spans="1:7" ht="12" customHeight="1" x14ac:dyDescent="0.25">
      <c r="A530" s="3" t="str">
        <f t="shared" si="39"/>
        <v>AYACUCHO</v>
      </c>
      <c r="B530" s="3" t="str">
        <f t="shared" si="41"/>
        <v>HUANTA</v>
      </c>
      <c r="C530" s="3" t="s">
        <v>485</v>
      </c>
      <c r="D530" s="4">
        <v>56</v>
      </c>
      <c r="E530" s="4">
        <v>358</v>
      </c>
      <c r="F530" s="4">
        <v>289</v>
      </c>
      <c r="G530" s="4">
        <v>524</v>
      </c>
    </row>
    <row r="531" spans="1:7" ht="12" customHeight="1" x14ac:dyDescent="0.25">
      <c r="A531" s="3" t="str">
        <f t="shared" si="39"/>
        <v>AYACUCHO</v>
      </c>
      <c r="B531" s="3" t="str">
        <f t="shared" si="41"/>
        <v>HUANTA</v>
      </c>
      <c r="C531" s="3" t="s">
        <v>486</v>
      </c>
      <c r="D531" s="4">
        <v>27</v>
      </c>
      <c r="E531" s="4">
        <v>183</v>
      </c>
      <c r="F531" s="4">
        <v>153</v>
      </c>
      <c r="G531" s="4">
        <v>294</v>
      </c>
    </row>
    <row r="532" spans="1:7" ht="12" customHeight="1" x14ac:dyDescent="0.25">
      <c r="A532" s="3" t="str">
        <f t="shared" si="39"/>
        <v>AYACUCHO</v>
      </c>
      <c r="B532" s="3" t="str">
        <f t="shared" si="41"/>
        <v>HUANTA</v>
      </c>
      <c r="C532" s="3" t="s">
        <v>487</v>
      </c>
      <c r="D532" s="4">
        <v>40</v>
      </c>
      <c r="E532" s="4">
        <v>260</v>
      </c>
      <c r="F532" s="4">
        <v>208</v>
      </c>
      <c r="G532" s="4">
        <v>330</v>
      </c>
    </row>
    <row r="533" spans="1:7" ht="12" customHeight="1" x14ac:dyDescent="0.25">
      <c r="A533" s="3" t="str">
        <f t="shared" si="39"/>
        <v>AYACUCHO</v>
      </c>
      <c r="B533" s="3" t="str">
        <f t="shared" si="41"/>
        <v>HUANTA</v>
      </c>
      <c r="C533" s="3" t="s">
        <v>488</v>
      </c>
      <c r="D533" s="4">
        <v>127</v>
      </c>
      <c r="E533" s="4">
        <v>874</v>
      </c>
      <c r="F533" s="4">
        <v>733</v>
      </c>
      <c r="G533" s="4">
        <v>1282</v>
      </c>
    </row>
    <row r="534" spans="1:7" ht="12" customHeight="1" x14ac:dyDescent="0.25">
      <c r="A534" s="3" t="str">
        <f t="shared" si="39"/>
        <v>AYACUCHO</v>
      </c>
      <c r="B534" s="3" t="str">
        <f t="shared" si="41"/>
        <v>HUANTA</v>
      </c>
      <c r="C534" s="3" t="s">
        <v>489</v>
      </c>
      <c r="D534" s="4">
        <v>39</v>
      </c>
      <c r="E534" s="4">
        <v>272</v>
      </c>
      <c r="F534" s="4">
        <v>240</v>
      </c>
      <c r="G534" s="4">
        <v>425</v>
      </c>
    </row>
    <row r="535" spans="1:7" ht="12" customHeight="1" x14ac:dyDescent="0.25">
      <c r="A535" s="3" t="str">
        <f t="shared" si="39"/>
        <v>AYACUCHO</v>
      </c>
      <c r="B535" s="139" t="s">
        <v>2591</v>
      </c>
      <c r="C535" s="141"/>
      <c r="D535" s="140">
        <v>871</v>
      </c>
      <c r="E535" s="140">
        <v>5779</v>
      </c>
      <c r="F535" s="140">
        <v>4796</v>
      </c>
      <c r="G535" s="140">
        <v>8522</v>
      </c>
    </row>
    <row r="536" spans="1:7" ht="12" customHeight="1" x14ac:dyDescent="0.25">
      <c r="A536" s="3" t="str">
        <f t="shared" si="39"/>
        <v>AYACUCHO</v>
      </c>
      <c r="B536" s="3" t="s">
        <v>490</v>
      </c>
      <c r="C536" s="3" t="s">
        <v>491</v>
      </c>
      <c r="D536" s="4">
        <v>52</v>
      </c>
      <c r="E536" s="4">
        <v>302</v>
      </c>
      <c r="F536" s="4">
        <v>248</v>
      </c>
      <c r="G536" s="4">
        <v>443</v>
      </c>
    </row>
    <row r="537" spans="1:7" ht="12" customHeight="1" x14ac:dyDescent="0.25">
      <c r="A537" s="3" t="str">
        <f t="shared" si="39"/>
        <v>AYACUCHO</v>
      </c>
      <c r="B537" s="3" t="str">
        <f t="shared" ref="B537:B546" si="42">B536</f>
        <v>LA MAR</v>
      </c>
      <c r="C537" s="3" t="s">
        <v>492</v>
      </c>
      <c r="D537" s="4">
        <v>65</v>
      </c>
      <c r="E537" s="4">
        <v>504</v>
      </c>
      <c r="F537" s="4">
        <v>421</v>
      </c>
      <c r="G537" s="4">
        <v>724</v>
      </c>
    </row>
    <row r="538" spans="1:7" ht="12" customHeight="1" x14ac:dyDescent="0.25">
      <c r="A538" s="3" t="str">
        <f t="shared" si="39"/>
        <v>AYACUCHO</v>
      </c>
      <c r="B538" s="3" t="str">
        <f t="shared" si="42"/>
        <v>LA MAR</v>
      </c>
      <c r="C538" s="3" t="s">
        <v>493</v>
      </c>
      <c r="D538" s="4">
        <v>97</v>
      </c>
      <c r="E538" s="4">
        <v>553</v>
      </c>
      <c r="F538" s="4">
        <v>451</v>
      </c>
      <c r="G538" s="4">
        <v>740</v>
      </c>
    </row>
    <row r="539" spans="1:7" ht="12" customHeight="1" x14ac:dyDescent="0.25">
      <c r="A539" s="3" t="str">
        <f t="shared" si="39"/>
        <v>AYACUCHO</v>
      </c>
      <c r="B539" s="3" t="str">
        <f t="shared" si="42"/>
        <v>LA MAR</v>
      </c>
      <c r="C539" s="3" t="s">
        <v>494</v>
      </c>
      <c r="D539" s="4">
        <v>9</v>
      </c>
      <c r="E539" s="4">
        <v>78</v>
      </c>
      <c r="F539" s="4">
        <v>60</v>
      </c>
      <c r="G539" s="4">
        <v>101</v>
      </c>
    </row>
    <row r="540" spans="1:7" ht="12" customHeight="1" x14ac:dyDescent="0.25">
      <c r="A540" s="3" t="str">
        <f t="shared" si="39"/>
        <v>AYACUCHO</v>
      </c>
      <c r="B540" s="3" t="str">
        <f t="shared" si="42"/>
        <v>LA MAR</v>
      </c>
      <c r="C540" s="3" t="s">
        <v>495</v>
      </c>
      <c r="D540" s="4">
        <v>40</v>
      </c>
      <c r="E540" s="4">
        <v>276</v>
      </c>
      <c r="F540" s="4">
        <v>230</v>
      </c>
      <c r="G540" s="4">
        <v>419</v>
      </c>
    </row>
    <row r="541" spans="1:7" ht="12" customHeight="1" x14ac:dyDescent="0.25">
      <c r="A541" s="3" t="str">
        <f t="shared" si="39"/>
        <v>AYACUCHO</v>
      </c>
      <c r="B541" s="3" t="str">
        <f t="shared" si="42"/>
        <v>LA MAR</v>
      </c>
      <c r="C541" s="3" t="s">
        <v>496</v>
      </c>
      <c r="D541" s="4">
        <v>9</v>
      </c>
      <c r="E541" s="4">
        <v>84</v>
      </c>
      <c r="F541" s="4">
        <v>68</v>
      </c>
      <c r="G541" s="4">
        <v>97</v>
      </c>
    </row>
    <row r="542" spans="1:7" ht="12" customHeight="1" x14ac:dyDescent="0.25">
      <c r="A542" s="3" t="str">
        <f t="shared" si="39"/>
        <v>AYACUCHO</v>
      </c>
      <c r="B542" s="3" t="str">
        <f t="shared" si="42"/>
        <v>LA MAR</v>
      </c>
      <c r="C542" s="3" t="s">
        <v>497</v>
      </c>
      <c r="D542" s="4">
        <v>9</v>
      </c>
      <c r="E542" s="4">
        <v>51</v>
      </c>
      <c r="F542" s="4">
        <v>41</v>
      </c>
      <c r="G542" s="4">
        <v>77</v>
      </c>
    </row>
    <row r="543" spans="1:7" ht="12" customHeight="1" x14ac:dyDescent="0.25">
      <c r="A543" s="3" t="str">
        <f t="shared" si="39"/>
        <v>AYACUCHO</v>
      </c>
      <c r="B543" s="3" t="str">
        <f t="shared" si="42"/>
        <v>LA MAR</v>
      </c>
      <c r="C543" s="3" t="s">
        <v>498</v>
      </c>
      <c r="D543" s="4">
        <v>114</v>
      </c>
      <c r="E543" s="4">
        <v>693</v>
      </c>
      <c r="F543" s="4">
        <v>567</v>
      </c>
      <c r="G543" s="4">
        <v>1003</v>
      </c>
    </row>
    <row r="544" spans="1:7" ht="12" customHeight="1" x14ac:dyDescent="0.25">
      <c r="A544" s="3" t="str">
        <f t="shared" si="39"/>
        <v>AYACUCHO</v>
      </c>
      <c r="B544" s="3" t="str">
        <f t="shared" si="42"/>
        <v>LA MAR</v>
      </c>
      <c r="C544" s="3" t="s">
        <v>499</v>
      </c>
      <c r="D544" s="4">
        <v>92</v>
      </c>
      <c r="E544" s="4">
        <v>704</v>
      </c>
      <c r="F544" s="4">
        <v>584</v>
      </c>
      <c r="G544" s="4">
        <v>986</v>
      </c>
    </row>
    <row r="545" spans="1:7" ht="12" customHeight="1" x14ac:dyDescent="0.25">
      <c r="A545" s="3" t="str">
        <f t="shared" si="39"/>
        <v>AYACUCHO</v>
      </c>
      <c r="B545" s="3" t="str">
        <f t="shared" si="42"/>
        <v>LA MAR</v>
      </c>
      <c r="C545" s="3" t="s">
        <v>82</v>
      </c>
      <c r="D545" s="4">
        <v>136</v>
      </c>
      <c r="E545" s="4">
        <v>862</v>
      </c>
      <c r="F545" s="4">
        <v>718</v>
      </c>
      <c r="G545" s="4">
        <v>1258</v>
      </c>
    </row>
    <row r="546" spans="1:7" ht="12" customHeight="1" x14ac:dyDescent="0.25">
      <c r="A546" s="3" t="str">
        <f t="shared" si="39"/>
        <v>AYACUCHO</v>
      </c>
      <c r="B546" s="3" t="str">
        <f t="shared" si="42"/>
        <v>LA MAR</v>
      </c>
      <c r="C546" s="3" t="s">
        <v>500</v>
      </c>
      <c r="D546" s="4">
        <v>111</v>
      </c>
      <c r="E546" s="4">
        <v>770</v>
      </c>
      <c r="F546" s="4">
        <v>641</v>
      </c>
      <c r="G546" s="4">
        <v>1105</v>
      </c>
    </row>
    <row r="547" spans="1:7" ht="12" customHeight="1" x14ac:dyDescent="0.25">
      <c r="A547" s="3" t="str">
        <f t="shared" si="39"/>
        <v>AYACUCHO</v>
      </c>
      <c r="B547" s="139" t="s">
        <v>2592</v>
      </c>
      <c r="C547" s="141"/>
      <c r="D547" s="140">
        <v>734</v>
      </c>
      <c r="E547" s="140">
        <v>4877</v>
      </c>
      <c r="F547" s="140">
        <v>4029</v>
      </c>
      <c r="G547" s="140">
        <v>6953</v>
      </c>
    </row>
    <row r="548" spans="1:7" ht="12" customHeight="1" x14ac:dyDescent="0.25">
      <c r="A548" s="3" t="str">
        <f t="shared" si="39"/>
        <v>AYACUCHO</v>
      </c>
      <c r="B548" s="3" t="s">
        <v>501</v>
      </c>
      <c r="C548" s="3" t="s">
        <v>502</v>
      </c>
      <c r="D548" s="4">
        <v>11</v>
      </c>
      <c r="E548" s="4">
        <v>68</v>
      </c>
      <c r="F548" s="4">
        <v>55</v>
      </c>
      <c r="G548" s="4">
        <v>99</v>
      </c>
    </row>
    <row r="549" spans="1:7" ht="12" customHeight="1" x14ac:dyDescent="0.25">
      <c r="A549" s="3" t="str">
        <f t="shared" si="39"/>
        <v>AYACUCHO</v>
      </c>
      <c r="B549" s="3" t="str">
        <f t="shared" ref="B549:B568" si="43">B548</f>
        <v>LUCANAS</v>
      </c>
      <c r="C549" s="3" t="s">
        <v>209</v>
      </c>
      <c r="D549" s="4">
        <v>7</v>
      </c>
      <c r="E549" s="4">
        <v>39</v>
      </c>
      <c r="F549" s="4">
        <v>30</v>
      </c>
      <c r="G549" s="4">
        <v>47</v>
      </c>
    </row>
    <row r="550" spans="1:7" ht="12" customHeight="1" x14ac:dyDescent="0.25">
      <c r="A550" s="3" t="str">
        <f t="shared" si="39"/>
        <v>AYACUCHO</v>
      </c>
      <c r="B550" s="3" t="str">
        <f t="shared" si="43"/>
        <v>LUCANAS</v>
      </c>
      <c r="C550" s="3" t="s">
        <v>503</v>
      </c>
      <c r="D550" s="4">
        <v>12</v>
      </c>
      <c r="E550" s="4">
        <v>54</v>
      </c>
      <c r="F550" s="4">
        <v>44</v>
      </c>
      <c r="G550" s="4">
        <v>69</v>
      </c>
    </row>
    <row r="551" spans="1:7" ht="12" customHeight="1" x14ac:dyDescent="0.25">
      <c r="A551" s="3" t="str">
        <f t="shared" si="39"/>
        <v>AYACUCHO</v>
      </c>
      <c r="B551" s="3" t="str">
        <f t="shared" si="43"/>
        <v>LUCANAS</v>
      </c>
      <c r="C551" s="3" t="s">
        <v>504</v>
      </c>
      <c r="D551" s="4">
        <v>18</v>
      </c>
      <c r="E551" s="4">
        <v>79</v>
      </c>
      <c r="F551" s="4">
        <v>65</v>
      </c>
      <c r="G551" s="4">
        <v>122</v>
      </c>
    </row>
    <row r="552" spans="1:7" ht="12" customHeight="1" x14ac:dyDescent="0.25">
      <c r="A552" s="3" t="str">
        <f t="shared" si="39"/>
        <v>AYACUCHO</v>
      </c>
      <c r="B552" s="3" t="str">
        <f t="shared" si="43"/>
        <v>LUCANAS</v>
      </c>
      <c r="C552" s="3" t="s">
        <v>505</v>
      </c>
      <c r="D552" s="4">
        <v>17</v>
      </c>
      <c r="E552" s="4">
        <v>118</v>
      </c>
      <c r="F552" s="4">
        <v>93</v>
      </c>
      <c r="G552" s="4">
        <v>164</v>
      </c>
    </row>
    <row r="553" spans="1:7" ht="12" customHeight="1" x14ac:dyDescent="0.25">
      <c r="A553" s="3" t="str">
        <f t="shared" si="39"/>
        <v>AYACUCHO</v>
      </c>
      <c r="B553" s="3" t="str">
        <f t="shared" si="43"/>
        <v>LUCANAS</v>
      </c>
      <c r="C553" s="3" t="s">
        <v>506</v>
      </c>
      <c r="D553" s="4">
        <v>6</v>
      </c>
      <c r="E553" s="4">
        <v>47</v>
      </c>
      <c r="F553" s="4">
        <v>39</v>
      </c>
      <c r="G553" s="4">
        <v>71</v>
      </c>
    </row>
    <row r="554" spans="1:7" ht="12" customHeight="1" x14ac:dyDescent="0.25">
      <c r="A554" s="3" t="str">
        <f t="shared" si="39"/>
        <v>AYACUCHO</v>
      </c>
      <c r="B554" s="3" t="str">
        <f t="shared" si="43"/>
        <v>LUCANAS</v>
      </c>
      <c r="C554" s="3" t="s">
        <v>507</v>
      </c>
      <c r="D554" s="4">
        <v>12</v>
      </c>
      <c r="E554" s="4">
        <v>58</v>
      </c>
      <c r="F554" s="4">
        <v>44</v>
      </c>
      <c r="G554" s="4">
        <v>82</v>
      </c>
    </row>
    <row r="555" spans="1:7" ht="12" customHeight="1" x14ac:dyDescent="0.25">
      <c r="A555" s="3" t="str">
        <f t="shared" si="39"/>
        <v>AYACUCHO</v>
      </c>
      <c r="B555" s="3" t="str">
        <f t="shared" si="43"/>
        <v>LUCANAS</v>
      </c>
      <c r="C555" s="3" t="s">
        <v>508</v>
      </c>
      <c r="D555" s="4">
        <v>4</v>
      </c>
      <c r="E555" s="4">
        <v>30</v>
      </c>
      <c r="F555" s="4">
        <v>27</v>
      </c>
      <c r="G555" s="4">
        <v>56</v>
      </c>
    </row>
    <row r="556" spans="1:7" ht="12" customHeight="1" x14ac:dyDescent="0.25">
      <c r="A556" s="3" t="str">
        <f t="shared" si="39"/>
        <v>AYACUCHO</v>
      </c>
      <c r="B556" s="3" t="str">
        <f t="shared" si="43"/>
        <v>LUCANAS</v>
      </c>
      <c r="C556" s="3" t="s">
        <v>509</v>
      </c>
      <c r="D556" s="4">
        <v>11</v>
      </c>
      <c r="E556" s="4">
        <v>55</v>
      </c>
      <c r="F556" s="4">
        <v>46</v>
      </c>
      <c r="G556" s="4">
        <v>75</v>
      </c>
    </row>
    <row r="557" spans="1:7" ht="12" customHeight="1" x14ac:dyDescent="0.25">
      <c r="A557" s="3" t="str">
        <f t="shared" si="39"/>
        <v>AYACUCHO</v>
      </c>
      <c r="B557" s="3" t="str">
        <f t="shared" si="43"/>
        <v>LUCANAS</v>
      </c>
      <c r="C557" s="3" t="s">
        <v>501</v>
      </c>
      <c r="D557" s="4">
        <v>22</v>
      </c>
      <c r="E557" s="4">
        <v>136</v>
      </c>
      <c r="F557" s="4">
        <v>115</v>
      </c>
      <c r="G557" s="4">
        <v>199</v>
      </c>
    </row>
    <row r="558" spans="1:7" ht="12" customHeight="1" x14ac:dyDescent="0.25">
      <c r="A558" s="3" t="str">
        <f t="shared" si="39"/>
        <v>AYACUCHO</v>
      </c>
      <c r="B558" s="3" t="str">
        <f t="shared" si="43"/>
        <v>LUCANAS</v>
      </c>
      <c r="C558" s="3" t="s">
        <v>510</v>
      </c>
      <c r="D558" s="4">
        <v>15</v>
      </c>
      <c r="E558" s="4">
        <v>107</v>
      </c>
      <c r="F558" s="4">
        <v>89</v>
      </c>
      <c r="G558" s="4">
        <v>138</v>
      </c>
    </row>
    <row r="559" spans="1:7" ht="12" customHeight="1" x14ac:dyDescent="0.25">
      <c r="A559" s="3" t="str">
        <f t="shared" si="39"/>
        <v>AYACUCHO</v>
      </c>
      <c r="B559" s="3" t="str">
        <f t="shared" si="43"/>
        <v>LUCANAS</v>
      </c>
      <c r="C559" s="3" t="s">
        <v>511</v>
      </c>
      <c r="D559" s="4">
        <v>15</v>
      </c>
      <c r="E559" s="4">
        <v>108</v>
      </c>
      <c r="F559" s="4">
        <v>91</v>
      </c>
      <c r="G559" s="4">
        <v>141</v>
      </c>
    </row>
    <row r="560" spans="1:7" ht="12" customHeight="1" x14ac:dyDescent="0.25">
      <c r="A560" s="3" t="str">
        <f t="shared" si="39"/>
        <v>AYACUCHO</v>
      </c>
      <c r="B560" s="3" t="str">
        <f t="shared" si="43"/>
        <v>LUCANAS</v>
      </c>
      <c r="C560" s="3" t="s">
        <v>512</v>
      </c>
      <c r="D560" s="4">
        <v>129</v>
      </c>
      <c r="E560" s="4">
        <v>846</v>
      </c>
      <c r="F560" s="4">
        <v>720</v>
      </c>
      <c r="G560" s="4">
        <v>1230</v>
      </c>
    </row>
    <row r="561" spans="1:7" ht="12" customHeight="1" x14ac:dyDescent="0.25">
      <c r="A561" s="3" t="str">
        <f t="shared" si="39"/>
        <v>AYACUCHO</v>
      </c>
      <c r="B561" s="3" t="str">
        <f t="shared" si="43"/>
        <v>LUCANAS</v>
      </c>
      <c r="C561" s="3" t="s">
        <v>513</v>
      </c>
      <c r="D561" s="4">
        <v>4</v>
      </c>
      <c r="E561" s="4">
        <v>15</v>
      </c>
      <c r="F561" s="4">
        <v>15</v>
      </c>
      <c r="G561" s="4">
        <v>27</v>
      </c>
    </row>
    <row r="562" spans="1:7" ht="12" customHeight="1" x14ac:dyDescent="0.25">
      <c r="A562" s="3" t="str">
        <f t="shared" si="39"/>
        <v>AYACUCHO</v>
      </c>
      <c r="B562" s="3" t="str">
        <f t="shared" si="43"/>
        <v>LUCANAS</v>
      </c>
      <c r="C562" s="3" t="s">
        <v>64</v>
      </c>
      <c r="D562" s="4">
        <v>14</v>
      </c>
      <c r="E562" s="4">
        <v>76</v>
      </c>
      <c r="F562" s="4">
        <v>62</v>
      </c>
      <c r="G562" s="4">
        <v>110</v>
      </c>
    </row>
    <row r="563" spans="1:7" ht="12" customHeight="1" x14ac:dyDescent="0.25">
      <c r="A563" s="3" t="str">
        <f t="shared" si="39"/>
        <v>AYACUCHO</v>
      </c>
      <c r="B563" s="3" t="str">
        <f t="shared" si="43"/>
        <v>LUCANAS</v>
      </c>
      <c r="C563" s="3" t="s">
        <v>248</v>
      </c>
      <c r="D563" s="4">
        <v>0</v>
      </c>
      <c r="E563" s="4">
        <v>21</v>
      </c>
      <c r="F563" s="4">
        <v>17</v>
      </c>
      <c r="G563" s="4">
        <v>33</v>
      </c>
    </row>
    <row r="564" spans="1:7" ht="12" customHeight="1" x14ac:dyDescent="0.25">
      <c r="A564" s="3" t="str">
        <f t="shared" si="39"/>
        <v>AYACUCHO</v>
      </c>
      <c r="B564" s="3" t="str">
        <f t="shared" si="43"/>
        <v>LUCANAS</v>
      </c>
      <c r="C564" s="3" t="s">
        <v>206</v>
      </c>
      <c r="D564" s="4">
        <v>14</v>
      </c>
      <c r="E564" s="4">
        <v>105</v>
      </c>
      <c r="F564" s="4">
        <v>89</v>
      </c>
      <c r="G564" s="4">
        <v>165</v>
      </c>
    </row>
    <row r="565" spans="1:7" ht="12" customHeight="1" x14ac:dyDescent="0.25">
      <c r="A565" s="3" t="str">
        <f t="shared" si="39"/>
        <v>AYACUCHO</v>
      </c>
      <c r="B565" s="3" t="str">
        <f t="shared" si="43"/>
        <v>LUCANAS</v>
      </c>
      <c r="C565" s="3" t="s">
        <v>514</v>
      </c>
      <c r="D565" s="4">
        <v>11</v>
      </c>
      <c r="E565" s="4">
        <v>40</v>
      </c>
      <c r="F565" s="4">
        <v>35</v>
      </c>
      <c r="G565" s="4">
        <v>57</v>
      </c>
    </row>
    <row r="566" spans="1:7" ht="12" customHeight="1" x14ac:dyDescent="0.25">
      <c r="A566" s="3" t="str">
        <f t="shared" si="39"/>
        <v>AYACUCHO</v>
      </c>
      <c r="B566" s="3" t="str">
        <f t="shared" si="43"/>
        <v>LUCANAS</v>
      </c>
      <c r="C566" s="3" t="s">
        <v>476</v>
      </c>
      <c r="D566" s="4">
        <v>24</v>
      </c>
      <c r="E566" s="4">
        <v>200</v>
      </c>
      <c r="F566" s="4">
        <v>171</v>
      </c>
      <c r="G566" s="4">
        <v>299</v>
      </c>
    </row>
    <row r="567" spans="1:7" ht="12" customHeight="1" x14ac:dyDescent="0.25">
      <c r="A567" s="3" t="str">
        <f t="shared" si="39"/>
        <v>AYACUCHO</v>
      </c>
      <c r="B567" s="3" t="str">
        <f t="shared" si="43"/>
        <v>LUCANAS</v>
      </c>
      <c r="C567" s="3" t="s">
        <v>515</v>
      </c>
      <c r="D567" s="4">
        <v>4</v>
      </c>
      <c r="E567" s="4">
        <v>21</v>
      </c>
      <c r="F567" s="4">
        <v>16</v>
      </c>
      <c r="G567" s="4">
        <v>32</v>
      </c>
    </row>
    <row r="568" spans="1:7" ht="12" customHeight="1" x14ac:dyDescent="0.25">
      <c r="A568" s="3" t="str">
        <f t="shared" si="39"/>
        <v>AYACUCHO</v>
      </c>
      <c r="B568" s="3" t="str">
        <f t="shared" si="43"/>
        <v>LUCANAS</v>
      </c>
      <c r="C568" s="3" t="s">
        <v>516</v>
      </c>
      <c r="D568" s="4">
        <v>14</v>
      </c>
      <c r="E568" s="4">
        <v>62</v>
      </c>
      <c r="F568" s="4">
        <v>50</v>
      </c>
      <c r="G568" s="4">
        <v>97</v>
      </c>
    </row>
    <row r="569" spans="1:7" ht="12" customHeight="1" x14ac:dyDescent="0.25">
      <c r="A569" s="3" t="str">
        <f t="shared" si="39"/>
        <v>AYACUCHO</v>
      </c>
      <c r="B569" s="139" t="s">
        <v>2593</v>
      </c>
      <c r="C569" s="141"/>
      <c r="D569" s="140">
        <v>364</v>
      </c>
      <c r="E569" s="140">
        <v>2285</v>
      </c>
      <c r="F569" s="140">
        <v>1913</v>
      </c>
      <c r="G569" s="140">
        <v>3313</v>
      </c>
    </row>
    <row r="570" spans="1:7" ht="12" customHeight="1" x14ac:dyDescent="0.25">
      <c r="A570" s="3" t="str">
        <f t="shared" si="39"/>
        <v>AYACUCHO</v>
      </c>
      <c r="B570" s="3" t="s">
        <v>517</v>
      </c>
      <c r="C570" s="3" t="s">
        <v>518</v>
      </c>
      <c r="D570" s="4">
        <v>8</v>
      </c>
      <c r="E570" s="4">
        <v>99</v>
      </c>
      <c r="F570" s="4">
        <v>86</v>
      </c>
      <c r="G570" s="4">
        <v>146</v>
      </c>
    </row>
    <row r="571" spans="1:7" ht="12" customHeight="1" x14ac:dyDescent="0.25">
      <c r="A571" s="3" t="str">
        <f t="shared" si="39"/>
        <v>AYACUCHO</v>
      </c>
      <c r="B571" s="3" t="str">
        <f t="shared" ref="B571:B577" si="44">B570</f>
        <v>PARINACOCHAS</v>
      </c>
      <c r="C571" s="3" t="s">
        <v>519</v>
      </c>
      <c r="D571" s="4">
        <v>84</v>
      </c>
      <c r="E571" s="4">
        <v>696</v>
      </c>
      <c r="F571" s="4">
        <v>597</v>
      </c>
      <c r="G571" s="4">
        <v>1019</v>
      </c>
    </row>
    <row r="572" spans="1:7" ht="12" customHeight="1" x14ac:dyDescent="0.25">
      <c r="A572" s="3" t="str">
        <f t="shared" si="39"/>
        <v>AYACUCHO</v>
      </c>
      <c r="B572" s="3" t="str">
        <f t="shared" si="44"/>
        <v>PARINACOCHAS</v>
      </c>
      <c r="C572" s="3" t="s">
        <v>520</v>
      </c>
      <c r="D572" s="4">
        <v>4</v>
      </c>
      <c r="E572" s="4">
        <v>33</v>
      </c>
      <c r="F572" s="4">
        <v>25</v>
      </c>
      <c r="G572" s="4">
        <v>39</v>
      </c>
    </row>
    <row r="573" spans="1:7" ht="12" customHeight="1" x14ac:dyDescent="0.25">
      <c r="A573" s="3" t="str">
        <f t="shared" si="39"/>
        <v>AYACUCHO</v>
      </c>
      <c r="B573" s="3" t="str">
        <f t="shared" si="44"/>
        <v>PARINACOCHAS</v>
      </c>
      <c r="C573" s="3" t="s">
        <v>521</v>
      </c>
      <c r="D573" s="4">
        <v>3</v>
      </c>
      <c r="E573" s="4">
        <v>15</v>
      </c>
      <c r="F573" s="4">
        <v>12</v>
      </c>
      <c r="G573" s="4">
        <v>24</v>
      </c>
    </row>
    <row r="574" spans="1:7" ht="12" customHeight="1" x14ac:dyDescent="0.25">
      <c r="A574" s="3" t="str">
        <f t="shared" si="39"/>
        <v>AYACUCHO</v>
      </c>
      <c r="B574" s="3" t="str">
        <f t="shared" si="44"/>
        <v>PARINACOCHAS</v>
      </c>
      <c r="C574" s="3" t="s">
        <v>522</v>
      </c>
      <c r="D574" s="4">
        <v>29</v>
      </c>
      <c r="E574" s="4">
        <v>275</v>
      </c>
      <c r="F574" s="4">
        <v>228</v>
      </c>
      <c r="G574" s="4">
        <v>438</v>
      </c>
    </row>
    <row r="575" spans="1:7" ht="12" customHeight="1" x14ac:dyDescent="0.25">
      <c r="A575" s="3" t="str">
        <f t="shared" si="39"/>
        <v>AYACUCHO</v>
      </c>
      <c r="B575" s="3" t="str">
        <f t="shared" si="44"/>
        <v>PARINACOCHAS</v>
      </c>
      <c r="C575" s="3" t="s">
        <v>523</v>
      </c>
      <c r="D575" s="4">
        <v>8</v>
      </c>
      <c r="E575" s="4">
        <v>93</v>
      </c>
      <c r="F575" s="4">
        <v>77</v>
      </c>
      <c r="G575" s="4">
        <v>137</v>
      </c>
    </row>
    <row r="576" spans="1:7" ht="12" customHeight="1" x14ac:dyDescent="0.25">
      <c r="A576" s="3" t="str">
        <f t="shared" si="39"/>
        <v>AYACUCHO</v>
      </c>
      <c r="B576" s="3" t="str">
        <f t="shared" si="44"/>
        <v>PARINACOCHAS</v>
      </c>
      <c r="C576" s="3" t="s">
        <v>524</v>
      </c>
      <c r="D576" s="4">
        <v>6</v>
      </c>
      <c r="E576" s="4">
        <v>32</v>
      </c>
      <c r="F576" s="4">
        <v>21</v>
      </c>
      <c r="G576" s="4">
        <v>37</v>
      </c>
    </row>
    <row r="577" spans="1:7" ht="12" customHeight="1" x14ac:dyDescent="0.25">
      <c r="A577" s="3" t="str">
        <f t="shared" si="39"/>
        <v>AYACUCHO</v>
      </c>
      <c r="B577" s="3" t="str">
        <f t="shared" si="44"/>
        <v>PARINACOCHAS</v>
      </c>
      <c r="C577" s="3" t="s">
        <v>525</v>
      </c>
      <c r="D577" s="4">
        <v>5</v>
      </c>
      <c r="E577" s="4">
        <v>55</v>
      </c>
      <c r="F577" s="4">
        <v>43</v>
      </c>
      <c r="G577" s="4">
        <v>75</v>
      </c>
    </row>
    <row r="578" spans="1:7" ht="12" customHeight="1" x14ac:dyDescent="0.25">
      <c r="A578" s="3" t="str">
        <f t="shared" si="39"/>
        <v>AYACUCHO</v>
      </c>
      <c r="B578" s="139" t="s">
        <v>2594</v>
      </c>
      <c r="C578" s="141"/>
      <c r="D578" s="140">
        <v>147</v>
      </c>
      <c r="E578" s="140">
        <v>1298</v>
      </c>
      <c r="F578" s="140">
        <v>1089</v>
      </c>
      <c r="G578" s="140">
        <v>1915</v>
      </c>
    </row>
    <row r="579" spans="1:7" ht="12" customHeight="1" x14ac:dyDescent="0.25">
      <c r="A579" s="3" t="str">
        <f t="shared" si="39"/>
        <v>AYACUCHO</v>
      </c>
      <c r="B579" s="3" t="s">
        <v>526</v>
      </c>
      <c r="C579" s="3" t="s">
        <v>527</v>
      </c>
      <c r="D579" s="4">
        <v>4</v>
      </c>
      <c r="E579" s="4">
        <v>14</v>
      </c>
      <c r="F579" s="4">
        <v>11</v>
      </c>
      <c r="G579" s="4">
        <v>23</v>
      </c>
    </row>
    <row r="580" spans="1:7" ht="12" customHeight="1" x14ac:dyDescent="0.25">
      <c r="A580" s="3" t="str">
        <f t="shared" si="39"/>
        <v>AYACUCHO</v>
      </c>
      <c r="B580" s="3" t="str">
        <f t="shared" ref="B580:B588" si="45">B579</f>
        <v>PAUCAR DEL SARA SARA</v>
      </c>
      <c r="C580" s="3" t="s">
        <v>528</v>
      </c>
      <c r="D580" s="4">
        <v>4</v>
      </c>
      <c r="E580" s="4">
        <v>11</v>
      </c>
      <c r="F580" s="4">
        <v>9</v>
      </c>
      <c r="G580" s="4">
        <v>15</v>
      </c>
    </row>
    <row r="581" spans="1:7" ht="12" customHeight="1" x14ac:dyDescent="0.25">
      <c r="A581" s="3" t="str">
        <f t="shared" si="39"/>
        <v>AYACUCHO</v>
      </c>
      <c r="B581" s="3" t="str">
        <f t="shared" si="45"/>
        <v>PAUCAR DEL SARA SARA</v>
      </c>
      <c r="C581" s="3" t="s">
        <v>529</v>
      </c>
      <c r="D581" s="4">
        <v>9</v>
      </c>
      <c r="E581" s="4">
        <v>83</v>
      </c>
      <c r="F581" s="4">
        <v>67</v>
      </c>
      <c r="G581" s="4">
        <v>126</v>
      </c>
    </row>
    <row r="582" spans="1:7" ht="12" customHeight="1" x14ac:dyDescent="0.25">
      <c r="A582" s="3" t="str">
        <f t="shared" si="39"/>
        <v>AYACUCHO</v>
      </c>
      <c r="B582" s="3" t="str">
        <f t="shared" si="45"/>
        <v>PAUCAR DEL SARA SARA</v>
      </c>
      <c r="C582" s="3" t="s">
        <v>530</v>
      </c>
      <c r="D582" s="4">
        <v>2</v>
      </c>
      <c r="E582" s="4">
        <v>20</v>
      </c>
      <c r="F582" s="4">
        <v>17</v>
      </c>
      <c r="G582" s="4">
        <v>33</v>
      </c>
    </row>
    <row r="583" spans="1:7" ht="12" customHeight="1" x14ac:dyDescent="0.25">
      <c r="A583" s="3" t="str">
        <f t="shared" si="39"/>
        <v>AYACUCHO</v>
      </c>
      <c r="B583" s="3" t="str">
        <f t="shared" si="45"/>
        <v>PAUCAR DEL SARA SARA</v>
      </c>
      <c r="C583" s="3" t="s">
        <v>531</v>
      </c>
      <c r="D583" s="4">
        <v>5</v>
      </c>
      <c r="E583" s="4">
        <v>60</v>
      </c>
      <c r="F583" s="4">
        <v>51</v>
      </c>
      <c r="G583" s="4">
        <v>88</v>
      </c>
    </row>
    <row r="584" spans="1:7" ht="12" customHeight="1" x14ac:dyDescent="0.25">
      <c r="A584" s="3" t="str">
        <f t="shared" si="39"/>
        <v>AYACUCHO</v>
      </c>
      <c r="B584" s="3" t="str">
        <f t="shared" si="45"/>
        <v>PAUCAR DEL SARA SARA</v>
      </c>
      <c r="C584" s="3" t="s">
        <v>532</v>
      </c>
      <c r="D584" s="4">
        <v>2</v>
      </c>
      <c r="E584" s="4">
        <v>13</v>
      </c>
      <c r="F584" s="4">
        <v>11</v>
      </c>
      <c r="G584" s="4">
        <v>19</v>
      </c>
    </row>
    <row r="585" spans="1:7" ht="12" customHeight="1" x14ac:dyDescent="0.25">
      <c r="A585" s="3" t="str">
        <f t="shared" si="39"/>
        <v>AYACUCHO</v>
      </c>
      <c r="B585" s="3" t="str">
        <f t="shared" si="45"/>
        <v>PAUCAR DEL SARA SARA</v>
      </c>
      <c r="C585" s="3" t="s">
        <v>533</v>
      </c>
      <c r="D585" s="4">
        <v>19</v>
      </c>
      <c r="E585" s="4">
        <v>149</v>
      </c>
      <c r="F585" s="4">
        <v>124</v>
      </c>
      <c r="G585" s="4">
        <v>224</v>
      </c>
    </row>
    <row r="586" spans="1:7" ht="12" customHeight="1" x14ac:dyDescent="0.25">
      <c r="A586" s="3" t="str">
        <f t="shared" si="39"/>
        <v>AYACUCHO</v>
      </c>
      <c r="B586" s="3" t="str">
        <f t="shared" si="45"/>
        <v>PAUCAR DEL SARA SARA</v>
      </c>
      <c r="C586" s="3" t="s">
        <v>534</v>
      </c>
      <c r="D586" s="4">
        <v>0</v>
      </c>
      <c r="E586" s="4">
        <v>11</v>
      </c>
      <c r="F586" s="4">
        <v>10</v>
      </c>
      <c r="G586" s="4">
        <v>16</v>
      </c>
    </row>
    <row r="587" spans="1:7" ht="12" customHeight="1" x14ac:dyDescent="0.25">
      <c r="A587" s="3" t="str">
        <f t="shared" si="39"/>
        <v>AYACUCHO</v>
      </c>
      <c r="B587" s="3" t="str">
        <f t="shared" si="45"/>
        <v>PAUCAR DEL SARA SARA</v>
      </c>
      <c r="C587" s="3" t="s">
        <v>535</v>
      </c>
      <c r="D587" s="4">
        <v>0</v>
      </c>
      <c r="E587" s="4">
        <v>9</v>
      </c>
      <c r="F587" s="4">
        <v>9</v>
      </c>
      <c r="G587" s="4">
        <v>20</v>
      </c>
    </row>
    <row r="588" spans="1:7" ht="12" customHeight="1" x14ac:dyDescent="0.25">
      <c r="A588" s="3" t="str">
        <f t="shared" si="39"/>
        <v>AYACUCHO</v>
      </c>
      <c r="B588" s="3" t="str">
        <f t="shared" si="45"/>
        <v>PAUCAR DEL SARA SARA</v>
      </c>
      <c r="C588" s="3" t="s">
        <v>536</v>
      </c>
      <c r="D588" s="4">
        <v>5</v>
      </c>
      <c r="E588" s="4">
        <v>23</v>
      </c>
      <c r="F588" s="4">
        <v>20</v>
      </c>
      <c r="G588" s="4">
        <v>29</v>
      </c>
    </row>
    <row r="589" spans="1:7" ht="12" customHeight="1" x14ac:dyDescent="0.25">
      <c r="A589" s="3" t="str">
        <f t="shared" si="39"/>
        <v>AYACUCHO</v>
      </c>
      <c r="B589" s="139" t="s">
        <v>2595</v>
      </c>
      <c r="C589" s="141"/>
      <c r="D589" s="140">
        <v>50</v>
      </c>
      <c r="E589" s="140">
        <v>393</v>
      </c>
      <c r="F589" s="140">
        <v>329</v>
      </c>
      <c r="G589" s="140">
        <v>593</v>
      </c>
    </row>
    <row r="590" spans="1:7" ht="12" customHeight="1" x14ac:dyDescent="0.25">
      <c r="A590" s="3" t="str">
        <f t="shared" si="39"/>
        <v>AYACUCHO</v>
      </c>
      <c r="B590" s="3" t="s">
        <v>537</v>
      </c>
      <c r="C590" s="3" t="s">
        <v>538</v>
      </c>
      <c r="D590" s="4">
        <v>1</v>
      </c>
      <c r="E590" s="4">
        <v>36</v>
      </c>
      <c r="F590" s="4">
        <v>34</v>
      </c>
      <c r="G590" s="4">
        <v>42</v>
      </c>
    </row>
    <row r="591" spans="1:7" ht="12" customHeight="1" x14ac:dyDescent="0.25">
      <c r="A591" s="3" t="str">
        <f t="shared" si="39"/>
        <v>AYACUCHO</v>
      </c>
      <c r="B591" s="3" t="str">
        <f t="shared" ref="B591:B600" si="46">B590</f>
        <v>SUCRE</v>
      </c>
      <c r="C591" s="3" t="s">
        <v>539</v>
      </c>
      <c r="D591" s="4">
        <v>3</v>
      </c>
      <c r="E591" s="4">
        <v>25</v>
      </c>
      <c r="F591" s="4">
        <v>20</v>
      </c>
      <c r="G591" s="4">
        <v>30</v>
      </c>
    </row>
    <row r="592" spans="1:7" ht="12" customHeight="1" x14ac:dyDescent="0.25">
      <c r="A592" s="3" t="str">
        <f t="shared" si="39"/>
        <v>AYACUCHO</v>
      </c>
      <c r="B592" s="3" t="str">
        <f t="shared" si="46"/>
        <v>SUCRE</v>
      </c>
      <c r="C592" s="3" t="s">
        <v>540</v>
      </c>
      <c r="D592" s="4">
        <v>3</v>
      </c>
      <c r="E592" s="4">
        <v>25</v>
      </c>
      <c r="F592" s="4">
        <v>22</v>
      </c>
      <c r="G592" s="4">
        <v>38</v>
      </c>
    </row>
    <row r="593" spans="1:7" ht="12" customHeight="1" x14ac:dyDescent="0.25">
      <c r="A593" s="3" t="str">
        <f t="shared" si="39"/>
        <v>AYACUCHO</v>
      </c>
      <c r="B593" s="3" t="str">
        <f t="shared" si="46"/>
        <v>SUCRE</v>
      </c>
      <c r="C593" s="3" t="s">
        <v>541</v>
      </c>
      <c r="D593" s="4">
        <v>5</v>
      </c>
      <c r="E593" s="4">
        <v>14</v>
      </c>
      <c r="F593" s="4">
        <v>13</v>
      </c>
      <c r="G593" s="4">
        <v>16</v>
      </c>
    </row>
    <row r="594" spans="1:7" ht="12" customHeight="1" x14ac:dyDescent="0.25">
      <c r="A594" s="3" t="str">
        <f t="shared" si="39"/>
        <v>AYACUCHO</v>
      </c>
      <c r="B594" s="3" t="str">
        <f t="shared" si="46"/>
        <v>SUCRE</v>
      </c>
      <c r="C594" s="3" t="s">
        <v>542</v>
      </c>
      <c r="D594" s="4">
        <v>8</v>
      </c>
      <c r="E594" s="4">
        <v>51</v>
      </c>
      <c r="F594" s="4">
        <v>42</v>
      </c>
      <c r="G594" s="4">
        <v>69</v>
      </c>
    </row>
    <row r="595" spans="1:7" ht="12" customHeight="1" x14ac:dyDescent="0.25">
      <c r="A595" s="3" t="str">
        <f t="shared" si="39"/>
        <v>AYACUCHO</v>
      </c>
      <c r="B595" s="3" t="str">
        <f t="shared" si="46"/>
        <v>SUCRE</v>
      </c>
      <c r="C595" s="3" t="s">
        <v>543</v>
      </c>
      <c r="D595" s="4">
        <v>5</v>
      </c>
      <c r="E595" s="4">
        <v>15</v>
      </c>
      <c r="F595" s="4">
        <v>10</v>
      </c>
      <c r="G595" s="4">
        <v>22</v>
      </c>
    </row>
    <row r="596" spans="1:7" ht="12" customHeight="1" x14ac:dyDescent="0.25">
      <c r="A596" s="3" t="str">
        <f t="shared" si="39"/>
        <v>AYACUCHO</v>
      </c>
      <c r="B596" s="3" t="str">
        <f t="shared" si="46"/>
        <v>SUCRE</v>
      </c>
      <c r="C596" s="3" t="s">
        <v>544</v>
      </c>
      <c r="D596" s="4">
        <v>19</v>
      </c>
      <c r="E596" s="4">
        <v>146</v>
      </c>
      <c r="F596" s="4">
        <v>115</v>
      </c>
      <c r="G596" s="4">
        <v>164</v>
      </c>
    </row>
    <row r="597" spans="1:7" ht="12" customHeight="1" x14ac:dyDescent="0.25">
      <c r="A597" s="3" t="str">
        <f t="shared" si="39"/>
        <v>AYACUCHO</v>
      </c>
      <c r="B597" s="3" t="str">
        <f t="shared" si="46"/>
        <v>SUCRE</v>
      </c>
      <c r="C597" s="3" t="s">
        <v>545</v>
      </c>
      <c r="D597" s="4">
        <v>5</v>
      </c>
      <c r="E597" s="4">
        <v>45</v>
      </c>
      <c r="F597" s="4">
        <v>40</v>
      </c>
      <c r="G597" s="4">
        <v>64</v>
      </c>
    </row>
    <row r="598" spans="1:7" ht="12" customHeight="1" x14ac:dyDescent="0.25">
      <c r="A598" s="3" t="str">
        <f t="shared" si="39"/>
        <v>AYACUCHO</v>
      </c>
      <c r="B598" s="3" t="str">
        <f t="shared" si="46"/>
        <v>SUCRE</v>
      </c>
      <c r="C598" s="3" t="s">
        <v>546</v>
      </c>
      <c r="D598" s="4">
        <v>7</v>
      </c>
      <c r="E598" s="4">
        <v>43</v>
      </c>
      <c r="F598" s="4">
        <v>31</v>
      </c>
      <c r="G598" s="4">
        <v>58</v>
      </c>
    </row>
    <row r="599" spans="1:7" ht="12" customHeight="1" x14ac:dyDescent="0.25">
      <c r="A599" s="3" t="str">
        <f t="shared" si="39"/>
        <v>AYACUCHO</v>
      </c>
      <c r="B599" s="3" t="str">
        <f t="shared" si="46"/>
        <v>SUCRE</v>
      </c>
      <c r="C599" s="3" t="s">
        <v>547</v>
      </c>
      <c r="D599" s="4">
        <v>1</v>
      </c>
      <c r="E599" s="4">
        <v>26</v>
      </c>
      <c r="F599" s="4">
        <v>22</v>
      </c>
      <c r="G599" s="4">
        <v>40</v>
      </c>
    </row>
    <row r="600" spans="1:7" ht="12" customHeight="1" x14ac:dyDescent="0.25">
      <c r="A600" s="3" t="str">
        <f t="shared" si="39"/>
        <v>AYACUCHO</v>
      </c>
      <c r="B600" s="3" t="str">
        <f t="shared" si="46"/>
        <v>SUCRE</v>
      </c>
      <c r="C600" s="3" t="s">
        <v>548</v>
      </c>
      <c r="D600" s="4">
        <v>4</v>
      </c>
      <c r="E600" s="4">
        <v>42</v>
      </c>
      <c r="F600" s="4">
        <v>35</v>
      </c>
      <c r="G600" s="4">
        <v>57</v>
      </c>
    </row>
    <row r="601" spans="1:7" ht="12" customHeight="1" x14ac:dyDescent="0.25">
      <c r="A601" s="3" t="str">
        <f t="shared" si="39"/>
        <v>AYACUCHO</v>
      </c>
      <c r="B601" s="139" t="s">
        <v>2596</v>
      </c>
      <c r="C601" s="141"/>
      <c r="D601" s="140">
        <v>61</v>
      </c>
      <c r="E601" s="140">
        <v>468</v>
      </c>
      <c r="F601" s="140">
        <v>384</v>
      </c>
      <c r="G601" s="140">
        <v>600</v>
      </c>
    </row>
    <row r="602" spans="1:7" ht="12" customHeight="1" x14ac:dyDescent="0.25">
      <c r="A602" s="3" t="str">
        <f t="shared" si="39"/>
        <v>AYACUCHO</v>
      </c>
      <c r="B602" s="3" t="s">
        <v>549</v>
      </c>
      <c r="C602" s="3" t="s">
        <v>550</v>
      </c>
      <c r="D602" s="4">
        <v>7</v>
      </c>
      <c r="E602" s="4">
        <v>59</v>
      </c>
      <c r="F602" s="4">
        <v>52</v>
      </c>
      <c r="G602" s="4">
        <v>78</v>
      </c>
    </row>
    <row r="603" spans="1:7" ht="12" customHeight="1" x14ac:dyDescent="0.25">
      <c r="A603" s="3" t="str">
        <f t="shared" si="39"/>
        <v>AYACUCHO</v>
      </c>
      <c r="B603" s="3" t="str">
        <f t="shared" ref="B603:B613" si="47">B602</f>
        <v>VICTOR FAJARDO</v>
      </c>
      <c r="C603" s="3" t="s">
        <v>551</v>
      </c>
      <c r="D603" s="4">
        <v>2</v>
      </c>
      <c r="E603" s="4">
        <v>17</v>
      </c>
      <c r="F603" s="4">
        <v>13</v>
      </c>
      <c r="G603" s="4">
        <v>26</v>
      </c>
    </row>
    <row r="604" spans="1:7" ht="12" customHeight="1" x14ac:dyDescent="0.25">
      <c r="A604" s="3" t="str">
        <f t="shared" si="39"/>
        <v>AYACUCHO</v>
      </c>
      <c r="B604" s="3" t="str">
        <f t="shared" si="47"/>
        <v>VICTOR FAJARDO</v>
      </c>
      <c r="C604" s="3" t="s">
        <v>552</v>
      </c>
      <c r="D604" s="4">
        <v>2</v>
      </c>
      <c r="E604" s="4">
        <v>9</v>
      </c>
      <c r="F604" s="4">
        <v>7</v>
      </c>
      <c r="G604" s="4">
        <v>11</v>
      </c>
    </row>
    <row r="605" spans="1:7" ht="12" customHeight="1" x14ac:dyDescent="0.25">
      <c r="A605" s="3" t="str">
        <f t="shared" si="39"/>
        <v>AYACUCHO</v>
      </c>
      <c r="B605" s="3" t="str">
        <f t="shared" si="47"/>
        <v>VICTOR FAJARDO</v>
      </c>
      <c r="C605" s="3" t="s">
        <v>553</v>
      </c>
      <c r="D605" s="4">
        <v>19</v>
      </c>
      <c r="E605" s="4">
        <v>135</v>
      </c>
      <c r="F605" s="4">
        <v>112</v>
      </c>
      <c r="G605" s="4">
        <v>188</v>
      </c>
    </row>
    <row r="606" spans="1:7" ht="12" customHeight="1" x14ac:dyDescent="0.25">
      <c r="A606" s="3" t="str">
        <f t="shared" si="39"/>
        <v>AYACUCHO</v>
      </c>
      <c r="B606" s="3" t="str">
        <f t="shared" si="47"/>
        <v>VICTOR FAJARDO</v>
      </c>
      <c r="C606" s="3" t="s">
        <v>554</v>
      </c>
      <c r="D606" s="4">
        <v>6</v>
      </c>
      <c r="E606" s="4">
        <v>27</v>
      </c>
      <c r="F606" s="4">
        <v>23</v>
      </c>
      <c r="G606" s="4">
        <v>33</v>
      </c>
    </row>
    <row r="607" spans="1:7" ht="12" customHeight="1" x14ac:dyDescent="0.25">
      <c r="A607" s="3" t="str">
        <f t="shared" si="39"/>
        <v>AYACUCHO</v>
      </c>
      <c r="B607" s="3" t="str">
        <f t="shared" si="47"/>
        <v>VICTOR FAJARDO</v>
      </c>
      <c r="C607" s="3" t="s">
        <v>555</v>
      </c>
      <c r="D607" s="4">
        <v>3</v>
      </c>
      <c r="E607" s="4">
        <v>28</v>
      </c>
      <c r="F607" s="4">
        <v>17</v>
      </c>
      <c r="G607" s="4">
        <v>42</v>
      </c>
    </row>
    <row r="608" spans="1:7" ht="12" customHeight="1" x14ac:dyDescent="0.25">
      <c r="A608" s="3" t="str">
        <f t="shared" si="39"/>
        <v>AYACUCHO</v>
      </c>
      <c r="B608" s="3" t="str">
        <f t="shared" si="47"/>
        <v>VICTOR FAJARDO</v>
      </c>
      <c r="C608" s="3" t="s">
        <v>556</v>
      </c>
      <c r="D608" s="4">
        <v>3</v>
      </c>
      <c r="E608" s="4">
        <v>48</v>
      </c>
      <c r="F608" s="4">
        <v>38</v>
      </c>
      <c r="G608" s="4">
        <v>70</v>
      </c>
    </row>
    <row r="609" spans="1:7" ht="12" customHeight="1" x14ac:dyDescent="0.25">
      <c r="A609" s="3" t="str">
        <f t="shared" si="39"/>
        <v>AYACUCHO</v>
      </c>
      <c r="B609" s="3" t="str">
        <f t="shared" si="47"/>
        <v>VICTOR FAJARDO</v>
      </c>
      <c r="C609" s="3" t="s">
        <v>557</v>
      </c>
      <c r="D609" s="4">
        <v>10</v>
      </c>
      <c r="E609" s="4">
        <v>67</v>
      </c>
      <c r="F609" s="4">
        <v>56</v>
      </c>
      <c r="G609" s="4">
        <v>107</v>
      </c>
    </row>
    <row r="610" spans="1:7" ht="12" customHeight="1" x14ac:dyDescent="0.25">
      <c r="A610" s="3" t="str">
        <f t="shared" si="39"/>
        <v>AYACUCHO</v>
      </c>
      <c r="B610" s="3" t="str">
        <f t="shared" si="47"/>
        <v>VICTOR FAJARDO</v>
      </c>
      <c r="C610" s="3" t="s">
        <v>558</v>
      </c>
      <c r="D610" s="4">
        <v>6</v>
      </c>
      <c r="E610" s="4">
        <v>57</v>
      </c>
      <c r="F610" s="4">
        <v>47</v>
      </c>
      <c r="G610" s="4">
        <v>90</v>
      </c>
    </row>
    <row r="611" spans="1:7" ht="12" customHeight="1" x14ac:dyDescent="0.25">
      <c r="A611" s="3" t="str">
        <f t="shared" si="39"/>
        <v>AYACUCHO</v>
      </c>
      <c r="B611" s="3" t="str">
        <f t="shared" si="47"/>
        <v>VICTOR FAJARDO</v>
      </c>
      <c r="C611" s="3" t="s">
        <v>559</v>
      </c>
      <c r="D611" s="4">
        <v>11</v>
      </c>
      <c r="E611" s="4">
        <v>74</v>
      </c>
      <c r="F611" s="4">
        <v>59</v>
      </c>
      <c r="G611" s="4">
        <v>109</v>
      </c>
    </row>
    <row r="612" spans="1:7" ht="12" customHeight="1" x14ac:dyDescent="0.25">
      <c r="A612" s="3" t="str">
        <f t="shared" si="39"/>
        <v>AYACUCHO</v>
      </c>
      <c r="B612" s="3" t="str">
        <f t="shared" si="47"/>
        <v>VICTOR FAJARDO</v>
      </c>
      <c r="C612" s="3" t="s">
        <v>560</v>
      </c>
      <c r="D612" s="4">
        <v>28</v>
      </c>
      <c r="E612" s="4">
        <v>131</v>
      </c>
      <c r="F612" s="4">
        <v>110</v>
      </c>
      <c r="G612" s="4">
        <v>173</v>
      </c>
    </row>
    <row r="613" spans="1:7" ht="12" customHeight="1" x14ac:dyDescent="0.25">
      <c r="A613" s="3" t="str">
        <f t="shared" si="39"/>
        <v>AYACUCHO</v>
      </c>
      <c r="B613" s="3" t="str">
        <f t="shared" si="47"/>
        <v>VICTOR FAJARDO</v>
      </c>
      <c r="C613" s="3" t="s">
        <v>561</v>
      </c>
      <c r="D613" s="4">
        <v>12</v>
      </c>
      <c r="E613" s="4">
        <v>124</v>
      </c>
      <c r="F613" s="4">
        <v>98</v>
      </c>
      <c r="G613" s="4">
        <v>179</v>
      </c>
    </row>
    <row r="614" spans="1:7" ht="12" customHeight="1" x14ac:dyDescent="0.25">
      <c r="A614" s="3" t="str">
        <f t="shared" si="39"/>
        <v>AYACUCHO</v>
      </c>
      <c r="B614" s="139" t="s">
        <v>2597</v>
      </c>
      <c r="C614" s="141"/>
      <c r="D614" s="140">
        <v>109</v>
      </c>
      <c r="E614" s="140">
        <v>776</v>
      </c>
      <c r="F614" s="140">
        <v>632</v>
      </c>
      <c r="G614" s="140">
        <v>1106</v>
      </c>
    </row>
    <row r="615" spans="1:7" ht="12" customHeight="1" x14ac:dyDescent="0.25">
      <c r="A615" s="3" t="str">
        <f t="shared" si="39"/>
        <v>AYACUCHO</v>
      </c>
      <c r="B615" s="3" t="s">
        <v>562</v>
      </c>
      <c r="C615" s="3" t="s">
        <v>563</v>
      </c>
      <c r="D615" s="4">
        <v>7</v>
      </c>
      <c r="E615" s="4">
        <v>35</v>
      </c>
      <c r="F615" s="4">
        <v>28</v>
      </c>
      <c r="G615" s="4">
        <v>49</v>
      </c>
    </row>
    <row r="616" spans="1:7" ht="12" customHeight="1" x14ac:dyDescent="0.25">
      <c r="A616" s="3" t="str">
        <f t="shared" si="39"/>
        <v>AYACUCHO</v>
      </c>
      <c r="B616" s="3" t="str">
        <f t="shared" ref="B616:B622" si="48">B615</f>
        <v>VILCAS HUAMAN</v>
      </c>
      <c r="C616" s="3" t="s">
        <v>564</v>
      </c>
      <c r="D616" s="4">
        <v>4</v>
      </c>
      <c r="E616" s="4">
        <v>23</v>
      </c>
      <c r="F616" s="4">
        <v>22</v>
      </c>
      <c r="G616" s="4">
        <v>45</v>
      </c>
    </row>
    <row r="617" spans="1:7" ht="12" customHeight="1" x14ac:dyDescent="0.25">
      <c r="A617" s="3" t="str">
        <f t="shared" si="39"/>
        <v>AYACUCHO</v>
      </c>
      <c r="B617" s="3" t="str">
        <f t="shared" si="48"/>
        <v>VILCAS HUAMAN</v>
      </c>
      <c r="C617" s="3" t="s">
        <v>565</v>
      </c>
      <c r="D617" s="4">
        <v>12</v>
      </c>
      <c r="E617" s="4">
        <v>68</v>
      </c>
      <c r="F617" s="4">
        <v>52</v>
      </c>
      <c r="G617" s="4">
        <v>92</v>
      </c>
    </row>
    <row r="618" spans="1:7" ht="12" customHeight="1" x14ac:dyDescent="0.25">
      <c r="A618" s="3" t="str">
        <f t="shared" si="39"/>
        <v>AYACUCHO</v>
      </c>
      <c r="B618" s="3" t="str">
        <f t="shared" si="48"/>
        <v>VILCAS HUAMAN</v>
      </c>
      <c r="C618" s="3" t="s">
        <v>566</v>
      </c>
      <c r="D618" s="4">
        <v>9</v>
      </c>
      <c r="E618" s="4">
        <v>65</v>
      </c>
      <c r="F618" s="4">
        <v>56</v>
      </c>
      <c r="G618" s="4">
        <v>103</v>
      </c>
    </row>
    <row r="619" spans="1:7" ht="12" customHeight="1" x14ac:dyDescent="0.25">
      <c r="A619" s="3" t="str">
        <f t="shared" si="39"/>
        <v>AYACUCHO</v>
      </c>
      <c r="B619" s="3" t="str">
        <f t="shared" si="48"/>
        <v>VILCAS HUAMAN</v>
      </c>
      <c r="C619" s="3" t="s">
        <v>152</v>
      </c>
      <c r="D619" s="4">
        <v>5</v>
      </c>
      <c r="E619" s="4">
        <v>36</v>
      </c>
      <c r="F619" s="4">
        <v>29</v>
      </c>
      <c r="G619" s="4">
        <v>56</v>
      </c>
    </row>
    <row r="620" spans="1:7" ht="12" customHeight="1" x14ac:dyDescent="0.25">
      <c r="A620" s="3" t="str">
        <f t="shared" si="39"/>
        <v>AYACUCHO</v>
      </c>
      <c r="B620" s="3" t="str">
        <f t="shared" si="48"/>
        <v>VILCAS HUAMAN</v>
      </c>
      <c r="C620" s="3" t="s">
        <v>567</v>
      </c>
      <c r="D620" s="4">
        <v>5</v>
      </c>
      <c r="E620" s="4">
        <v>34</v>
      </c>
      <c r="F620" s="4">
        <v>25</v>
      </c>
      <c r="G620" s="4">
        <v>45</v>
      </c>
    </row>
    <row r="621" spans="1:7" ht="12" customHeight="1" x14ac:dyDescent="0.25">
      <c r="A621" s="3" t="str">
        <f t="shared" si="39"/>
        <v>AYACUCHO</v>
      </c>
      <c r="B621" s="3" t="str">
        <f t="shared" si="48"/>
        <v>VILCAS HUAMAN</v>
      </c>
      <c r="C621" s="3" t="s">
        <v>562</v>
      </c>
      <c r="D621" s="4">
        <v>43</v>
      </c>
      <c r="E621" s="4">
        <v>310</v>
      </c>
      <c r="F621" s="4">
        <v>259</v>
      </c>
      <c r="G621" s="4">
        <v>429</v>
      </c>
    </row>
    <row r="622" spans="1:7" ht="12" customHeight="1" x14ac:dyDescent="0.25">
      <c r="A622" s="3" t="str">
        <f t="shared" si="39"/>
        <v>AYACUCHO</v>
      </c>
      <c r="B622" s="3" t="str">
        <f t="shared" si="48"/>
        <v>VILCAS HUAMAN</v>
      </c>
      <c r="C622" s="3" t="s">
        <v>568</v>
      </c>
      <c r="D622" s="4">
        <v>18</v>
      </c>
      <c r="E622" s="4">
        <v>185</v>
      </c>
      <c r="F622" s="4">
        <v>156</v>
      </c>
      <c r="G622" s="4">
        <v>268</v>
      </c>
    </row>
    <row r="623" spans="1:7" ht="12" customHeight="1" x14ac:dyDescent="0.25">
      <c r="A623" s="3" t="str">
        <f t="shared" si="39"/>
        <v>AYACUCHO</v>
      </c>
      <c r="B623" s="139" t="s">
        <v>2598</v>
      </c>
      <c r="C623" s="141"/>
      <c r="D623" s="140">
        <v>103</v>
      </c>
      <c r="E623" s="140">
        <v>756</v>
      </c>
      <c r="F623" s="140">
        <v>627</v>
      </c>
      <c r="G623" s="140">
        <v>1087</v>
      </c>
    </row>
    <row r="624" spans="1:7" ht="12" customHeight="1" x14ac:dyDescent="0.25">
      <c r="A624" s="142" t="s">
        <v>1785</v>
      </c>
      <c r="B624" s="142"/>
      <c r="C624" s="143"/>
      <c r="D624" s="144">
        <v>4982</v>
      </c>
      <c r="E624" s="144">
        <v>35842</v>
      </c>
      <c r="F624" s="144">
        <v>29884</v>
      </c>
      <c r="G624" s="144">
        <v>52691</v>
      </c>
    </row>
    <row r="625" spans="1:7" ht="12" customHeight="1" x14ac:dyDescent="0.25">
      <c r="A625" s="3" t="s">
        <v>569</v>
      </c>
      <c r="B625" s="3" t="s">
        <v>570</v>
      </c>
      <c r="C625" s="3" t="s">
        <v>571</v>
      </c>
      <c r="D625" s="4">
        <v>275</v>
      </c>
      <c r="E625" s="4">
        <v>2012</v>
      </c>
      <c r="F625" s="4">
        <v>1655</v>
      </c>
      <c r="G625" s="4">
        <v>2905</v>
      </c>
    </row>
    <row r="626" spans="1:7" ht="12" customHeight="1" x14ac:dyDescent="0.25">
      <c r="A626" s="3" t="str">
        <f t="shared" ref="A626:B628" si="49">A625</f>
        <v>CAJAMARCA</v>
      </c>
      <c r="B626" s="3" t="str">
        <f t="shared" si="49"/>
        <v>CAJABAMBA</v>
      </c>
      <c r="C626" s="3" t="s">
        <v>570</v>
      </c>
      <c r="D626" s="4">
        <v>277</v>
      </c>
      <c r="E626" s="4">
        <v>2037</v>
      </c>
      <c r="F626" s="4">
        <v>1671</v>
      </c>
      <c r="G626" s="4">
        <v>2920</v>
      </c>
    </row>
    <row r="627" spans="1:7" ht="12" customHeight="1" x14ac:dyDescent="0.25">
      <c r="A627" s="3" t="str">
        <f t="shared" si="49"/>
        <v>CAJAMARCA</v>
      </c>
      <c r="B627" s="3" t="str">
        <f t="shared" si="49"/>
        <v>CAJABAMBA</v>
      </c>
      <c r="C627" s="3" t="s">
        <v>572</v>
      </c>
      <c r="D627" s="4">
        <v>132</v>
      </c>
      <c r="E627" s="4">
        <v>850</v>
      </c>
      <c r="F627" s="4">
        <v>705</v>
      </c>
      <c r="G627" s="4">
        <v>1243</v>
      </c>
    </row>
    <row r="628" spans="1:7" ht="12" customHeight="1" x14ac:dyDescent="0.25">
      <c r="A628" s="3" t="str">
        <f t="shared" si="49"/>
        <v>CAJAMARCA</v>
      </c>
      <c r="B628" s="3" t="str">
        <f t="shared" si="49"/>
        <v>CAJABAMBA</v>
      </c>
      <c r="C628" s="3" t="s">
        <v>573</v>
      </c>
      <c r="D628" s="4">
        <v>114</v>
      </c>
      <c r="E628" s="4">
        <v>709</v>
      </c>
      <c r="F628" s="4">
        <v>589</v>
      </c>
      <c r="G628" s="4">
        <v>1016</v>
      </c>
    </row>
    <row r="629" spans="1:7" ht="12" customHeight="1" x14ac:dyDescent="0.25">
      <c r="A629" s="3" t="str">
        <f t="shared" ref="A629:A764" si="50">A628</f>
        <v>CAJAMARCA</v>
      </c>
      <c r="B629" s="139" t="s">
        <v>2599</v>
      </c>
      <c r="C629" s="141"/>
      <c r="D629" s="140">
        <v>798</v>
      </c>
      <c r="E629" s="140">
        <v>5608</v>
      </c>
      <c r="F629" s="140">
        <v>4620</v>
      </c>
      <c r="G629" s="140">
        <v>8084</v>
      </c>
    </row>
    <row r="630" spans="1:7" ht="12" customHeight="1" x14ac:dyDescent="0.25">
      <c r="A630" s="3" t="str">
        <f t="shared" si="50"/>
        <v>CAJAMARCA</v>
      </c>
      <c r="B630" s="3" t="s">
        <v>569</v>
      </c>
      <c r="C630" s="3" t="s">
        <v>25</v>
      </c>
      <c r="D630" s="4">
        <v>59</v>
      </c>
      <c r="E630" s="4">
        <v>401</v>
      </c>
      <c r="F630" s="4">
        <v>338</v>
      </c>
      <c r="G630" s="4">
        <v>625</v>
      </c>
    </row>
    <row r="631" spans="1:7" ht="12" customHeight="1" x14ac:dyDescent="0.25">
      <c r="A631" s="3" t="str">
        <f t="shared" si="50"/>
        <v>CAJAMARCA</v>
      </c>
      <c r="B631" s="3" t="str">
        <f t="shared" ref="B631:B641" si="51">B630</f>
        <v>CAJAMARCA</v>
      </c>
      <c r="C631" s="3" t="s">
        <v>569</v>
      </c>
      <c r="D631" s="4">
        <v>1779</v>
      </c>
      <c r="E631" s="4">
        <v>13432</v>
      </c>
      <c r="F631" s="4">
        <v>11273</v>
      </c>
      <c r="G631" s="4">
        <v>20864</v>
      </c>
    </row>
    <row r="632" spans="1:7" ht="12" customHeight="1" x14ac:dyDescent="0.25">
      <c r="A632" s="3" t="str">
        <f t="shared" si="50"/>
        <v>CAJAMARCA</v>
      </c>
      <c r="B632" s="3" t="str">
        <f t="shared" si="51"/>
        <v>CAJAMARCA</v>
      </c>
      <c r="C632" s="3" t="s">
        <v>574</v>
      </c>
      <c r="D632" s="4">
        <v>52</v>
      </c>
      <c r="E632" s="4">
        <v>284</v>
      </c>
      <c r="F632" s="4">
        <v>228</v>
      </c>
      <c r="G632" s="4">
        <v>382</v>
      </c>
    </row>
    <row r="633" spans="1:7" ht="12" customHeight="1" x14ac:dyDescent="0.25">
      <c r="A633" s="3" t="str">
        <f t="shared" si="50"/>
        <v>CAJAMARCA</v>
      </c>
      <c r="B633" s="3" t="str">
        <f t="shared" si="51"/>
        <v>CAJAMARCA</v>
      </c>
      <c r="C633" s="3" t="s">
        <v>575</v>
      </c>
      <c r="D633" s="4">
        <v>66</v>
      </c>
      <c r="E633" s="4">
        <v>363</v>
      </c>
      <c r="F633" s="4">
        <v>300</v>
      </c>
      <c r="G633" s="4">
        <v>580</v>
      </c>
    </row>
    <row r="634" spans="1:7" ht="12" customHeight="1" x14ac:dyDescent="0.25">
      <c r="A634" s="3" t="str">
        <f t="shared" si="50"/>
        <v>CAJAMARCA</v>
      </c>
      <c r="B634" s="3" t="str">
        <f t="shared" si="51"/>
        <v>CAJAMARCA</v>
      </c>
      <c r="C634" s="3" t="s">
        <v>576</v>
      </c>
      <c r="D634" s="4">
        <v>168</v>
      </c>
      <c r="E634" s="4">
        <v>1175</v>
      </c>
      <c r="F634" s="4">
        <v>966</v>
      </c>
      <c r="G634" s="4">
        <v>1726</v>
      </c>
    </row>
    <row r="635" spans="1:7" ht="12" customHeight="1" x14ac:dyDescent="0.25">
      <c r="A635" s="3" t="str">
        <f t="shared" si="50"/>
        <v>CAJAMARCA</v>
      </c>
      <c r="B635" s="3" t="str">
        <f t="shared" si="51"/>
        <v>CAJAMARCA</v>
      </c>
      <c r="C635" s="3" t="s">
        <v>577</v>
      </c>
      <c r="D635" s="4">
        <v>154</v>
      </c>
      <c r="E635" s="4">
        <v>1038</v>
      </c>
      <c r="F635" s="4">
        <v>865</v>
      </c>
      <c r="G635" s="4">
        <v>1546</v>
      </c>
    </row>
    <row r="636" spans="1:7" ht="12" customHeight="1" x14ac:dyDescent="0.25">
      <c r="A636" s="3" t="str">
        <f t="shared" si="50"/>
        <v>CAJAMARCA</v>
      </c>
      <c r="B636" s="3" t="str">
        <f t="shared" si="51"/>
        <v>CAJAMARCA</v>
      </c>
      <c r="C636" s="3" t="s">
        <v>578</v>
      </c>
      <c r="D636" s="4">
        <v>52</v>
      </c>
      <c r="E636" s="4">
        <v>403</v>
      </c>
      <c r="F636" s="4">
        <v>320</v>
      </c>
      <c r="G636" s="4">
        <v>551</v>
      </c>
    </row>
    <row r="637" spans="1:7" ht="12" customHeight="1" x14ac:dyDescent="0.25">
      <c r="A637" s="3" t="str">
        <f t="shared" si="50"/>
        <v>CAJAMARCA</v>
      </c>
      <c r="B637" s="3" t="str">
        <f t="shared" si="51"/>
        <v>CAJAMARCA</v>
      </c>
      <c r="C637" s="3" t="s">
        <v>579</v>
      </c>
      <c r="D637" s="4">
        <v>413</v>
      </c>
      <c r="E637" s="4">
        <v>2850</v>
      </c>
      <c r="F637" s="4">
        <v>2326</v>
      </c>
      <c r="G637" s="4">
        <v>4230</v>
      </c>
    </row>
    <row r="638" spans="1:7" ht="12" customHeight="1" x14ac:dyDescent="0.25">
      <c r="A638" s="3" t="str">
        <f t="shared" si="50"/>
        <v>CAJAMARCA</v>
      </c>
      <c r="B638" s="3" t="str">
        <f t="shared" si="51"/>
        <v>CAJAMARCA</v>
      </c>
      <c r="C638" s="3" t="s">
        <v>35</v>
      </c>
      <c r="D638" s="4">
        <v>73</v>
      </c>
      <c r="E638" s="4">
        <v>529</v>
      </c>
      <c r="F638" s="4">
        <v>432</v>
      </c>
      <c r="G638" s="4">
        <v>772</v>
      </c>
    </row>
    <row r="639" spans="1:7" ht="12" customHeight="1" x14ac:dyDescent="0.25">
      <c r="A639" s="3" t="str">
        <f t="shared" si="50"/>
        <v>CAJAMARCA</v>
      </c>
      <c r="B639" s="3" t="str">
        <f t="shared" si="51"/>
        <v>CAJAMARCA</v>
      </c>
      <c r="C639" s="3" t="s">
        <v>580</v>
      </c>
      <c r="D639" s="4">
        <v>18</v>
      </c>
      <c r="E639" s="4">
        <v>173</v>
      </c>
      <c r="F639" s="4">
        <v>141</v>
      </c>
      <c r="G639" s="4">
        <v>254</v>
      </c>
    </row>
    <row r="640" spans="1:7" ht="12" customHeight="1" x14ac:dyDescent="0.25">
      <c r="A640" s="3" t="str">
        <f t="shared" si="50"/>
        <v>CAJAMARCA</v>
      </c>
      <c r="B640" s="3" t="str">
        <f t="shared" si="51"/>
        <v>CAJAMARCA</v>
      </c>
      <c r="C640" s="3" t="s">
        <v>581</v>
      </c>
      <c r="D640" s="4">
        <v>110</v>
      </c>
      <c r="E640" s="4">
        <v>735</v>
      </c>
      <c r="F640" s="4">
        <v>612</v>
      </c>
      <c r="G640" s="4">
        <v>1118</v>
      </c>
    </row>
    <row r="641" spans="1:7" ht="12" customHeight="1" x14ac:dyDescent="0.25">
      <c r="A641" s="3" t="str">
        <f t="shared" si="50"/>
        <v>CAJAMARCA</v>
      </c>
      <c r="B641" s="3" t="str">
        <f t="shared" si="51"/>
        <v>CAJAMARCA</v>
      </c>
      <c r="C641" s="3" t="s">
        <v>248</v>
      </c>
      <c r="D641" s="4">
        <v>40</v>
      </c>
      <c r="E641" s="4">
        <v>249</v>
      </c>
      <c r="F641" s="4">
        <v>203</v>
      </c>
      <c r="G641" s="4">
        <v>363</v>
      </c>
    </row>
    <row r="642" spans="1:7" ht="12" customHeight="1" x14ac:dyDescent="0.25">
      <c r="A642" s="3" t="str">
        <f t="shared" si="50"/>
        <v>CAJAMARCA</v>
      </c>
      <c r="B642" s="139" t="s">
        <v>1786</v>
      </c>
      <c r="C642" s="141"/>
      <c r="D642" s="140">
        <v>2984</v>
      </c>
      <c r="E642" s="140">
        <v>21632</v>
      </c>
      <c r="F642" s="140">
        <v>18004</v>
      </c>
      <c r="G642" s="140">
        <v>33011</v>
      </c>
    </row>
    <row r="643" spans="1:7" ht="12" customHeight="1" x14ac:dyDescent="0.25">
      <c r="A643" s="3" t="str">
        <f t="shared" si="50"/>
        <v>CAJAMARCA</v>
      </c>
      <c r="B643" s="3" t="s">
        <v>582</v>
      </c>
      <c r="C643" s="3" t="s">
        <v>582</v>
      </c>
      <c r="D643" s="4">
        <v>255</v>
      </c>
      <c r="E643" s="4">
        <v>1644</v>
      </c>
      <c r="F643" s="4">
        <v>1324</v>
      </c>
      <c r="G643" s="4">
        <v>2395</v>
      </c>
    </row>
    <row r="644" spans="1:7" ht="12" customHeight="1" x14ac:dyDescent="0.25">
      <c r="A644" s="3" t="str">
        <f t="shared" si="50"/>
        <v>CAJAMARCA</v>
      </c>
      <c r="B644" s="3" t="str">
        <f t="shared" ref="B644:B654" si="52">B643</f>
        <v>CELENDIN</v>
      </c>
      <c r="C644" s="3" t="s">
        <v>583</v>
      </c>
      <c r="D644" s="4">
        <v>26</v>
      </c>
      <c r="E644" s="4">
        <v>149</v>
      </c>
      <c r="F644" s="4">
        <v>133</v>
      </c>
      <c r="G644" s="4">
        <v>209</v>
      </c>
    </row>
    <row r="645" spans="1:7" ht="12" customHeight="1" x14ac:dyDescent="0.25">
      <c r="A645" s="3" t="str">
        <f t="shared" si="50"/>
        <v>CAJAMARCA</v>
      </c>
      <c r="B645" s="3" t="str">
        <f t="shared" si="52"/>
        <v>CELENDIN</v>
      </c>
      <c r="C645" s="3" t="s">
        <v>584</v>
      </c>
      <c r="D645" s="4">
        <v>40</v>
      </c>
      <c r="E645" s="4">
        <v>415</v>
      </c>
      <c r="F645" s="4">
        <v>363</v>
      </c>
      <c r="G645" s="4">
        <v>666</v>
      </c>
    </row>
    <row r="646" spans="1:7" ht="12" customHeight="1" x14ac:dyDescent="0.25">
      <c r="A646" s="3" t="str">
        <f t="shared" si="50"/>
        <v>CAJAMARCA</v>
      </c>
      <c r="B646" s="3" t="str">
        <f t="shared" si="52"/>
        <v>CELENDIN</v>
      </c>
      <c r="C646" s="3" t="s">
        <v>585</v>
      </c>
      <c r="D646" s="4">
        <v>69</v>
      </c>
      <c r="E646" s="4">
        <v>590</v>
      </c>
      <c r="F646" s="4">
        <v>492</v>
      </c>
      <c r="G646" s="4">
        <v>905</v>
      </c>
    </row>
    <row r="647" spans="1:7" ht="12" customHeight="1" x14ac:dyDescent="0.25">
      <c r="A647" s="3" t="str">
        <f t="shared" si="50"/>
        <v>CAJAMARCA</v>
      </c>
      <c r="B647" s="3" t="str">
        <f t="shared" si="52"/>
        <v>CELENDIN</v>
      </c>
      <c r="C647" s="3" t="s">
        <v>586</v>
      </c>
      <c r="D647" s="4">
        <v>2</v>
      </c>
      <c r="E647" s="4">
        <v>21</v>
      </c>
      <c r="F647" s="4">
        <v>16</v>
      </c>
      <c r="G647" s="4">
        <v>33</v>
      </c>
    </row>
    <row r="648" spans="1:7" ht="12" customHeight="1" x14ac:dyDescent="0.25">
      <c r="A648" s="3" t="str">
        <f t="shared" si="50"/>
        <v>CAJAMARCA</v>
      </c>
      <c r="B648" s="3" t="str">
        <f t="shared" si="52"/>
        <v>CELENDIN</v>
      </c>
      <c r="C648" s="3" t="s">
        <v>587</v>
      </c>
      <c r="D648" s="4">
        <v>25</v>
      </c>
      <c r="E648" s="4">
        <v>143</v>
      </c>
      <c r="F648" s="4">
        <v>118</v>
      </c>
      <c r="G648" s="4">
        <v>213</v>
      </c>
    </row>
    <row r="649" spans="1:7" ht="12" customHeight="1" x14ac:dyDescent="0.25">
      <c r="A649" s="3" t="str">
        <f t="shared" si="50"/>
        <v>CAJAMARCA</v>
      </c>
      <c r="B649" s="3" t="str">
        <f t="shared" si="52"/>
        <v>CELENDIN</v>
      </c>
      <c r="C649" s="3" t="s">
        <v>588</v>
      </c>
      <c r="D649" s="4">
        <v>41</v>
      </c>
      <c r="E649" s="4">
        <v>320</v>
      </c>
      <c r="F649" s="4">
        <v>272</v>
      </c>
      <c r="G649" s="4">
        <v>503</v>
      </c>
    </row>
    <row r="650" spans="1:7" ht="12" customHeight="1" x14ac:dyDescent="0.25">
      <c r="A650" s="3" t="str">
        <f t="shared" si="50"/>
        <v>CAJAMARCA</v>
      </c>
      <c r="B650" s="3" t="str">
        <f t="shared" si="52"/>
        <v>CELENDIN</v>
      </c>
      <c r="C650" s="3" t="s">
        <v>589</v>
      </c>
      <c r="D650" s="4">
        <v>38</v>
      </c>
      <c r="E650" s="4">
        <v>254</v>
      </c>
      <c r="F650" s="4">
        <v>209</v>
      </c>
      <c r="G650" s="4">
        <v>350</v>
      </c>
    </row>
    <row r="651" spans="1:7" ht="12" customHeight="1" x14ac:dyDescent="0.25">
      <c r="A651" s="3" t="str">
        <f t="shared" si="50"/>
        <v>CAJAMARCA</v>
      </c>
      <c r="B651" s="3" t="str">
        <f t="shared" si="52"/>
        <v>CELENDIN</v>
      </c>
      <c r="C651" s="3" t="s">
        <v>590</v>
      </c>
      <c r="D651" s="4">
        <v>66</v>
      </c>
      <c r="E651" s="4">
        <v>401</v>
      </c>
      <c r="F651" s="4">
        <v>329</v>
      </c>
      <c r="G651" s="4">
        <v>597</v>
      </c>
    </row>
    <row r="652" spans="1:7" ht="12" customHeight="1" x14ac:dyDescent="0.25">
      <c r="A652" s="3" t="str">
        <f t="shared" si="50"/>
        <v>CAJAMARCA</v>
      </c>
      <c r="B652" s="3" t="str">
        <f t="shared" si="52"/>
        <v>CELENDIN</v>
      </c>
      <c r="C652" s="3" t="s">
        <v>591</v>
      </c>
      <c r="D652" s="4">
        <v>52</v>
      </c>
      <c r="E652" s="4">
        <v>379</v>
      </c>
      <c r="F652" s="4">
        <v>316</v>
      </c>
      <c r="G652" s="4">
        <v>534</v>
      </c>
    </row>
    <row r="653" spans="1:7" ht="12" customHeight="1" x14ac:dyDescent="0.25">
      <c r="A653" s="3" t="str">
        <f t="shared" si="50"/>
        <v>CAJAMARCA</v>
      </c>
      <c r="B653" s="3" t="str">
        <f t="shared" si="52"/>
        <v>CELENDIN</v>
      </c>
      <c r="C653" s="3" t="s">
        <v>537</v>
      </c>
      <c r="D653" s="4">
        <v>33</v>
      </c>
      <c r="E653" s="4">
        <v>304</v>
      </c>
      <c r="F653" s="4">
        <v>259</v>
      </c>
      <c r="G653" s="4">
        <v>450</v>
      </c>
    </row>
    <row r="654" spans="1:7" ht="12" customHeight="1" x14ac:dyDescent="0.25">
      <c r="A654" s="3" t="str">
        <f t="shared" si="50"/>
        <v>CAJAMARCA</v>
      </c>
      <c r="B654" s="3" t="str">
        <f t="shared" si="52"/>
        <v>CELENDIN</v>
      </c>
      <c r="C654" s="3" t="s">
        <v>592</v>
      </c>
      <c r="D654" s="4">
        <v>9</v>
      </c>
      <c r="E654" s="4">
        <v>63</v>
      </c>
      <c r="F654" s="4">
        <v>44</v>
      </c>
      <c r="G654" s="4">
        <v>74</v>
      </c>
    </row>
    <row r="655" spans="1:7" ht="12" customHeight="1" x14ac:dyDescent="0.25">
      <c r="A655" s="3" t="str">
        <f t="shared" si="50"/>
        <v>CAJAMARCA</v>
      </c>
      <c r="B655" s="139" t="s">
        <v>2600</v>
      </c>
      <c r="C655" s="141"/>
      <c r="D655" s="140">
        <v>656</v>
      </c>
      <c r="E655" s="140">
        <v>4683</v>
      </c>
      <c r="F655" s="140">
        <v>3875</v>
      </c>
      <c r="G655" s="140">
        <v>6929</v>
      </c>
    </row>
    <row r="656" spans="1:7" ht="12" customHeight="1" x14ac:dyDescent="0.25">
      <c r="A656" s="3" t="str">
        <f t="shared" si="50"/>
        <v>CAJAMARCA</v>
      </c>
      <c r="B656" s="3" t="s">
        <v>593</v>
      </c>
      <c r="C656" s="3" t="s">
        <v>594</v>
      </c>
      <c r="D656" s="4">
        <v>18</v>
      </c>
      <c r="E656" s="4">
        <v>152</v>
      </c>
      <c r="F656" s="4">
        <v>129</v>
      </c>
      <c r="G656" s="4">
        <v>226</v>
      </c>
    </row>
    <row r="657" spans="1:7" ht="12" customHeight="1" x14ac:dyDescent="0.25">
      <c r="A657" s="3" t="str">
        <f t="shared" si="50"/>
        <v>CAJAMARCA</v>
      </c>
      <c r="B657" s="3" t="str">
        <f t="shared" ref="B657:B674" si="53">B656</f>
        <v>CHOTA</v>
      </c>
      <c r="C657" s="3" t="s">
        <v>595</v>
      </c>
      <c r="D657" s="4">
        <v>29</v>
      </c>
      <c r="E657" s="4">
        <v>181</v>
      </c>
      <c r="F657" s="4">
        <v>145</v>
      </c>
      <c r="G657" s="4">
        <v>268</v>
      </c>
    </row>
    <row r="658" spans="1:7" ht="12" customHeight="1" x14ac:dyDescent="0.25">
      <c r="A658" s="3" t="str">
        <f t="shared" si="50"/>
        <v>CAJAMARCA</v>
      </c>
      <c r="B658" s="3" t="str">
        <f t="shared" si="53"/>
        <v>CHOTA</v>
      </c>
      <c r="C658" s="3" t="s">
        <v>596</v>
      </c>
      <c r="D658" s="4">
        <v>72</v>
      </c>
      <c r="E658" s="4">
        <v>486</v>
      </c>
      <c r="F658" s="4">
        <v>403</v>
      </c>
      <c r="G658" s="4">
        <v>722</v>
      </c>
    </row>
    <row r="659" spans="1:7" ht="12" customHeight="1" x14ac:dyDescent="0.25">
      <c r="A659" s="3" t="str">
        <f t="shared" si="50"/>
        <v>CAJAMARCA</v>
      </c>
      <c r="B659" s="3" t="str">
        <f t="shared" si="53"/>
        <v>CHOTA</v>
      </c>
      <c r="C659" s="3" t="s">
        <v>597</v>
      </c>
      <c r="D659" s="4">
        <v>20</v>
      </c>
      <c r="E659" s="4">
        <v>143</v>
      </c>
      <c r="F659" s="4">
        <v>121</v>
      </c>
      <c r="G659" s="4">
        <v>237</v>
      </c>
    </row>
    <row r="660" spans="1:7" ht="12" customHeight="1" x14ac:dyDescent="0.25">
      <c r="A660" s="3" t="str">
        <f t="shared" si="50"/>
        <v>CAJAMARCA</v>
      </c>
      <c r="B660" s="3" t="str">
        <f t="shared" si="53"/>
        <v>CHOTA</v>
      </c>
      <c r="C660" s="3" t="s">
        <v>598</v>
      </c>
      <c r="D660" s="4">
        <v>13</v>
      </c>
      <c r="E660" s="4">
        <v>113</v>
      </c>
      <c r="F660" s="4">
        <v>94</v>
      </c>
      <c r="G660" s="4">
        <v>168</v>
      </c>
    </row>
    <row r="661" spans="1:7" ht="12" customHeight="1" x14ac:dyDescent="0.25">
      <c r="A661" s="3" t="str">
        <f t="shared" si="50"/>
        <v>CAJAMARCA</v>
      </c>
      <c r="B661" s="3" t="str">
        <f t="shared" si="53"/>
        <v>CHOTA</v>
      </c>
      <c r="C661" s="3" t="s">
        <v>599</v>
      </c>
      <c r="D661" s="4">
        <v>18</v>
      </c>
      <c r="E661" s="4">
        <v>156</v>
      </c>
      <c r="F661" s="4">
        <v>131</v>
      </c>
      <c r="G661" s="4">
        <v>220</v>
      </c>
    </row>
    <row r="662" spans="1:7" ht="12" customHeight="1" x14ac:dyDescent="0.25">
      <c r="A662" s="3" t="str">
        <f t="shared" si="50"/>
        <v>CAJAMARCA</v>
      </c>
      <c r="B662" s="3" t="str">
        <f t="shared" si="53"/>
        <v>CHOTA</v>
      </c>
      <c r="C662" s="3" t="s">
        <v>593</v>
      </c>
      <c r="D662" s="4">
        <v>356</v>
      </c>
      <c r="E662" s="4">
        <v>2485</v>
      </c>
      <c r="F662" s="4">
        <v>2064</v>
      </c>
      <c r="G662" s="4">
        <v>3814</v>
      </c>
    </row>
    <row r="663" spans="1:7" ht="12" customHeight="1" x14ac:dyDescent="0.25">
      <c r="A663" s="3" t="str">
        <f t="shared" si="50"/>
        <v>CAJAMARCA</v>
      </c>
      <c r="B663" s="3" t="str">
        <f t="shared" si="53"/>
        <v>CHOTA</v>
      </c>
      <c r="C663" s="3" t="s">
        <v>149</v>
      </c>
      <c r="D663" s="4">
        <v>33</v>
      </c>
      <c r="E663" s="4">
        <v>201</v>
      </c>
      <c r="F663" s="4">
        <v>158</v>
      </c>
      <c r="G663" s="4">
        <v>289</v>
      </c>
    </row>
    <row r="664" spans="1:7" ht="12" customHeight="1" x14ac:dyDescent="0.25">
      <c r="A664" s="3" t="str">
        <f t="shared" si="50"/>
        <v>CAJAMARCA</v>
      </c>
      <c r="B664" s="3" t="str">
        <f t="shared" si="53"/>
        <v>CHOTA</v>
      </c>
      <c r="C664" s="3" t="s">
        <v>600</v>
      </c>
      <c r="D664" s="4">
        <v>45</v>
      </c>
      <c r="E664" s="4">
        <v>262</v>
      </c>
      <c r="F664" s="4">
        <v>225</v>
      </c>
      <c r="G664" s="4">
        <v>407</v>
      </c>
    </row>
    <row r="665" spans="1:7" ht="12" customHeight="1" x14ac:dyDescent="0.25">
      <c r="A665" s="3" t="str">
        <f t="shared" si="50"/>
        <v>CAJAMARCA</v>
      </c>
      <c r="B665" s="3" t="str">
        <f t="shared" si="53"/>
        <v>CHOTA</v>
      </c>
      <c r="C665" s="3" t="s">
        <v>601</v>
      </c>
      <c r="D665" s="4">
        <v>40</v>
      </c>
      <c r="E665" s="4">
        <v>312</v>
      </c>
      <c r="F665" s="4">
        <v>257</v>
      </c>
      <c r="G665" s="4">
        <v>500</v>
      </c>
    </row>
    <row r="666" spans="1:7" ht="12" customHeight="1" x14ac:dyDescent="0.25">
      <c r="A666" s="3" t="str">
        <f t="shared" si="50"/>
        <v>CAJAMARCA</v>
      </c>
      <c r="B666" s="3" t="str">
        <f t="shared" si="53"/>
        <v>CHOTA</v>
      </c>
      <c r="C666" s="3" t="s">
        <v>602</v>
      </c>
      <c r="D666" s="4">
        <v>93</v>
      </c>
      <c r="E666" s="4">
        <v>592</v>
      </c>
      <c r="F666" s="4">
        <v>493</v>
      </c>
      <c r="G666" s="4">
        <v>809</v>
      </c>
    </row>
    <row r="667" spans="1:7" ht="12" customHeight="1" x14ac:dyDescent="0.25">
      <c r="A667" s="3" t="str">
        <f t="shared" si="50"/>
        <v>CAJAMARCA</v>
      </c>
      <c r="B667" s="3" t="str">
        <f t="shared" si="53"/>
        <v>CHOTA</v>
      </c>
      <c r="C667" s="3" t="s">
        <v>193</v>
      </c>
      <c r="D667" s="4">
        <v>19</v>
      </c>
      <c r="E667" s="4">
        <v>266</v>
      </c>
      <c r="F667" s="4">
        <v>234</v>
      </c>
      <c r="G667" s="4">
        <v>438</v>
      </c>
    </row>
    <row r="668" spans="1:7" ht="12" customHeight="1" x14ac:dyDescent="0.25">
      <c r="A668" s="3" t="str">
        <f t="shared" si="50"/>
        <v>CAJAMARCA</v>
      </c>
      <c r="B668" s="3" t="str">
        <f t="shared" si="53"/>
        <v>CHOTA</v>
      </c>
      <c r="C668" s="3" t="s">
        <v>603</v>
      </c>
      <c r="D668" s="4">
        <v>28</v>
      </c>
      <c r="E668" s="4">
        <v>153</v>
      </c>
      <c r="F668" s="4">
        <v>119</v>
      </c>
      <c r="G668" s="4">
        <v>248</v>
      </c>
    </row>
    <row r="669" spans="1:7" ht="12" customHeight="1" x14ac:dyDescent="0.25">
      <c r="A669" s="3" t="str">
        <f t="shared" si="50"/>
        <v>CAJAMARCA</v>
      </c>
      <c r="B669" s="3" t="str">
        <f t="shared" si="53"/>
        <v>CHOTA</v>
      </c>
      <c r="C669" s="3" t="s">
        <v>604</v>
      </c>
      <c r="D669" s="4">
        <v>39</v>
      </c>
      <c r="E669" s="4">
        <v>238</v>
      </c>
      <c r="F669" s="4">
        <v>193</v>
      </c>
      <c r="G669" s="4">
        <v>360</v>
      </c>
    </row>
    <row r="670" spans="1:7" ht="12" customHeight="1" x14ac:dyDescent="0.25">
      <c r="A670" s="3" t="str">
        <f t="shared" si="50"/>
        <v>CAJAMARCA</v>
      </c>
      <c r="B670" s="3" t="str">
        <f t="shared" si="53"/>
        <v>CHOTA</v>
      </c>
      <c r="C670" s="3" t="s">
        <v>605</v>
      </c>
      <c r="D670" s="4">
        <v>6</v>
      </c>
      <c r="E670" s="4">
        <v>53</v>
      </c>
      <c r="F670" s="4">
        <v>50</v>
      </c>
      <c r="G670" s="4">
        <v>103</v>
      </c>
    </row>
    <row r="671" spans="1:7" ht="12" customHeight="1" x14ac:dyDescent="0.25">
      <c r="A671" s="3" t="str">
        <f t="shared" si="50"/>
        <v>CAJAMARCA</v>
      </c>
      <c r="B671" s="3" t="str">
        <f t="shared" si="53"/>
        <v>CHOTA</v>
      </c>
      <c r="C671" s="3" t="s">
        <v>606</v>
      </c>
      <c r="D671" s="4">
        <v>57</v>
      </c>
      <c r="E671" s="4">
        <v>402</v>
      </c>
      <c r="F671" s="4">
        <v>343</v>
      </c>
      <c r="G671" s="4">
        <v>650</v>
      </c>
    </row>
    <row r="672" spans="1:7" ht="12" customHeight="1" x14ac:dyDescent="0.25">
      <c r="A672" s="3" t="str">
        <f t="shared" si="50"/>
        <v>CAJAMARCA</v>
      </c>
      <c r="B672" s="3" t="str">
        <f t="shared" si="53"/>
        <v>CHOTA</v>
      </c>
      <c r="C672" s="3" t="s">
        <v>607</v>
      </c>
      <c r="D672" s="4">
        <v>4</v>
      </c>
      <c r="E672" s="4">
        <v>26</v>
      </c>
      <c r="F672" s="4">
        <v>21</v>
      </c>
      <c r="G672" s="4">
        <v>47</v>
      </c>
    </row>
    <row r="673" spans="1:7" ht="12" customHeight="1" x14ac:dyDescent="0.25">
      <c r="A673" s="3" t="str">
        <f t="shared" si="50"/>
        <v>CAJAMARCA</v>
      </c>
      <c r="B673" s="3" t="str">
        <f t="shared" si="53"/>
        <v>CHOTA</v>
      </c>
      <c r="C673" s="3" t="s">
        <v>608</v>
      </c>
      <c r="D673" s="4">
        <v>106</v>
      </c>
      <c r="E673" s="4">
        <v>790</v>
      </c>
      <c r="F673" s="4">
        <v>657</v>
      </c>
      <c r="G673" s="4">
        <v>1149</v>
      </c>
    </row>
    <row r="674" spans="1:7" ht="12" customHeight="1" x14ac:dyDescent="0.25">
      <c r="A674" s="3" t="str">
        <f t="shared" si="50"/>
        <v>CAJAMARCA</v>
      </c>
      <c r="B674" s="3" t="str">
        <f t="shared" si="53"/>
        <v>CHOTA</v>
      </c>
      <c r="C674" s="3" t="s">
        <v>609</v>
      </c>
      <c r="D674" s="4">
        <v>2</v>
      </c>
      <c r="E674" s="4">
        <v>35</v>
      </c>
      <c r="F674" s="4">
        <v>30</v>
      </c>
      <c r="G674" s="4">
        <v>58</v>
      </c>
    </row>
    <row r="675" spans="1:7" ht="12" customHeight="1" x14ac:dyDescent="0.25">
      <c r="A675" s="3" t="str">
        <f t="shared" si="50"/>
        <v>CAJAMARCA</v>
      </c>
      <c r="B675" s="139" t="s">
        <v>2601</v>
      </c>
      <c r="C675" s="141"/>
      <c r="D675" s="140">
        <v>998</v>
      </c>
      <c r="E675" s="140">
        <v>7046</v>
      </c>
      <c r="F675" s="140">
        <v>5867</v>
      </c>
      <c r="G675" s="140">
        <v>10713</v>
      </c>
    </row>
    <row r="676" spans="1:7" ht="12" customHeight="1" x14ac:dyDescent="0.25">
      <c r="A676" s="3" t="str">
        <f t="shared" si="50"/>
        <v>CAJAMARCA</v>
      </c>
      <c r="B676" s="3" t="s">
        <v>610</v>
      </c>
      <c r="C676" s="3" t="s">
        <v>611</v>
      </c>
      <c r="D676" s="4">
        <v>16</v>
      </c>
      <c r="E676" s="4">
        <v>103</v>
      </c>
      <c r="F676" s="4">
        <v>80</v>
      </c>
      <c r="G676" s="4">
        <v>141</v>
      </c>
    </row>
    <row r="677" spans="1:7" ht="12" customHeight="1" x14ac:dyDescent="0.25">
      <c r="A677" s="3" t="str">
        <f t="shared" si="50"/>
        <v>CAJAMARCA</v>
      </c>
      <c r="B677" s="3" t="str">
        <f t="shared" ref="B677:B683" si="54">B676</f>
        <v>CONTUMAZA</v>
      </c>
      <c r="C677" s="3" t="s">
        <v>610</v>
      </c>
      <c r="D677" s="4">
        <v>50</v>
      </c>
      <c r="E677" s="4">
        <v>300</v>
      </c>
      <c r="F677" s="4">
        <v>261</v>
      </c>
      <c r="G677" s="4">
        <v>463</v>
      </c>
    </row>
    <row r="678" spans="1:7" ht="12" customHeight="1" x14ac:dyDescent="0.25">
      <c r="A678" s="3" t="str">
        <f t="shared" si="50"/>
        <v>CAJAMARCA</v>
      </c>
      <c r="B678" s="3" t="str">
        <f t="shared" si="54"/>
        <v>CONTUMAZA</v>
      </c>
      <c r="C678" s="3" t="s">
        <v>612</v>
      </c>
      <c r="D678" s="4">
        <v>4</v>
      </c>
      <c r="E678" s="4">
        <v>55</v>
      </c>
      <c r="F678" s="4">
        <v>47</v>
      </c>
      <c r="G678" s="4">
        <v>88</v>
      </c>
    </row>
    <row r="679" spans="1:7" ht="12" customHeight="1" x14ac:dyDescent="0.25">
      <c r="A679" s="3" t="str">
        <f t="shared" si="50"/>
        <v>CAJAMARCA</v>
      </c>
      <c r="B679" s="3" t="str">
        <f t="shared" si="54"/>
        <v>CONTUMAZA</v>
      </c>
      <c r="C679" s="3" t="s">
        <v>613</v>
      </c>
      <c r="D679" s="4">
        <v>22</v>
      </c>
      <c r="E679" s="4">
        <v>144</v>
      </c>
      <c r="F679" s="4">
        <v>113</v>
      </c>
      <c r="G679" s="4">
        <v>200</v>
      </c>
    </row>
    <row r="680" spans="1:7" ht="12" customHeight="1" x14ac:dyDescent="0.25">
      <c r="A680" s="3" t="str">
        <f t="shared" si="50"/>
        <v>CAJAMARCA</v>
      </c>
      <c r="B680" s="3" t="str">
        <f t="shared" si="54"/>
        <v>CONTUMAZA</v>
      </c>
      <c r="C680" s="3" t="s">
        <v>614</v>
      </c>
      <c r="D680" s="4">
        <v>19</v>
      </c>
      <c r="E680" s="4">
        <v>144</v>
      </c>
      <c r="F680" s="4">
        <v>125</v>
      </c>
      <c r="G680" s="4">
        <v>233</v>
      </c>
    </row>
    <row r="681" spans="1:7" ht="12" customHeight="1" x14ac:dyDescent="0.25">
      <c r="A681" s="3" t="str">
        <f t="shared" si="50"/>
        <v>CAJAMARCA</v>
      </c>
      <c r="B681" s="3" t="str">
        <f t="shared" si="54"/>
        <v>CONTUMAZA</v>
      </c>
      <c r="C681" s="3" t="s">
        <v>615</v>
      </c>
      <c r="D681" s="4">
        <v>4</v>
      </c>
      <c r="E681" s="4">
        <v>42</v>
      </c>
      <c r="F681" s="4">
        <v>32</v>
      </c>
      <c r="G681" s="4">
        <v>57</v>
      </c>
    </row>
    <row r="682" spans="1:7" ht="12" customHeight="1" x14ac:dyDescent="0.25">
      <c r="A682" s="3" t="str">
        <f t="shared" si="50"/>
        <v>CAJAMARCA</v>
      </c>
      <c r="B682" s="3" t="str">
        <f t="shared" si="54"/>
        <v>CONTUMAZA</v>
      </c>
      <c r="C682" s="3" t="s">
        <v>616</v>
      </c>
      <c r="D682" s="4">
        <v>20</v>
      </c>
      <c r="E682" s="4">
        <v>89</v>
      </c>
      <c r="F682" s="4">
        <v>79</v>
      </c>
      <c r="G682" s="4">
        <v>162</v>
      </c>
    </row>
    <row r="683" spans="1:7" ht="12" customHeight="1" x14ac:dyDescent="0.25">
      <c r="A683" s="3" t="str">
        <f t="shared" si="50"/>
        <v>CAJAMARCA</v>
      </c>
      <c r="B683" s="3" t="str">
        <f t="shared" si="54"/>
        <v>CONTUMAZA</v>
      </c>
      <c r="C683" s="3" t="s">
        <v>617</v>
      </c>
      <c r="D683" s="4">
        <v>31</v>
      </c>
      <c r="E683" s="4">
        <v>261</v>
      </c>
      <c r="F683" s="4">
        <v>213</v>
      </c>
      <c r="G683" s="4">
        <v>399</v>
      </c>
    </row>
    <row r="684" spans="1:7" ht="12" customHeight="1" x14ac:dyDescent="0.25">
      <c r="A684" s="3" t="str">
        <f t="shared" si="50"/>
        <v>CAJAMARCA</v>
      </c>
      <c r="B684" s="139" t="s">
        <v>2602</v>
      </c>
      <c r="C684" s="141"/>
      <c r="D684" s="140">
        <v>166</v>
      </c>
      <c r="E684" s="140">
        <v>1138</v>
      </c>
      <c r="F684" s="140">
        <v>950</v>
      </c>
      <c r="G684" s="140">
        <v>1743</v>
      </c>
    </row>
    <row r="685" spans="1:7" ht="12" customHeight="1" x14ac:dyDescent="0.25">
      <c r="A685" s="3" t="str">
        <f t="shared" si="50"/>
        <v>CAJAMARCA</v>
      </c>
      <c r="B685" s="3" t="s">
        <v>618</v>
      </c>
      <c r="C685" s="3" t="s">
        <v>619</v>
      </c>
      <c r="D685" s="4">
        <v>68</v>
      </c>
      <c r="E685" s="4">
        <v>460</v>
      </c>
      <c r="F685" s="4">
        <v>380</v>
      </c>
      <c r="G685" s="4">
        <v>674</v>
      </c>
    </row>
    <row r="686" spans="1:7" ht="12" customHeight="1" x14ac:dyDescent="0.25">
      <c r="A686" s="3" t="str">
        <f t="shared" si="50"/>
        <v>CAJAMARCA</v>
      </c>
      <c r="B686" s="3" t="str">
        <f t="shared" ref="B686:B699" si="55">B685</f>
        <v>CUTERVO</v>
      </c>
      <c r="C686" s="3" t="s">
        <v>620</v>
      </c>
      <c r="D686" s="4">
        <v>19</v>
      </c>
      <c r="E686" s="4">
        <v>134</v>
      </c>
      <c r="F686" s="4">
        <v>108</v>
      </c>
      <c r="G686" s="4">
        <v>205</v>
      </c>
    </row>
    <row r="687" spans="1:7" ht="12" customHeight="1" x14ac:dyDescent="0.25">
      <c r="A687" s="3" t="str">
        <f t="shared" si="50"/>
        <v>CAJAMARCA</v>
      </c>
      <c r="B687" s="3" t="str">
        <f t="shared" si="55"/>
        <v>CUTERVO</v>
      </c>
      <c r="C687" s="3" t="s">
        <v>621</v>
      </c>
      <c r="D687" s="4">
        <v>15</v>
      </c>
      <c r="E687" s="4">
        <v>109</v>
      </c>
      <c r="F687" s="4">
        <v>92</v>
      </c>
      <c r="G687" s="4">
        <v>170</v>
      </c>
    </row>
    <row r="688" spans="1:7" ht="12" customHeight="1" x14ac:dyDescent="0.25">
      <c r="A688" s="3" t="str">
        <f t="shared" si="50"/>
        <v>CAJAMARCA</v>
      </c>
      <c r="B688" s="3" t="str">
        <f t="shared" si="55"/>
        <v>CUTERVO</v>
      </c>
      <c r="C688" s="3" t="s">
        <v>618</v>
      </c>
      <c r="D688" s="4">
        <v>381</v>
      </c>
      <c r="E688" s="4">
        <v>2677</v>
      </c>
      <c r="F688" s="4">
        <v>2247</v>
      </c>
      <c r="G688" s="4">
        <v>4017</v>
      </c>
    </row>
    <row r="689" spans="1:7" ht="12" customHeight="1" x14ac:dyDescent="0.25">
      <c r="A689" s="3" t="str">
        <f t="shared" si="50"/>
        <v>CAJAMARCA</v>
      </c>
      <c r="B689" s="3" t="str">
        <f t="shared" si="55"/>
        <v>CUTERVO</v>
      </c>
      <c r="C689" s="3" t="s">
        <v>622</v>
      </c>
      <c r="D689" s="4">
        <v>11</v>
      </c>
      <c r="E689" s="4">
        <v>172</v>
      </c>
      <c r="F689" s="4">
        <v>142</v>
      </c>
      <c r="G689" s="4">
        <v>255</v>
      </c>
    </row>
    <row r="690" spans="1:7" ht="12" customHeight="1" x14ac:dyDescent="0.25">
      <c r="A690" s="3" t="str">
        <f t="shared" si="50"/>
        <v>CAJAMARCA</v>
      </c>
      <c r="B690" s="3" t="str">
        <f t="shared" si="55"/>
        <v>CUTERVO</v>
      </c>
      <c r="C690" s="3" t="s">
        <v>623</v>
      </c>
      <c r="D690" s="4">
        <v>50</v>
      </c>
      <c r="E690" s="4">
        <v>272</v>
      </c>
      <c r="F690" s="4">
        <v>217</v>
      </c>
      <c r="G690" s="4">
        <v>359</v>
      </c>
    </row>
    <row r="691" spans="1:7" ht="12" customHeight="1" x14ac:dyDescent="0.25">
      <c r="A691" s="3" t="str">
        <f t="shared" si="50"/>
        <v>CAJAMARCA</v>
      </c>
      <c r="B691" s="3" t="str">
        <f t="shared" si="55"/>
        <v>CUTERVO</v>
      </c>
      <c r="C691" s="3" t="s">
        <v>624</v>
      </c>
      <c r="D691" s="4">
        <v>91</v>
      </c>
      <c r="E691" s="4">
        <v>615</v>
      </c>
      <c r="F691" s="4">
        <v>525</v>
      </c>
      <c r="G691" s="4">
        <v>945</v>
      </c>
    </row>
    <row r="692" spans="1:7" ht="12" customHeight="1" x14ac:dyDescent="0.25">
      <c r="A692" s="3" t="str">
        <f t="shared" si="50"/>
        <v>CAJAMARCA</v>
      </c>
      <c r="B692" s="3" t="str">
        <f t="shared" si="55"/>
        <v>CUTERVO</v>
      </c>
      <c r="C692" s="3" t="s">
        <v>625</v>
      </c>
      <c r="D692" s="4">
        <v>33</v>
      </c>
      <c r="E692" s="4">
        <v>199</v>
      </c>
      <c r="F692" s="4">
        <v>156</v>
      </c>
      <c r="G692" s="4">
        <v>258</v>
      </c>
    </row>
    <row r="693" spans="1:7" ht="12" customHeight="1" x14ac:dyDescent="0.25">
      <c r="A693" s="3" t="str">
        <f t="shared" si="50"/>
        <v>CAJAMARCA</v>
      </c>
      <c r="B693" s="3" t="str">
        <f t="shared" si="55"/>
        <v>CUTERVO</v>
      </c>
      <c r="C693" s="3" t="s">
        <v>626</v>
      </c>
      <c r="D693" s="4">
        <v>21</v>
      </c>
      <c r="E693" s="4">
        <v>125</v>
      </c>
      <c r="F693" s="4">
        <v>103</v>
      </c>
      <c r="G693" s="4">
        <v>169</v>
      </c>
    </row>
    <row r="694" spans="1:7" ht="12" customHeight="1" x14ac:dyDescent="0.25">
      <c r="A694" s="3" t="str">
        <f t="shared" si="50"/>
        <v>CAJAMARCA</v>
      </c>
      <c r="B694" s="3" t="str">
        <f t="shared" si="55"/>
        <v>CUTERVO</v>
      </c>
      <c r="C694" s="3" t="s">
        <v>627</v>
      </c>
      <c r="D694" s="4">
        <v>20</v>
      </c>
      <c r="E694" s="4">
        <v>129</v>
      </c>
      <c r="F694" s="4">
        <v>106</v>
      </c>
      <c r="G694" s="4">
        <v>197</v>
      </c>
    </row>
    <row r="695" spans="1:7" ht="12" customHeight="1" x14ac:dyDescent="0.25">
      <c r="A695" s="3" t="str">
        <f t="shared" si="50"/>
        <v>CAJAMARCA</v>
      </c>
      <c r="B695" s="3" t="str">
        <f t="shared" si="55"/>
        <v>CUTERVO</v>
      </c>
      <c r="C695" s="3" t="s">
        <v>186</v>
      </c>
      <c r="D695" s="4">
        <v>15</v>
      </c>
      <c r="E695" s="4">
        <v>127</v>
      </c>
      <c r="F695" s="4">
        <v>102</v>
      </c>
      <c r="G695" s="4">
        <v>211</v>
      </c>
    </row>
    <row r="696" spans="1:7" ht="12" customHeight="1" x14ac:dyDescent="0.25">
      <c r="A696" s="3" t="str">
        <f t="shared" si="50"/>
        <v>CAJAMARCA</v>
      </c>
      <c r="B696" s="3" t="str">
        <f t="shared" si="55"/>
        <v>CUTERVO</v>
      </c>
      <c r="C696" s="3" t="s">
        <v>628</v>
      </c>
      <c r="D696" s="4">
        <v>33</v>
      </c>
      <c r="E696" s="4">
        <v>232</v>
      </c>
      <c r="F696" s="4">
        <v>189</v>
      </c>
      <c r="G696" s="4">
        <v>350</v>
      </c>
    </row>
    <row r="697" spans="1:7" ht="12" customHeight="1" x14ac:dyDescent="0.25">
      <c r="A697" s="3" t="str">
        <f t="shared" si="50"/>
        <v>CAJAMARCA</v>
      </c>
      <c r="B697" s="3" t="str">
        <f t="shared" si="55"/>
        <v>CUTERVO</v>
      </c>
      <c r="C697" s="3" t="s">
        <v>69</v>
      </c>
      <c r="D697" s="4">
        <v>52</v>
      </c>
      <c r="E697" s="4">
        <v>330</v>
      </c>
      <c r="F697" s="4">
        <v>275</v>
      </c>
      <c r="G697" s="4">
        <v>519</v>
      </c>
    </row>
    <row r="698" spans="1:7" ht="12" customHeight="1" x14ac:dyDescent="0.25">
      <c r="A698" s="3" t="str">
        <f t="shared" si="50"/>
        <v>CAJAMARCA</v>
      </c>
      <c r="B698" s="3" t="str">
        <f t="shared" si="55"/>
        <v>CUTERVO</v>
      </c>
      <c r="C698" s="3" t="s">
        <v>629</v>
      </c>
      <c r="D698" s="4">
        <v>68</v>
      </c>
      <c r="E698" s="4">
        <v>461</v>
      </c>
      <c r="F698" s="4">
        <v>378</v>
      </c>
      <c r="G698" s="4">
        <v>646</v>
      </c>
    </row>
    <row r="699" spans="1:7" ht="12" customHeight="1" x14ac:dyDescent="0.25">
      <c r="A699" s="3" t="str">
        <f t="shared" si="50"/>
        <v>CAJAMARCA</v>
      </c>
      <c r="B699" s="3" t="str">
        <f t="shared" si="55"/>
        <v>CUTERVO</v>
      </c>
      <c r="C699" s="3" t="s">
        <v>630</v>
      </c>
      <c r="D699" s="4">
        <v>5</v>
      </c>
      <c r="E699" s="4">
        <v>47</v>
      </c>
      <c r="F699" s="4">
        <v>40</v>
      </c>
      <c r="G699" s="4">
        <v>78</v>
      </c>
    </row>
    <row r="700" spans="1:7" ht="12" customHeight="1" x14ac:dyDescent="0.25">
      <c r="A700" s="3" t="str">
        <f t="shared" si="50"/>
        <v>CAJAMARCA</v>
      </c>
      <c r="B700" s="139" t="s">
        <v>2603</v>
      </c>
      <c r="C700" s="141"/>
      <c r="D700" s="140">
        <v>882</v>
      </c>
      <c r="E700" s="140">
        <v>6089</v>
      </c>
      <c r="F700" s="140">
        <v>5060</v>
      </c>
      <c r="G700" s="140">
        <v>9053</v>
      </c>
    </row>
    <row r="701" spans="1:7" ht="12" customHeight="1" x14ac:dyDescent="0.25">
      <c r="A701" s="3" t="str">
        <f t="shared" si="50"/>
        <v>CAJAMARCA</v>
      </c>
      <c r="B701" s="3" t="s">
        <v>631</v>
      </c>
      <c r="C701" s="3" t="s">
        <v>632</v>
      </c>
      <c r="D701" s="4">
        <v>516</v>
      </c>
      <c r="E701" s="4">
        <v>3477</v>
      </c>
      <c r="F701" s="4">
        <v>2845</v>
      </c>
      <c r="G701" s="4">
        <v>5253</v>
      </c>
    </row>
    <row r="702" spans="1:7" ht="12" customHeight="1" x14ac:dyDescent="0.25">
      <c r="A702" s="3" t="str">
        <f t="shared" si="50"/>
        <v>CAJAMARCA</v>
      </c>
      <c r="B702" s="3" t="str">
        <f>B701</f>
        <v>HUALGAYOC</v>
      </c>
      <c r="C702" s="3" t="s">
        <v>633</v>
      </c>
      <c r="D702" s="4">
        <v>24</v>
      </c>
      <c r="E702" s="4">
        <v>141</v>
      </c>
      <c r="F702" s="4">
        <v>118</v>
      </c>
      <c r="G702" s="4">
        <v>200</v>
      </c>
    </row>
    <row r="703" spans="1:7" ht="12" customHeight="1" x14ac:dyDescent="0.25">
      <c r="A703" s="3" t="str">
        <f t="shared" si="50"/>
        <v>CAJAMARCA</v>
      </c>
      <c r="B703" s="3" t="str">
        <f>B702</f>
        <v>HUALGAYOC</v>
      </c>
      <c r="C703" s="3" t="s">
        <v>631</v>
      </c>
      <c r="D703" s="4">
        <v>98</v>
      </c>
      <c r="E703" s="4">
        <v>636</v>
      </c>
      <c r="F703" s="4">
        <v>536</v>
      </c>
      <c r="G703" s="4">
        <v>903</v>
      </c>
    </row>
    <row r="704" spans="1:7" ht="12" customHeight="1" x14ac:dyDescent="0.25">
      <c r="A704" s="3" t="str">
        <f t="shared" si="50"/>
        <v>CAJAMARCA</v>
      </c>
      <c r="B704" s="139" t="s">
        <v>2604</v>
      </c>
      <c r="C704" s="141"/>
      <c r="D704" s="140">
        <v>638</v>
      </c>
      <c r="E704" s="140">
        <v>4254</v>
      </c>
      <c r="F704" s="140">
        <v>3499</v>
      </c>
      <c r="G704" s="140">
        <v>6356</v>
      </c>
    </row>
    <row r="705" spans="1:7" ht="12" customHeight="1" x14ac:dyDescent="0.25">
      <c r="A705" s="3" t="str">
        <f t="shared" si="50"/>
        <v>CAJAMARCA</v>
      </c>
      <c r="B705" s="3" t="s">
        <v>634</v>
      </c>
      <c r="C705" s="3" t="s">
        <v>635</v>
      </c>
      <c r="D705" s="4">
        <v>130</v>
      </c>
      <c r="E705" s="4">
        <v>815</v>
      </c>
      <c r="F705" s="4">
        <v>668</v>
      </c>
      <c r="G705" s="4">
        <v>1197</v>
      </c>
    </row>
    <row r="706" spans="1:7" ht="12" customHeight="1" x14ac:dyDescent="0.25">
      <c r="A706" s="3" t="str">
        <f t="shared" si="50"/>
        <v>CAJAMARCA</v>
      </c>
      <c r="B706" s="3" t="str">
        <f t="shared" ref="B706:B716" si="56">B705</f>
        <v>JAEN</v>
      </c>
      <c r="C706" s="3" t="s">
        <v>636</v>
      </c>
      <c r="D706" s="4">
        <v>88</v>
      </c>
      <c r="E706" s="4">
        <v>528</v>
      </c>
      <c r="F706" s="4">
        <v>450</v>
      </c>
      <c r="G706" s="4">
        <v>786</v>
      </c>
    </row>
    <row r="707" spans="1:7" ht="12" customHeight="1" x14ac:dyDescent="0.25">
      <c r="A707" s="3" t="str">
        <f t="shared" si="50"/>
        <v>CAJAMARCA</v>
      </c>
      <c r="B707" s="3" t="str">
        <f t="shared" si="56"/>
        <v>JAEN</v>
      </c>
      <c r="C707" s="3" t="s">
        <v>637</v>
      </c>
      <c r="D707" s="4">
        <v>112</v>
      </c>
      <c r="E707" s="4">
        <v>529</v>
      </c>
      <c r="F707" s="4">
        <v>423</v>
      </c>
      <c r="G707" s="4">
        <v>794</v>
      </c>
    </row>
    <row r="708" spans="1:7" ht="12" customHeight="1" x14ac:dyDescent="0.25">
      <c r="A708" s="3" t="str">
        <f t="shared" si="50"/>
        <v>CAJAMARCA</v>
      </c>
      <c r="B708" s="3" t="str">
        <f t="shared" si="56"/>
        <v>JAEN</v>
      </c>
      <c r="C708" s="3" t="s">
        <v>638</v>
      </c>
      <c r="D708" s="4">
        <v>75</v>
      </c>
      <c r="E708" s="4">
        <v>495</v>
      </c>
      <c r="F708" s="4">
        <v>408</v>
      </c>
      <c r="G708" s="4">
        <v>727</v>
      </c>
    </row>
    <row r="709" spans="1:7" ht="12" customHeight="1" x14ac:dyDescent="0.25">
      <c r="A709" s="3" t="str">
        <f t="shared" si="50"/>
        <v>CAJAMARCA</v>
      </c>
      <c r="B709" s="3" t="str">
        <f t="shared" si="56"/>
        <v>JAEN</v>
      </c>
      <c r="C709" s="3" t="s">
        <v>634</v>
      </c>
      <c r="D709" s="4">
        <v>937</v>
      </c>
      <c r="E709" s="4">
        <v>6638</v>
      </c>
      <c r="F709" s="4">
        <v>5545</v>
      </c>
      <c r="G709" s="4">
        <v>10115</v>
      </c>
    </row>
    <row r="710" spans="1:7" ht="12" customHeight="1" x14ac:dyDescent="0.25">
      <c r="A710" s="3" t="str">
        <f t="shared" si="50"/>
        <v>CAJAMARCA</v>
      </c>
      <c r="B710" s="3" t="str">
        <f t="shared" si="56"/>
        <v>JAEN</v>
      </c>
      <c r="C710" s="3" t="s">
        <v>639</v>
      </c>
      <c r="D710" s="4">
        <v>37</v>
      </c>
      <c r="E710" s="4">
        <v>241</v>
      </c>
      <c r="F710" s="4">
        <v>202</v>
      </c>
      <c r="G710" s="4">
        <v>347</v>
      </c>
    </row>
    <row r="711" spans="1:7" ht="12" customHeight="1" x14ac:dyDescent="0.25">
      <c r="A711" s="3" t="str">
        <f t="shared" si="50"/>
        <v>CAJAMARCA</v>
      </c>
      <c r="B711" s="3" t="str">
        <f t="shared" si="56"/>
        <v>JAEN</v>
      </c>
      <c r="C711" s="3" t="s">
        <v>640</v>
      </c>
      <c r="D711" s="4">
        <v>88</v>
      </c>
      <c r="E711" s="4">
        <v>540</v>
      </c>
      <c r="F711" s="4">
        <v>449</v>
      </c>
      <c r="G711" s="4">
        <v>756</v>
      </c>
    </row>
    <row r="712" spans="1:7" ht="12" customHeight="1" x14ac:dyDescent="0.25">
      <c r="A712" s="3" t="str">
        <f t="shared" si="50"/>
        <v>CAJAMARCA</v>
      </c>
      <c r="B712" s="3" t="str">
        <f t="shared" si="56"/>
        <v>JAEN</v>
      </c>
      <c r="C712" s="3" t="s">
        <v>641</v>
      </c>
      <c r="D712" s="4">
        <v>40</v>
      </c>
      <c r="E712" s="4">
        <v>362</v>
      </c>
      <c r="F712" s="4">
        <v>312</v>
      </c>
      <c r="G712" s="4">
        <v>554</v>
      </c>
    </row>
    <row r="713" spans="1:7" ht="12" customHeight="1" x14ac:dyDescent="0.25">
      <c r="A713" s="3" t="str">
        <f t="shared" si="50"/>
        <v>CAJAMARCA</v>
      </c>
      <c r="B713" s="3" t="str">
        <f t="shared" si="56"/>
        <v>JAEN</v>
      </c>
      <c r="C713" s="3" t="s">
        <v>642</v>
      </c>
      <c r="D713" s="4">
        <v>68</v>
      </c>
      <c r="E713" s="4">
        <v>460</v>
      </c>
      <c r="F713" s="4">
        <v>387</v>
      </c>
      <c r="G713" s="4">
        <v>659</v>
      </c>
    </row>
    <row r="714" spans="1:7" ht="12" customHeight="1" x14ac:dyDescent="0.25">
      <c r="A714" s="3" t="str">
        <f t="shared" si="50"/>
        <v>CAJAMARCA</v>
      </c>
      <c r="B714" s="3" t="str">
        <f t="shared" si="56"/>
        <v>JAEN</v>
      </c>
      <c r="C714" s="3" t="s">
        <v>643</v>
      </c>
      <c r="D714" s="4">
        <v>51</v>
      </c>
      <c r="E714" s="4">
        <v>241</v>
      </c>
      <c r="F714" s="4">
        <v>187</v>
      </c>
      <c r="G714" s="4">
        <v>348</v>
      </c>
    </row>
    <row r="715" spans="1:7" ht="12" customHeight="1" x14ac:dyDescent="0.25">
      <c r="A715" s="3" t="str">
        <f t="shared" si="50"/>
        <v>CAJAMARCA</v>
      </c>
      <c r="B715" s="3" t="str">
        <f t="shared" si="56"/>
        <v>JAEN</v>
      </c>
      <c r="C715" s="3" t="s">
        <v>644</v>
      </c>
      <c r="D715" s="4">
        <v>83</v>
      </c>
      <c r="E715" s="4">
        <v>453</v>
      </c>
      <c r="F715" s="4">
        <v>374</v>
      </c>
      <c r="G715" s="4">
        <v>700</v>
      </c>
    </row>
    <row r="716" spans="1:7" ht="12" customHeight="1" x14ac:dyDescent="0.25">
      <c r="A716" s="3" t="str">
        <f t="shared" si="50"/>
        <v>CAJAMARCA</v>
      </c>
      <c r="B716" s="3" t="str">
        <f t="shared" si="56"/>
        <v>JAEN</v>
      </c>
      <c r="C716" s="3" t="s">
        <v>82</v>
      </c>
      <c r="D716" s="4">
        <v>69</v>
      </c>
      <c r="E716" s="4">
        <v>515</v>
      </c>
      <c r="F716" s="4">
        <v>429</v>
      </c>
      <c r="G716" s="4">
        <v>791</v>
      </c>
    </row>
    <row r="717" spans="1:7" ht="12" customHeight="1" x14ac:dyDescent="0.25">
      <c r="A717" s="3" t="str">
        <f t="shared" si="50"/>
        <v>CAJAMARCA</v>
      </c>
      <c r="B717" s="139" t="s">
        <v>2605</v>
      </c>
      <c r="C717" s="141"/>
      <c r="D717" s="140">
        <v>1778</v>
      </c>
      <c r="E717" s="140">
        <v>11817</v>
      </c>
      <c r="F717" s="140">
        <v>9834</v>
      </c>
      <c r="G717" s="140">
        <v>17774</v>
      </c>
    </row>
    <row r="718" spans="1:7" ht="12" customHeight="1" x14ac:dyDescent="0.25">
      <c r="A718" s="3" t="str">
        <f t="shared" si="50"/>
        <v>CAJAMARCA</v>
      </c>
      <c r="B718" s="3" t="s">
        <v>645</v>
      </c>
      <c r="C718" s="3" t="s">
        <v>646</v>
      </c>
      <c r="D718" s="4">
        <v>122</v>
      </c>
      <c r="E718" s="4">
        <v>796</v>
      </c>
      <c r="F718" s="4">
        <v>645</v>
      </c>
      <c r="G718" s="4">
        <v>1177</v>
      </c>
    </row>
    <row r="719" spans="1:7" ht="12" customHeight="1" x14ac:dyDescent="0.25">
      <c r="A719" s="3" t="str">
        <f t="shared" si="50"/>
        <v>CAJAMARCA</v>
      </c>
      <c r="B719" s="3" t="str">
        <f t="shared" ref="B719:B724" si="57">B718</f>
        <v>SAN IGNACIO</v>
      </c>
      <c r="C719" s="3" t="s">
        <v>647</v>
      </c>
      <c r="D719" s="4">
        <v>140</v>
      </c>
      <c r="E719" s="4">
        <v>1017</v>
      </c>
      <c r="F719" s="4">
        <v>840</v>
      </c>
      <c r="G719" s="4">
        <v>1462</v>
      </c>
    </row>
    <row r="720" spans="1:7" ht="12" customHeight="1" x14ac:dyDescent="0.25">
      <c r="A720" s="3" t="str">
        <f t="shared" si="50"/>
        <v>CAJAMARCA</v>
      </c>
      <c r="B720" s="3" t="str">
        <f t="shared" si="57"/>
        <v>SAN IGNACIO</v>
      </c>
      <c r="C720" s="3" t="s">
        <v>648</v>
      </c>
      <c r="D720" s="4">
        <v>200</v>
      </c>
      <c r="E720" s="4">
        <v>1183</v>
      </c>
      <c r="F720" s="4">
        <v>975</v>
      </c>
      <c r="G720" s="4">
        <v>1706</v>
      </c>
    </row>
    <row r="721" spans="1:7" ht="12" customHeight="1" x14ac:dyDescent="0.25">
      <c r="A721" s="3" t="str">
        <f t="shared" si="50"/>
        <v>CAJAMARCA</v>
      </c>
      <c r="B721" s="3" t="str">
        <f t="shared" si="57"/>
        <v>SAN IGNACIO</v>
      </c>
      <c r="C721" s="3" t="s">
        <v>649</v>
      </c>
      <c r="D721" s="4">
        <v>92</v>
      </c>
      <c r="E721" s="4">
        <v>607</v>
      </c>
      <c r="F721" s="4">
        <v>502</v>
      </c>
      <c r="G721" s="4">
        <v>920</v>
      </c>
    </row>
    <row r="722" spans="1:7" ht="12" customHeight="1" x14ac:dyDescent="0.25">
      <c r="A722" s="3" t="str">
        <f t="shared" si="50"/>
        <v>CAJAMARCA</v>
      </c>
      <c r="B722" s="3" t="str">
        <f t="shared" si="57"/>
        <v>SAN IGNACIO</v>
      </c>
      <c r="C722" s="3" t="s">
        <v>645</v>
      </c>
      <c r="D722" s="4">
        <v>294</v>
      </c>
      <c r="E722" s="4">
        <v>2083</v>
      </c>
      <c r="F722" s="4">
        <v>1719</v>
      </c>
      <c r="G722" s="4">
        <v>3189</v>
      </c>
    </row>
    <row r="723" spans="1:7" ht="12" customHeight="1" x14ac:dyDescent="0.25">
      <c r="A723" s="3" t="str">
        <f t="shared" si="50"/>
        <v>CAJAMARCA</v>
      </c>
      <c r="B723" s="3" t="str">
        <f t="shared" si="57"/>
        <v>SAN IGNACIO</v>
      </c>
      <c r="C723" s="3" t="s">
        <v>650</v>
      </c>
      <c r="D723" s="4">
        <v>159</v>
      </c>
      <c r="E723" s="4">
        <v>1119</v>
      </c>
      <c r="F723" s="4">
        <v>923</v>
      </c>
      <c r="G723" s="4">
        <v>1670</v>
      </c>
    </row>
    <row r="724" spans="1:7" ht="12" customHeight="1" x14ac:dyDescent="0.25">
      <c r="A724" s="3" t="str">
        <f t="shared" si="50"/>
        <v>CAJAMARCA</v>
      </c>
      <c r="B724" s="3" t="str">
        <f t="shared" si="57"/>
        <v>SAN IGNACIO</v>
      </c>
      <c r="C724" s="3" t="s">
        <v>651</v>
      </c>
      <c r="D724" s="4">
        <v>168</v>
      </c>
      <c r="E724" s="4">
        <v>1057</v>
      </c>
      <c r="F724" s="4">
        <v>863</v>
      </c>
      <c r="G724" s="4">
        <v>1579</v>
      </c>
    </row>
    <row r="725" spans="1:7" ht="12" customHeight="1" x14ac:dyDescent="0.25">
      <c r="A725" s="3" t="str">
        <f t="shared" si="50"/>
        <v>CAJAMARCA</v>
      </c>
      <c r="B725" s="139" t="s">
        <v>2606</v>
      </c>
      <c r="C725" s="141"/>
      <c r="D725" s="140">
        <v>1175</v>
      </c>
      <c r="E725" s="140">
        <v>7862</v>
      </c>
      <c r="F725" s="140">
        <v>6467</v>
      </c>
      <c r="G725" s="140">
        <v>11703</v>
      </c>
    </row>
    <row r="726" spans="1:7" ht="12" customHeight="1" x14ac:dyDescent="0.25">
      <c r="A726" s="3" t="str">
        <f t="shared" si="50"/>
        <v>CAJAMARCA</v>
      </c>
      <c r="B726" s="3" t="s">
        <v>172</v>
      </c>
      <c r="C726" s="3" t="s">
        <v>652</v>
      </c>
      <c r="D726" s="4">
        <v>32</v>
      </c>
      <c r="E726" s="4">
        <v>204</v>
      </c>
      <c r="F726" s="4">
        <v>154</v>
      </c>
      <c r="G726" s="4">
        <v>261</v>
      </c>
    </row>
    <row r="727" spans="1:7" ht="12" customHeight="1" x14ac:dyDescent="0.25">
      <c r="A727" s="3" t="str">
        <f t="shared" si="50"/>
        <v>CAJAMARCA</v>
      </c>
      <c r="B727" s="3" t="str">
        <f t="shared" ref="B727:B732" si="58">B726</f>
        <v>SAN MARCOS</v>
      </c>
      <c r="C727" s="3" t="s">
        <v>653</v>
      </c>
      <c r="D727" s="4">
        <v>22</v>
      </c>
      <c r="E727" s="4">
        <v>148</v>
      </c>
      <c r="F727" s="4">
        <v>119</v>
      </c>
      <c r="G727" s="4">
        <v>220</v>
      </c>
    </row>
    <row r="728" spans="1:7" ht="12" customHeight="1" x14ac:dyDescent="0.25">
      <c r="A728" s="3" t="str">
        <f t="shared" si="50"/>
        <v>CAJAMARCA</v>
      </c>
      <c r="B728" s="3" t="str">
        <f t="shared" si="58"/>
        <v>SAN MARCOS</v>
      </c>
      <c r="C728" s="3" t="s">
        <v>654</v>
      </c>
      <c r="D728" s="4">
        <v>30</v>
      </c>
      <c r="E728" s="4">
        <v>233</v>
      </c>
      <c r="F728" s="4">
        <v>196</v>
      </c>
      <c r="G728" s="4">
        <v>366</v>
      </c>
    </row>
    <row r="729" spans="1:7" ht="12" customHeight="1" x14ac:dyDescent="0.25">
      <c r="A729" s="3" t="str">
        <f t="shared" si="50"/>
        <v>CAJAMARCA</v>
      </c>
      <c r="B729" s="3" t="str">
        <f t="shared" si="58"/>
        <v>SAN MARCOS</v>
      </c>
      <c r="C729" s="3" t="s">
        <v>655</v>
      </c>
      <c r="D729" s="4">
        <v>9</v>
      </c>
      <c r="E729" s="4">
        <v>74</v>
      </c>
      <c r="F729" s="4">
        <v>61</v>
      </c>
      <c r="G729" s="4">
        <v>101</v>
      </c>
    </row>
    <row r="730" spans="1:7" ht="12" customHeight="1" x14ac:dyDescent="0.25">
      <c r="A730" s="3" t="str">
        <f t="shared" si="50"/>
        <v>CAJAMARCA</v>
      </c>
      <c r="B730" s="3" t="str">
        <f t="shared" si="58"/>
        <v>SAN MARCOS</v>
      </c>
      <c r="C730" s="3" t="s">
        <v>656</v>
      </c>
      <c r="D730" s="4">
        <v>31</v>
      </c>
      <c r="E730" s="4">
        <v>210</v>
      </c>
      <c r="F730" s="4">
        <v>176</v>
      </c>
      <c r="G730" s="4">
        <v>287</v>
      </c>
    </row>
    <row r="731" spans="1:7" ht="12" customHeight="1" x14ac:dyDescent="0.25">
      <c r="A731" s="3" t="str">
        <f t="shared" si="50"/>
        <v>CAJAMARCA</v>
      </c>
      <c r="B731" s="3" t="str">
        <f t="shared" si="58"/>
        <v>SAN MARCOS</v>
      </c>
      <c r="C731" s="3" t="s">
        <v>657</v>
      </c>
      <c r="D731" s="4">
        <v>175</v>
      </c>
      <c r="E731" s="4">
        <v>1102</v>
      </c>
      <c r="F731" s="4">
        <v>903</v>
      </c>
      <c r="G731" s="4">
        <v>1575</v>
      </c>
    </row>
    <row r="732" spans="1:7" ht="12" customHeight="1" x14ac:dyDescent="0.25">
      <c r="A732" s="3" t="str">
        <f t="shared" si="50"/>
        <v>CAJAMARCA</v>
      </c>
      <c r="B732" s="3" t="str">
        <f t="shared" si="58"/>
        <v>SAN MARCOS</v>
      </c>
      <c r="C732" s="3" t="s">
        <v>658</v>
      </c>
      <c r="D732" s="4">
        <v>127</v>
      </c>
      <c r="E732" s="4">
        <v>919</v>
      </c>
      <c r="F732" s="4">
        <v>754</v>
      </c>
      <c r="G732" s="4">
        <v>1384</v>
      </c>
    </row>
    <row r="733" spans="1:7" ht="12" customHeight="1" x14ac:dyDescent="0.25">
      <c r="A733" s="3" t="str">
        <f t="shared" si="50"/>
        <v>CAJAMARCA</v>
      </c>
      <c r="B733" s="139" t="s">
        <v>2607</v>
      </c>
      <c r="C733" s="141"/>
      <c r="D733" s="140">
        <v>426</v>
      </c>
      <c r="E733" s="140">
        <v>2890</v>
      </c>
      <c r="F733" s="140">
        <v>2363</v>
      </c>
      <c r="G733" s="140">
        <v>4194</v>
      </c>
    </row>
    <row r="734" spans="1:7" ht="12" customHeight="1" x14ac:dyDescent="0.25">
      <c r="A734" s="3" t="str">
        <f t="shared" si="50"/>
        <v>CAJAMARCA</v>
      </c>
      <c r="B734" s="3" t="s">
        <v>499</v>
      </c>
      <c r="C734" s="3" t="s">
        <v>659</v>
      </c>
      <c r="D734" s="4">
        <v>6</v>
      </c>
      <c r="E734" s="4">
        <v>46</v>
      </c>
      <c r="F734" s="4">
        <v>37</v>
      </c>
      <c r="G734" s="4">
        <v>60</v>
      </c>
    </row>
    <row r="735" spans="1:7" ht="12" customHeight="1" x14ac:dyDescent="0.25">
      <c r="A735" s="3" t="str">
        <f t="shared" si="50"/>
        <v>CAJAMARCA</v>
      </c>
      <c r="B735" s="3" t="str">
        <f t="shared" ref="B735:B746" si="59">B734</f>
        <v>SAN MIGUEL</v>
      </c>
      <c r="C735" s="3" t="s">
        <v>660</v>
      </c>
      <c r="D735" s="4">
        <v>21</v>
      </c>
      <c r="E735" s="4">
        <v>156</v>
      </c>
      <c r="F735" s="4">
        <v>134</v>
      </c>
      <c r="G735" s="4">
        <v>242</v>
      </c>
    </row>
    <row r="736" spans="1:7" ht="12" customHeight="1" x14ac:dyDescent="0.25">
      <c r="A736" s="3" t="str">
        <f t="shared" si="50"/>
        <v>CAJAMARCA</v>
      </c>
      <c r="B736" s="3" t="str">
        <f t="shared" si="59"/>
        <v>SAN MIGUEL</v>
      </c>
      <c r="C736" s="3" t="s">
        <v>661</v>
      </c>
      <c r="D736" s="4">
        <v>15</v>
      </c>
      <c r="E736" s="4">
        <v>126</v>
      </c>
      <c r="F736" s="4">
        <v>111</v>
      </c>
      <c r="G736" s="4">
        <v>213</v>
      </c>
    </row>
    <row r="737" spans="1:7" ht="12" customHeight="1" x14ac:dyDescent="0.25">
      <c r="A737" s="3" t="str">
        <f t="shared" si="50"/>
        <v>CAJAMARCA</v>
      </c>
      <c r="B737" s="3" t="str">
        <f t="shared" si="59"/>
        <v>SAN MIGUEL</v>
      </c>
      <c r="C737" s="3" t="s">
        <v>662</v>
      </c>
      <c r="D737" s="4">
        <v>13</v>
      </c>
      <c r="E737" s="4">
        <v>90</v>
      </c>
      <c r="F737" s="4">
        <v>78</v>
      </c>
      <c r="G737" s="4">
        <v>123</v>
      </c>
    </row>
    <row r="738" spans="1:7" ht="12" customHeight="1" x14ac:dyDescent="0.25">
      <c r="A738" s="3" t="str">
        <f t="shared" si="50"/>
        <v>CAJAMARCA</v>
      </c>
      <c r="B738" s="3" t="str">
        <f t="shared" si="59"/>
        <v>SAN MIGUEL</v>
      </c>
      <c r="C738" s="3" t="s">
        <v>663</v>
      </c>
      <c r="D738" s="4">
        <v>8</v>
      </c>
      <c r="E738" s="4">
        <v>62</v>
      </c>
      <c r="F738" s="4">
        <v>51</v>
      </c>
      <c r="G738" s="4">
        <v>83</v>
      </c>
    </row>
    <row r="739" spans="1:7" ht="12" customHeight="1" x14ac:dyDescent="0.25">
      <c r="A739" s="3" t="str">
        <f t="shared" si="50"/>
        <v>CAJAMARCA</v>
      </c>
      <c r="B739" s="3" t="str">
        <f t="shared" si="59"/>
        <v>SAN MIGUEL</v>
      </c>
      <c r="C739" s="3" t="s">
        <v>664</v>
      </c>
      <c r="D739" s="4">
        <v>29</v>
      </c>
      <c r="E739" s="4">
        <v>190</v>
      </c>
      <c r="F739" s="4">
        <v>165</v>
      </c>
      <c r="G739" s="4">
        <v>301</v>
      </c>
    </row>
    <row r="740" spans="1:7" ht="12" customHeight="1" x14ac:dyDescent="0.25">
      <c r="A740" s="3" t="str">
        <f t="shared" si="50"/>
        <v>CAJAMARCA</v>
      </c>
      <c r="B740" s="3" t="str">
        <f t="shared" si="59"/>
        <v>SAN MIGUEL</v>
      </c>
      <c r="C740" s="3" t="s">
        <v>665</v>
      </c>
      <c r="D740" s="4">
        <v>7</v>
      </c>
      <c r="E740" s="4">
        <v>53</v>
      </c>
      <c r="F740" s="4">
        <v>46</v>
      </c>
      <c r="G740" s="4">
        <v>80</v>
      </c>
    </row>
    <row r="741" spans="1:7" ht="12" customHeight="1" x14ac:dyDescent="0.25">
      <c r="A741" s="3" t="str">
        <f t="shared" si="50"/>
        <v>CAJAMARCA</v>
      </c>
      <c r="B741" s="3" t="str">
        <f t="shared" si="59"/>
        <v>SAN MIGUEL</v>
      </c>
      <c r="C741" s="3" t="s">
        <v>666</v>
      </c>
      <c r="D741" s="4">
        <v>22</v>
      </c>
      <c r="E741" s="4">
        <v>145</v>
      </c>
      <c r="F741" s="4">
        <v>121</v>
      </c>
      <c r="G741" s="4">
        <v>216</v>
      </c>
    </row>
    <row r="742" spans="1:7" ht="12" customHeight="1" x14ac:dyDescent="0.25">
      <c r="A742" s="3" t="str">
        <f t="shared" si="50"/>
        <v>CAJAMARCA</v>
      </c>
      <c r="B742" s="3" t="str">
        <f t="shared" si="59"/>
        <v>SAN MIGUEL</v>
      </c>
      <c r="C742" s="3" t="s">
        <v>667</v>
      </c>
      <c r="D742" s="4">
        <v>19</v>
      </c>
      <c r="E742" s="4">
        <v>77</v>
      </c>
      <c r="F742" s="4">
        <v>61</v>
      </c>
      <c r="G742" s="4">
        <v>129</v>
      </c>
    </row>
    <row r="743" spans="1:7" ht="12" customHeight="1" x14ac:dyDescent="0.25">
      <c r="A743" s="3" t="str">
        <f t="shared" si="50"/>
        <v>CAJAMARCA</v>
      </c>
      <c r="B743" s="3" t="str">
        <f t="shared" si="59"/>
        <v>SAN MIGUEL</v>
      </c>
      <c r="C743" s="3" t="s">
        <v>499</v>
      </c>
      <c r="D743" s="4">
        <v>69</v>
      </c>
      <c r="E743" s="4">
        <v>527</v>
      </c>
      <c r="F743" s="4">
        <v>428</v>
      </c>
      <c r="G743" s="4">
        <v>847</v>
      </c>
    </row>
    <row r="744" spans="1:7" ht="12" customHeight="1" x14ac:dyDescent="0.25">
      <c r="A744" s="3" t="str">
        <f t="shared" si="50"/>
        <v>CAJAMARCA</v>
      </c>
      <c r="B744" s="3" t="str">
        <f t="shared" si="59"/>
        <v>SAN MIGUEL</v>
      </c>
      <c r="C744" s="3" t="s">
        <v>668</v>
      </c>
      <c r="D744" s="4">
        <v>19</v>
      </c>
      <c r="E744" s="4">
        <v>167</v>
      </c>
      <c r="F744" s="4">
        <v>140</v>
      </c>
      <c r="G744" s="4">
        <v>249</v>
      </c>
    </row>
    <row r="745" spans="1:7" ht="12" customHeight="1" x14ac:dyDescent="0.25">
      <c r="A745" s="3" t="str">
        <f t="shared" si="50"/>
        <v>CAJAMARCA</v>
      </c>
      <c r="B745" s="3" t="str">
        <f t="shared" si="59"/>
        <v>SAN MIGUEL</v>
      </c>
      <c r="C745" s="3" t="s">
        <v>669</v>
      </c>
      <c r="D745" s="4">
        <v>25</v>
      </c>
      <c r="E745" s="4">
        <v>121</v>
      </c>
      <c r="F745" s="4">
        <v>100</v>
      </c>
      <c r="G745" s="4">
        <v>197</v>
      </c>
    </row>
    <row r="746" spans="1:7" ht="12" customHeight="1" x14ac:dyDescent="0.25">
      <c r="A746" s="3" t="str">
        <f t="shared" si="50"/>
        <v>CAJAMARCA</v>
      </c>
      <c r="B746" s="3" t="str">
        <f t="shared" si="59"/>
        <v>SAN MIGUEL</v>
      </c>
      <c r="C746" s="3" t="s">
        <v>670</v>
      </c>
      <c r="D746" s="4">
        <v>11</v>
      </c>
      <c r="E746" s="4">
        <v>102</v>
      </c>
      <c r="F746" s="4">
        <v>86</v>
      </c>
      <c r="G746" s="4">
        <v>170</v>
      </c>
    </row>
    <row r="747" spans="1:7" ht="12" customHeight="1" x14ac:dyDescent="0.25">
      <c r="A747" s="3" t="str">
        <f t="shared" si="50"/>
        <v>CAJAMARCA</v>
      </c>
      <c r="B747" s="139" t="s">
        <v>2608</v>
      </c>
      <c r="C747" s="141"/>
      <c r="D747" s="140">
        <v>264</v>
      </c>
      <c r="E747" s="140">
        <v>1862</v>
      </c>
      <c r="F747" s="140">
        <v>1558</v>
      </c>
      <c r="G747" s="140">
        <v>2910</v>
      </c>
    </row>
    <row r="748" spans="1:7" ht="12" customHeight="1" x14ac:dyDescent="0.25">
      <c r="A748" s="3" t="str">
        <f t="shared" si="50"/>
        <v>CAJAMARCA</v>
      </c>
      <c r="B748" s="3" t="s">
        <v>671</v>
      </c>
      <c r="C748" s="3" t="s">
        <v>672</v>
      </c>
      <c r="D748" s="4">
        <v>21</v>
      </c>
      <c r="E748" s="4">
        <v>206</v>
      </c>
      <c r="F748" s="4">
        <v>175</v>
      </c>
      <c r="G748" s="4">
        <v>310</v>
      </c>
    </row>
    <row r="749" spans="1:7" ht="12" customHeight="1" x14ac:dyDescent="0.25">
      <c r="A749" s="3" t="str">
        <f t="shared" si="50"/>
        <v>CAJAMARCA</v>
      </c>
      <c r="B749" s="3" t="str">
        <f>B748</f>
        <v>SAN PABLO</v>
      </c>
      <c r="C749" s="3" t="s">
        <v>135</v>
      </c>
      <c r="D749" s="4">
        <v>9</v>
      </c>
      <c r="E749" s="4">
        <v>54</v>
      </c>
      <c r="F749" s="4">
        <v>48</v>
      </c>
      <c r="G749" s="4">
        <v>74</v>
      </c>
    </row>
    <row r="750" spans="1:7" ht="12" customHeight="1" x14ac:dyDescent="0.25">
      <c r="A750" s="3" t="str">
        <f t="shared" si="50"/>
        <v>CAJAMARCA</v>
      </c>
      <c r="B750" s="3" t="str">
        <f>B749</f>
        <v>SAN PABLO</v>
      </c>
      <c r="C750" s="3" t="s">
        <v>671</v>
      </c>
      <c r="D750" s="4">
        <v>80</v>
      </c>
      <c r="E750" s="4">
        <v>635</v>
      </c>
      <c r="F750" s="4">
        <v>533</v>
      </c>
      <c r="G750" s="4">
        <v>957</v>
      </c>
    </row>
    <row r="751" spans="1:7" ht="12" customHeight="1" x14ac:dyDescent="0.25">
      <c r="A751" s="3" t="str">
        <f t="shared" si="50"/>
        <v>CAJAMARCA</v>
      </c>
      <c r="B751" s="3" t="str">
        <f>B750</f>
        <v>SAN PABLO</v>
      </c>
      <c r="C751" s="3" t="s">
        <v>673</v>
      </c>
      <c r="D751" s="4">
        <v>24</v>
      </c>
      <c r="E751" s="4">
        <v>156</v>
      </c>
      <c r="F751" s="4">
        <v>126</v>
      </c>
      <c r="G751" s="4">
        <v>254</v>
      </c>
    </row>
    <row r="752" spans="1:7" ht="12" customHeight="1" x14ac:dyDescent="0.25">
      <c r="A752" s="3" t="str">
        <f t="shared" si="50"/>
        <v>CAJAMARCA</v>
      </c>
      <c r="B752" s="139" t="s">
        <v>2609</v>
      </c>
      <c r="C752" s="141"/>
      <c r="D752" s="140">
        <v>134</v>
      </c>
      <c r="E752" s="140">
        <v>1051</v>
      </c>
      <c r="F752" s="140">
        <v>882</v>
      </c>
      <c r="G752" s="140">
        <v>1595</v>
      </c>
    </row>
    <row r="753" spans="1:7" ht="12" customHeight="1" x14ac:dyDescent="0.25">
      <c r="A753" s="3" t="str">
        <f t="shared" si="50"/>
        <v>CAJAMARCA</v>
      </c>
      <c r="B753" s="3" t="s">
        <v>186</v>
      </c>
      <c r="C753" s="3" t="s">
        <v>674</v>
      </c>
      <c r="D753" s="4">
        <v>4</v>
      </c>
      <c r="E753" s="4">
        <v>62</v>
      </c>
      <c r="F753" s="4">
        <v>57</v>
      </c>
      <c r="G753" s="4">
        <v>91</v>
      </c>
    </row>
    <row r="754" spans="1:7" ht="12" customHeight="1" x14ac:dyDescent="0.25">
      <c r="A754" s="3" t="str">
        <f t="shared" si="50"/>
        <v>CAJAMARCA</v>
      </c>
      <c r="B754" s="3" t="str">
        <f t="shared" ref="B754:B763" si="60">B753</f>
        <v>SANTA CRUZ</v>
      </c>
      <c r="C754" s="3" t="s">
        <v>675</v>
      </c>
      <c r="D754" s="4">
        <v>74</v>
      </c>
      <c r="E754" s="4">
        <v>520</v>
      </c>
      <c r="F754" s="4">
        <v>448</v>
      </c>
      <c r="G754" s="4">
        <v>815</v>
      </c>
    </row>
    <row r="755" spans="1:7" ht="12" customHeight="1" x14ac:dyDescent="0.25">
      <c r="A755" s="3" t="str">
        <f t="shared" si="50"/>
        <v>CAJAMARCA</v>
      </c>
      <c r="B755" s="3" t="str">
        <f t="shared" si="60"/>
        <v>SANTA CRUZ</v>
      </c>
      <c r="C755" s="3" t="s">
        <v>676</v>
      </c>
      <c r="D755" s="4">
        <v>24</v>
      </c>
      <c r="E755" s="4">
        <v>123</v>
      </c>
      <c r="F755" s="4">
        <v>101</v>
      </c>
      <c r="G755" s="4">
        <v>179</v>
      </c>
    </row>
    <row r="756" spans="1:7" ht="12" customHeight="1" x14ac:dyDescent="0.25">
      <c r="A756" s="3" t="str">
        <f t="shared" si="50"/>
        <v>CAJAMARCA</v>
      </c>
      <c r="B756" s="3" t="str">
        <f t="shared" si="60"/>
        <v>SANTA CRUZ</v>
      </c>
      <c r="C756" s="3" t="s">
        <v>677</v>
      </c>
      <c r="D756" s="4">
        <v>8</v>
      </c>
      <c r="E756" s="4">
        <v>77</v>
      </c>
      <c r="F756" s="4">
        <v>63</v>
      </c>
      <c r="G756" s="4">
        <v>126</v>
      </c>
    </row>
    <row r="757" spans="1:7" ht="12" customHeight="1" x14ac:dyDescent="0.25">
      <c r="A757" s="3" t="str">
        <f t="shared" si="50"/>
        <v>CAJAMARCA</v>
      </c>
      <c r="B757" s="3" t="str">
        <f t="shared" si="60"/>
        <v>SANTA CRUZ</v>
      </c>
      <c r="C757" s="3" t="s">
        <v>678</v>
      </c>
      <c r="D757" s="4">
        <v>10</v>
      </c>
      <c r="E757" s="4">
        <v>86</v>
      </c>
      <c r="F757" s="4">
        <v>69</v>
      </c>
      <c r="G757" s="4">
        <v>141</v>
      </c>
    </row>
    <row r="758" spans="1:7" ht="12" customHeight="1" x14ac:dyDescent="0.25">
      <c r="A758" s="3" t="str">
        <f t="shared" si="50"/>
        <v>CAJAMARCA</v>
      </c>
      <c r="B758" s="3" t="str">
        <f t="shared" si="60"/>
        <v>SANTA CRUZ</v>
      </c>
      <c r="C758" s="3" t="s">
        <v>679</v>
      </c>
      <c r="D758" s="4">
        <v>22</v>
      </c>
      <c r="E758" s="4">
        <v>169</v>
      </c>
      <c r="F758" s="4">
        <v>143</v>
      </c>
      <c r="G758" s="4">
        <v>281</v>
      </c>
    </row>
    <row r="759" spans="1:7" ht="12" customHeight="1" x14ac:dyDescent="0.25">
      <c r="A759" s="3" t="str">
        <f t="shared" si="50"/>
        <v>CAJAMARCA</v>
      </c>
      <c r="B759" s="3" t="str">
        <f t="shared" si="60"/>
        <v>SANTA CRUZ</v>
      </c>
      <c r="C759" s="3" t="s">
        <v>186</v>
      </c>
      <c r="D759" s="4">
        <v>58</v>
      </c>
      <c r="E759" s="4">
        <v>476</v>
      </c>
      <c r="F759" s="4">
        <v>395</v>
      </c>
      <c r="G759" s="4">
        <v>714</v>
      </c>
    </row>
    <row r="760" spans="1:7" ht="12" customHeight="1" x14ac:dyDescent="0.25">
      <c r="A760" s="3" t="str">
        <f t="shared" si="50"/>
        <v>CAJAMARCA</v>
      </c>
      <c r="B760" s="3" t="str">
        <f t="shared" si="60"/>
        <v>SANTA CRUZ</v>
      </c>
      <c r="C760" s="3" t="s">
        <v>680</v>
      </c>
      <c r="D760" s="4">
        <v>9</v>
      </c>
      <c r="E760" s="4">
        <v>59</v>
      </c>
      <c r="F760" s="4">
        <v>52</v>
      </c>
      <c r="G760" s="4">
        <v>98</v>
      </c>
    </row>
    <row r="761" spans="1:7" ht="12" customHeight="1" x14ac:dyDescent="0.25">
      <c r="A761" s="3" t="str">
        <f t="shared" si="50"/>
        <v>CAJAMARCA</v>
      </c>
      <c r="B761" s="3" t="str">
        <f t="shared" si="60"/>
        <v>SANTA CRUZ</v>
      </c>
      <c r="C761" s="3" t="s">
        <v>681</v>
      </c>
      <c r="D761" s="4">
        <v>0</v>
      </c>
      <c r="E761" s="4">
        <v>9</v>
      </c>
      <c r="F761" s="4">
        <v>9</v>
      </c>
      <c r="G761" s="4">
        <v>18</v>
      </c>
    </row>
    <row r="762" spans="1:7" ht="12" customHeight="1" x14ac:dyDescent="0.25">
      <c r="A762" s="3" t="str">
        <f t="shared" si="50"/>
        <v>CAJAMARCA</v>
      </c>
      <c r="B762" s="3" t="str">
        <f t="shared" si="60"/>
        <v>SANTA CRUZ</v>
      </c>
      <c r="C762" s="3" t="s">
        <v>682</v>
      </c>
      <c r="D762" s="4">
        <v>9</v>
      </c>
      <c r="E762" s="4">
        <v>37</v>
      </c>
      <c r="F762" s="4">
        <v>23</v>
      </c>
      <c r="G762" s="4">
        <v>57</v>
      </c>
    </row>
    <row r="763" spans="1:7" ht="12" customHeight="1" x14ac:dyDescent="0.25">
      <c r="A763" s="3" t="str">
        <f t="shared" si="50"/>
        <v>CAJAMARCA</v>
      </c>
      <c r="B763" s="3" t="str">
        <f t="shared" si="60"/>
        <v>SANTA CRUZ</v>
      </c>
      <c r="C763" s="3" t="s">
        <v>683</v>
      </c>
      <c r="D763" s="4">
        <v>18</v>
      </c>
      <c r="E763" s="4">
        <v>112</v>
      </c>
      <c r="F763" s="4">
        <v>89</v>
      </c>
      <c r="G763" s="4">
        <v>162</v>
      </c>
    </row>
    <row r="764" spans="1:7" ht="12" customHeight="1" x14ac:dyDescent="0.25">
      <c r="A764" s="3" t="str">
        <f t="shared" si="50"/>
        <v>CAJAMARCA</v>
      </c>
      <c r="B764" s="139" t="s">
        <v>2610</v>
      </c>
      <c r="C764" s="141"/>
      <c r="D764" s="140">
        <v>236</v>
      </c>
      <c r="E764" s="140">
        <v>1730</v>
      </c>
      <c r="F764" s="140">
        <v>1449</v>
      </c>
      <c r="G764" s="140">
        <v>2682</v>
      </c>
    </row>
    <row r="765" spans="1:7" ht="12" customHeight="1" x14ac:dyDescent="0.25">
      <c r="A765" s="142" t="s">
        <v>1786</v>
      </c>
      <c r="B765" s="142"/>
      <c r="C765" s="143"/>
      <c r="D765" s="144">
        <v>11135</v>
      </c>
      <c r="E765" s="144">
        <v>77662</v>
      </c>
      <c r="F765" s="144">
        <v>64428</v>
      </c>
      <c r="G765" s="144">
        <v>116747</v>
      </c>
    </row>
    <row r="766" spans="1:7" ht="12" customHeight="1" x14ac:dyDescent="0.25">
      <c r="A766" s="3" t="s">
        <v>684</v>
      </c>
      <c r="B766" s="3" t="s">
        <v>684</v>
      </c>
      <c r="C766" s="3" t="s">
        <v>635</v>
      </c>
      <c r="D766" s="4">
        <v>296</v>
      </c>
      <c r="E766" s="4">
        <v>2327</v>
      </c>
      <c r="F766" s="4">
        <v>2016</v>
      </c>
      <c r="G766" s="4">
        <v>4088</v>
      </c>
    </row>
    <row r="767" spans="1:7" ht="12" customHeight="1" x14ac:dyDescent="0.25">
      <c r="A767" s="3" t="str">
        <f t="shared" ref="A767:B772" si="61">A766</f>
        <v>CALLAO</v>
      </c>
      <c r="B767" s="3" t="str">
        <f t="shared" si="61"/>
        <v>CALLAO</v>
      </c>
      <c r="C767" s="3" t="s">
        <v>684</v>
      </c>
      <c r="D767" s="4">
        <v>2360</v>
      </c>
      <c r="E767" s="4">
        <v>18628</v>
      </c>
      <c r="F767" s="4">
        <v>15877</v>
      </c>
      <c r="G767" s="4">
        <v>31399</v>
      </c>
    </row>
    <row r="768" spans="1:7" ht="12" customHeight="1" x14ac:dyDescent="0.25">
      <c r="A768" s="3" t="str">
        <f t="shared" si="61"/>
        <v>CALLAO</v>
      </c>
      <c r="B768" s="3" t="str">
        <f t="shared" si="61"/>
        <v>CALLAO</v>
      </c>
      <c r="C768" s="3" t="s">
        <v>685</v>
      </c>
      <c r="D768" s="4">
        <v>260</v>
      </c>
      <c r="E768" s="4">
        <v>1917</v>
      </c>
      <c r="F768" s="4">
        <v>1644</v>
      </c>
      <c r="G768" s="4">
        <v>3302</v>
      </c>
    </row>
    <row r="769" spans="1:7" ht="12" customHeight="1" x14ac:dyDescent="0.25">
      <c r="A769" s="3" t="str">
        <f t="shared" si="61"/>
        <v>CALLAO</v>
      </c>
      <c r="B769" s="3" t="str">
        <f t="shared" si="61"/>
        <v>CALLAO</v>
      </c>
      <c r="C769" s="3" t="s">
        <v>686</v>
      </c>
      <c r="D769" s="4">
        <v>197</v>
      </c>
      <c r="E769" s="4">
        <v>1686</v>
      </c>
      <c r="F769" s="4">
        <v>1426</v>
      </c>
      <c r="G769" s="4">
        <v>3016</v>
      </c>
    </row>
    <row r="770" spans="1:7" ht="12" customHeight="1" x14ac:dyDescent="0.25">
      <c r="A770" s="3" t="str">
        <f t="shared" si="61"/>
        <v>CALLAO</v>
      </c>
      <c r="B770" s="3" t="str">
        <f t="shared" si="61"/>
        <v>CALLAO</v>
      </c>
      <c r="C770" s="3" t="s">
        <v>687</v>
      </c>
      <c r="D770" s="4">
        <v>18</v>
      </c>
      <c r="E770" s="4">
        <v>156</v>
      </c>
      <c r="F770" s="4">
        <v>123</v>
      </c>
      <c r="G770" s="4">
        <v>225</v>
      </c>
    </row>
    <row r="771" spans="1:7" ht="12" customHeight="1" x14ac:dyDescent="0.25">
      <c r="A771" s="3" t="str">
        <f t="shared" si="61"/>
        <v>CALLAO</v>
      </c>
      <c r="B771" s="3" t="str">
        <f t="shared" si="61"/>
        <v>CALLAO</v>
      </c>
      <c r="C771" s="3" t="s">
        <v>688</v>
      </c>
      <c r="D771" s="4">
        <v>260</v>
      </c>
      <c r="E771" s="4">
        <v>2002</v>
      </c>
      <c r="F771" s="4">
        <v>1726</v>
      </c>
      <c r="G771" s="4">
        <v>3329</v>
      </c>
    </row>
    <row r="772" spans="1:7" ht="12" customHeight="1" x14ac:dyDescent="0.25">
      <c r="A772" s="3" t="str">
        <f t="shared" si="61"/>
        <v>CALLAO</v>
      </c>
      <c r="B772" s="3" t="str">
        <f t="shared" si="61"/>
        <v>CALLAO</v>
      </c>
      <c r="C772" s="3" t="s">
        <v>689</v>
      </c>
      <c r="D772" s="4">
        <v>2243</v>
      </c>
      <c r="E772" s="4">
        <v>16547</v>
      </c>
      <c r="F772" s="4">
        <v>14015</v>
      </c>
      <c r="G772" s="4">
        <v>26100</v>
      </c>
    </row>
    <row r="773" spans="1:7" ht="12" customHeight="1" x14ac:dyDescent="0.25">
      <c r="A773" s="3" t="str">
        <f>A772</f>
        <v>CALLAO</v>
      </c>
      <c r="B773" s="139" t="s">
        <v>1787</v>
      </c>
      <c r="C773" s="141"/>
      <c r="D773" s="140">
        <v>5634</v>
      </c>
      <c r="E773" s="140">
        <v>43263</v>
      </c>
      <c r="F773" s="140">
        <v>36827</v>
      </c>
      <c r="G773" s="140">
        <v>71459</v>
      </c>
    </row>
    <row r="774" spans="1:7" ht="12" customHeight="1" x14ac:dyDescent="0.25">
      <c r="A774" s="142" t="s">
        <v>1787</v>
      </c>
      <c r="B774" s="142"/>
      <c r="C774" s="143"/>
      <c r="D774" s="144">
        <v>5634</v>
      </c>
      <c r="E774" s="144">
        <v>43263</v>
      </c>
      <c r="F774" s="144">
        <v>36827</v>
      </c>
      <c r="G774" s="144">
        <v>71459</v>
      </c>
    </row>
    <row r="775" spans="1:7" ht="12" customHeight="1" x14ac:dyDescent="0.25">
      <c r="A775" s="3" t="s">
        <v>690</v>
      </c>
      <c r="B775" s="3" t="s">
        <v>691</v>
      </c>
      <c r="C775" s="3" t="s">
        <v>691</v>
      </c>
      <c r="D775" s="4">
        <v>22</v>
      </c>
      <c r="E775" s="4">
        <v>209</v>
      </c>
      <c r="F775" s="4">
        <v>174</v>
      </c>
      <c r="G775" s="4">
        <v>302</v>
      </c>
    </row>
    <row r="776" spans="1:7" ht="12" customHeight="1" x14ac:dyDescent="0.25">
      <c r="A776" s="3" t="str">
        <f t="shared" ref="A776:B781" si="62">A775</f>
        <v>CUSCO</v>
      </c>
      <c r="B776" s="3" t="str">
        <f t="shared" si="62"/>
        <v>ACOMAYO</v>
      </c>
      <c r="C776" s="3" t="s">
        <v>692</v>
      </c>
      <c r="D776" s="4">
        <v>12</v>
      </c>
      <c r="E776" s="4">
        <v>92</v>
      </c>
      <c r="F776" s="4">
        <v>70</v>
      </c>
      <c r="G776" s="4">
        <v>122</v>
      </c>
    </row>
    <row r="777" spans="1:7" ht="12" customHeight="1" x14ac:dyDescent="0.25">
      <c r="A777" s="3" t="str">
        <f t="shared" si="62"/>
        <v>CUSCO</v>
      </c>
      <c r="B777" s="3" t="str">
        <f t="shared" si="62"/>
        <v>ACOMAYO</v>
      </c>
      <c r="C777" s="3" t="s">
        <v>693</v>
      </c>
      <c r="D777" s="4">
        <v>12</v>
      </c>
      <c r="E777" s="4">
        <v>88</v>
      </c>
      <c r="F777" s="4">
        <v>80</v>
      </c>
      <c r="G777" s="4">
        <v>135</v>
      </c>
    </row>
    <row r="778" spans="1:7" ht="12" customHeight="1" x14ac:dyDescent="0.25">
      <c r="A778" s="3" t="str">
        <f t="shared" si="62"/>
        <v>CUSCO</v>
      </c>
      <c r="B778" s="3" t="str">
        <f t="shared" si="62"/>
        <v>ACOMAYO</v>
      </c>
      <c r="C778" s="3" t="s">
        <v>694</v>
      </c>
      <c r="D778" s="4">
        <v>3</v>
      </c>
      <c r="E778" s="4">
        <v>43</v>
      </c>
      <c r="F778" s="4">
        <v>41</v>
      </c>
      <c r="G778" s="4">
        <v>63</v>
      </c>
    </row>
    <row r="779" spans="1:7" ht="12" customHeight="1" x14ac:dyDescent="0.25">
      <c r="A779" s="3" t="str">
        <f t="shared" si="62"/>
        <v>CUSCO</v>
      </c>
      <c r="B779" s="3" t="str">
        <f t="shared" si="62"/>
        <v>ACOMAYO</v>
      </c>
      <c r="C779" s="3" t="s">
        <v>695</v>
      </c>
      <c r="D779" s="4">
        <v>39</v>
      </c>
      <c r="E779" s="4">
        <v>273</v>
      </c>
      <c r="F779" s="4">
        <v>232</v>
      </c>
      <c r="G779" s="4">
        <v>452</v>
      </c>
    </row>
    <row r="780" spans="1:7" ht="12" customHeight="1" x14ac:dyDescent="0.25">
      <c r="A780" s="3" t="str">
        <f t="shared" si="62"/>
        <v>CUSCO</v>
      </c>
      <c r="B780" s="3" t="str">
        <f t="shared" si="62"/>
        <v>ACOMAYO</v>
      </c>
      <c r="C780" s="3" t="s">
        <v>696</v>
      </c>
      <c r="D780" s="4">
        <v>12</v>
      </c>
      <c r="E780" s="4">
        <v>72</v>
      </c>
      <c r="F780" s="4">
        <v>63</v>
      </c>
      <c r="G780" s="4">
        <v>113</v>
      </c>
    </row>
    <row r="781" spans="1:7" ht="12" customHeight="1" x14ac:dyDescent="0.25">
      <c r="A781" s="3" t="str">
        <f t="shared" si="62"/>
        <v>CUSCO</v>
      </c>
      <c r="B781" s="3" t="str">
        <f t="shared" si="62"/>
        <v>ACOMAYO</v>
      </c>
      <c r="C781" s="3" t="s">
        <v>697</v>
      </c>
      <c r="D781" s="4">
        <v>21</v>
      </c>
      <c r="E781" s="4">
        <v>160</v>
      </c>
      <c r="F781" s="4">
        <v>140</v>
      </c>
      <c r="G781" s="4">
        <v>241</v>
      </c>
    </row>
    <row r="782" spans="1:7" ht="12" customHeight="1" x14ac:dyDescent="0.25">
      <c r="A782" s="3" t="str">
        <f t="shared" ref="A782:A899" si="63">A781</f>
        <v>CUSCO</v>
      </c>
      <c r="B782" s="139" t="s">
        <v>2611</v>
      </c>
      <c r="C782" s="141"/>
      <c r="D782" s="140">
        <v>121</v>
      </c>
      <c r="E782" s="140">
        <v>937</v>
      </c>
      <c r="F782" s="140">
        <v>800</v>
      </c>
      <c r="G782" s="140">
        <v>1428</v>
      </c>
    </row>
    <row r="783" spans="1:7" ht="12" customHeight="1" x14ac:dyDescent="0.25">
      <c r="A783" s="3" t="str">
        <f t="shared" si="63"/>
        <v>CUSCO</v>
      </c>
      <c r="B783" s="3" t="s">
        <v>126</v>
      </c>
      <c r="C783" s="3" t="s">
        <v>698</v>
      </c>
      <c r="D783" s="4">
        <v>60</v>
      </c>
      <c r="E783" s="4">
        <v>388</v>
      </c>
      <c r="F783" s="4">
        <v>323</v>
      </c>
      <c r="G783" s="4">
        <v>590</v>
      </c>
    </row>
    <row r="784" spans="1:7" ht="12" customHeight="1" x14ac:dyDescent="0.25">
      <c r="A784" s="3" t="str">
        <f t="shared" si="63"/>
        <v>CUSCO</v>
      </c>
      <c r="B784" s="3" t="str">
        <f t="shared" ref="B784:B791" si="64">B783</f>
        <v>ANTA</v>
      </c>
      <c r="C784" s="3" t="s">
        <v>126</v>
      </c>
      <c r="D784" s="4">
        <v>125</v>
      </c>
      <c r="E784" s="4">
        <v>1110</v>
      </c>
      <c r="F784" s="4">
        <v>944</v>
      </c>
      <c r="G784" s="4">
        <v>1734</v>
      </c>
    </row>
    <row r="785" spans="1:7" ht="12" customHeight="1" x14ac:dyDescent="0.25">
      <c r="A785" s="3" t="str">
        <f t="shared" si="63"/>
        <v>CUSCO</v>
      </c>
      <c r="B785" s="3" t="str">
        <f t="shared" si="64"/>
        <v>ANTA</v>
      </c>
      <c r="C785" s="3" t="s">
        <v>699</v>
      </c>
      <c r="D785" s="4">
        <v>12</v>
      </c>
      <c r="E785" s="4">
        <v>105</v>
      </c>
      <c r="F785" s="4">
        <v>94</v>
      </c>
      <c r="G785" s="4">
        <v>187</v>
      </c>
    </row>
    <row r="786" spans="1:7" ht="12" customHeight="1" x14ac:dyDescent="0.25">
      <c r="A786" s="3" t="str">
        <f t="shared" si="63"/>
        <v>CUSCO</v>
      </c>
      <c r="B786" s="3" t="str">
        <f t="shared" si="64"/>
        <v>ANTA</v>
      </c>
      <c r="C786" s="3" t="s">
        <v>700</v>
      </c>
      <c r="D786" s="4">
        <v>33</v>
      </c>
      <c r="E786" s="4">
        <v>286</v>
      </c>
      <c r="F786" s="4">
        <v>243</v>
      </c>
      <c r="G786" s="4">
        <v>382</v>
      </c>
    </row>
    <row r="787" spans="1:7" ht="12" customHeight="1" x14ac:dyDescent="0.25">
      <c r="A787" s="3" t="str">
        <f t="shared" si="63"/>
        <v>CUSCO</v>
      </c>
      <c r="B787" s="3" t="str">
        <f t="shared" si="64"/>
        <v>ANTA</v>
      </c>
      <c r="C787" s="3" t="s">
        <v>701</v>
      </c>
      <c r="D787" s="4">
        <v>45</v>
      </c>
      <c r="E787" s="4">
        <v>256</v>
      </c>
      <c r="F787" s="4">
        <v>201</v>
      </c>
      <c r="G787" s="4">
        <v>372</v>
      </c>
    </row>
    <row r="788" spans="1:7" ht="12" customHeight="1" x14ac:dyDescent="0.25">
      <c r="A788" s="3" t="str">
        <f t="shared" si="63"/>
        <v>CUSCO</v>
      </c>
      <c r="B788" s="3" t="str">
        <f t="shared" si="64"/>
        <v>ANTA</v>
      </c>
      <c r="C788" s="3" t="s">
        <v>702</v>
      </c>
      <c r="D788" s="4">
        <v>47</v>
      </c>
      <c r="E788" s="4">
        <v>342</v>
      </c>
      <c r="F788" s="4">
        <v>299</v>
      </c>
      <c r="G788" s="4">
        <v>533</v>
      </c>
    </row>
    <row r="789" spans="1:7" ht="12" customHeight="1" x14ac:dyDescent="0.25">
      <c r="A789" s="3" t="str">
        <f t="shared" si="63"/>
        <v>CUSCO</v>
      </c>
      <c r="B789" s="3" t="str">
        <f t="shared" si="64"/>
        <v>ANTA</v>
      </c>
      <c r="C789" s="3" t="s">
        <v>703</v>
      </c>
      <c r="D789" s="4">
        <v>14</v>
      </c>
      <c r="E789" s="4">
        <v>106</v>
      </c>
      <c r="F789" s="4">
        <v>81</v>
      </c>
      <c r="G789" s="4">
        <v>150</v>
      </c>
    </row>
    <row r="790" spans="1:7" ht="12" customHeight="1" x14ac:dyDescent="0.25">
      <c r="A790" s="3" t="str">
        <f t="shared" si="63"/>
        <v>CUSCO</v>
      </c>
      <c r="B790" s="3" t="str">
        <f t="shared" si="64"/>
        <v>ANTA</v>
      </c>
      <c r="C790" s="3" t="s">
        <v>704</v>
      </c>
      <c r="D790" s="4">
        <v>35</v>
      </c>
      <c r="E790" s="4">
        <v>189</v>
      </c>
      <c r="F790" s="4">
        <v>162</v>
      </c>
      <c r="G790" s="4">
        <v>269</v>
      </c>
    </row>
    <row r="791" spans="1:7" ht="12" customHeight="1" x14ac:dyDescent="0.25">
      <c r="A791" s="3" t="str">
        <f t="shared" si="63"/>
        <v>CUSCO</v>
      </c>
      <c r="B791" s="3" t="str">
        <f t="shared" si="64"/>
        <v>ANTA</v>
      </c>
      <c r="C791" s="3" t="s">
        <v>705</v>
      </c>
      <c r="D791" s="4">
        <v>33</v>
      </c>
      <c r="E791" s="4">
        <v>187</v>
      </c>
      <c r="F791" s="4">
        <v>158</v>
      </c>
      <c r="G791" s="4">
        <v>259</v>
      </c>
    </row>
    <row r="792" spans="1:7" ht="12" customHeight="1" x14ac:dyDescent="0.25">
      <c r="A792" s="3" t="str">
        <f t="shared" si="63"/>
        <v>CUSCO</v>
      </c>
      <c r="B792" s="139" t="s">
        <v>2612</v>
      </c>
      <c r="C792" s="141"/>
      <c r="D792" s="140">
        <v>404</v>
      </c>
      <c r="E792" s="140">
        <v>2969</v>
      </c>
      <c r="F792" s="140">
        <v>2505</v>
      </c>
      <c r="G792" s="140">
        <v>4476</v>
      </c>
    </row>
    <row r="793" spans="1:7" ht="12" customHeight="1" x14ac:dyDescent="0.25">
      <c r="A793" s="3" t="str">
        <f t="shared" si="63"/>
        <v>CUSCO</v>
      </c>
      <c r="B793" s="3" t="s">
        <v>706</v>
      </c>
      <c r="C793" s="3" t="s">
        <v>706</v>
      </c>
      <c r="D793" s="4">
        <v>123</v>
      </c>
      <c r="E793" s="4">
        <v>1203</v>
      </c>
      <c r="F793" s="4">
        <v>1027</v>
      </c>
      <c r="G793" s="4">
        <v>1912</v>
      </c>
    </row>
    <row r="794" spans="1:7" ht="12" customHeight="1" x14ac:dyDescent="0.25">
      <c r="A794" s="3" t="str">
        <f t="shared" si="63"/>
        <v>CUSCO</v>
      </c>
      <c r="B794" s="3" t="str">
        <f t="shared" ref="B794:B800" si="65">B793</f>
        <v>CALCA</v>
      </c>
      <c r="C794" s="3" t="s">
        <v>707</v>
      </c>
      <c r="D794" s="4">
        <v>12</v>
      </c>
      <c r="E794" s="4">
        <v>107</v>
      </c>
      <c r="F794" s="4">
        <v>92</v>
      </c>
      <c r="G794" s="4">
        <v>166</v>
      </c>
    </row>
    <row r="795" spans="1:7" ht="12" customHeight="1" x14ac:dyDescent="0.25">
      <c r="A795" s="3" t="str">
        <f t="shared" si="63"/>
        <v>CUSCO</v>
      </c>
      <c r="B795" s="3" t="str">
        <f t="shared" si="65"/>
        <v>CALCA</v>
      </c>
      <c r="C795" s="3" t="s">
        <v>708</v>
      </c>
      <c r="D795" s="4">
        <v>22</v>
      </c>
      <c r="E795" s="4">
        <v>259</v>
      </c>
      <c r="F795" s="4">
        <v>223</v>
      </c>
      <c r="G795" s="4">
        <v>441</v>
      </c>
    </row>
    <row r="796" spans="1:7" ht="12" customHeight="1" x14ac:dyDescent="0.25">
      <c r="A796" s="3" t="str">
        <f t="shared" si="63"/>
        <v>CUSCO</v>
      </c>
      <c r="B796" s="3" t="str">
        <f t="shared" si="65"/>
        <v>CALCA</v>
      </c>
      <c r="C796" s="3" t="s">
        <v>709</v>
      </c>
      <c r="D796" s="4">
        <v>32</v>
      </c>
      <c r="E796" s="4">
        <v>372</v>
      </c>
      <c r="F796" s="4">
        <v>321</v>
      </c>
      <c r="G796" s="4">
        <v>603</v>
      </c>
    </row>
    <row r="797" spans="1:7" ht="12" customHeight="1" x14ac:dyDescent="0.25">
      <c r="A797" s="3" t="str">
        <f t="shared" si="63"/>
        <v>CUSCO</v>
      </c>
      <c r="B797" s="3" t="str">
        <f t="shared" si="65"/>
        <v>CALCA</v>
      </c>
      <c r="C797" s="3" t="s">
        <v>710</v>
      </c>
      <c r="D797" s="4">
        <v>68</v>
      </c>
      <c r="E797" s="4">
        <v>567</v>
      </c>
      <c r="F797" s="4">
        <v>482</v>
      </c>
      <c r="G797" s="4">
        <v>866</v>
      </c>
    </row>
    <row r="798" spans="1:7" ht="12" customHeight="1" x14ac:dyDescent="0.25">
      <c r="A798" s="3" t="str">
        <f t="shared" si="63"/>
        <v>CUSCO</v>
      </c>
      <c r="B798" s="3" t="str">
        <f t="shared" si="65"/>
        <v>CALCA</v>
      </c>
      <c r="C798" s="3" t="s">
        <v>711</v>
      </c>
      <c r="D798" s="4">
        <v>38</v>
      </c>
      <c r="E798" s="4">
        <v>261</v>
      </c>
      <c r="F798" s="4">
        <v>207</v>
      </c>
      <c r="G798" s="4">
        <v>393</v>
      </c>
    </row>
    <row r="799" spans="1:7" ht="12" customHeight="1" x14ac:dyDescent="0.25">
      <c r="A799" s="3" t="str">
        <f t="shared" si="63"/>
        <v>CUSCO</v>
      </c>
      <c r="B799" s="3" t="str">
        <f t="shared" si="65"/>
        <v>CALCA</v>
      </c>
      <c r="C799" s="3" t="s">
        <v>712</v>
      </c>
      <c r="D799" s="4">
        <v>33</v>
      </c>
      <c r="E799" s="4">
        <v>252</v>
      </c>
      <c r="F799" s="4">
        <v>216</v>
      </c>
      <c r="G799" s="4">
        <v>392</v>
      </c>
    </row>
    <row r="800" spans="1:7" ht="12" customHeight="1" x14ac:dyDescent="0.25">
      <c r="A800" s="3" t="str">
        <f t="shared" si="63"/>
        <v>CUSCO</v>
      </c>
      <c r="B800" s="3" t="str">
        <f t="shared" si="65"/>
        <v>CALCA</v>
      </c>
      <c r="C800" s="3" t="s">
        <v>713</v>
      </c>
      <c r="D800" s="4">
        <v>39</v>
      </c>
      <c r="E800" s="4">
        <v>402</v>
      </c>
      <c r="F800" s="4">
        <v>357</v>
      </c>
      <c r="G800" s="4">
        <v>709</v>
      </c>
    </row>
    <row r="801" spans="1:7" ht="12" customHeight="1" x14ac:dyDescent="0.25">
      <c r="A801" s="3" t="str">
        <f t="shared" si="63"/>
        <v>CUSCO</v>
      </c>
      <c r="B801" s="139" t="s">
        <v>2613</v>
      </c>
      <c r="C801" s="141"/>
      <c r="D801" s="140">
        <v>367</v>
      </c>
      <c r="E801" s="140">
        <v>3423</v>
      </c>
      <c r="F801" s="140">
        <v>2925</v>
      </c>
      <c r="G801" s="140">
        <v>5482</v>
      </c>
    </row>
    <row r="802" spans="1:7" ht="12" customHeight="1" x14ac:dyDescent="0.25">
      <c r="A802" s="3" t="str">
        <f t="shared" si="63"/>
        <v>CUSCO</v>
      </c>
      <c r="B802" s="3" t="s">
        <v>714</v>
      </c>
      <c r="C802" s="3" t="s">
        <v>715</v>
      </c>
      <c r="D802" s="4">
        <v>21</v>
      </c>
      <c r="E802" s="4">
        <v>216</v>
      </c>
      <c r="F802" s="4">
        <v>182</v>
      </c>
      <c r="G802" s="4">
        <v>353</v>
      </c>
    </row>
    <row r="803" spans="1:7" ht="12" customHeight="1" x14ac:dyDescent="0.25">
      <c r="A803" s="3" t="str">
        <f t="shared" si="63"/>
        <v>CUSCO</v>
      </c>
      <c r="B803" s="3" t="str">
        <f t="shared" ref="B803:B809" si="66">B802</f>
        <v>CANAS</v>
      </c>
      <c r="C803" s="3" t="s">
        <v>716</v>
      </c>
      <c r="D803" s="4">
        <v>37</v>
      </c>
      <c r="E803" s="4">
        <v>235</v>
      </c>
      <c r="F803" s="4">
        <v>196</v>
      </c>
      <c r="G803" s="4">
        <v>348</v>
      </c>
    </row>
    <row r="804" spans="1:7" ht="12" customHeight="1" x14ac:dyDescent="0.25">
      <c r="A804" s="3" t="str">
        <f t="shared" si="63"/>
        <v>CUSCO</v>
      </c>
      <c r="B804" s="3" t="str">
        <f t="shared" si="66"/>
        <v>CANAS</v>
      </c>
      <c r="C804" s="3" t="s">
        <v>717</v>
      </c>
      <c r="D804" s="4">
        <v>7</v>
      </c>
      <c r="E804" s="4">
        <v>74</v>
      </c>
      <c r="F804" s="4">
        <v>59</v>
      </c>
      <c r="G804" s="4">
        <v>104</v>
      </c>
    </row>
    <row r="805" spans="1:7" ht="12" customHeight="1" x14ac:dyDescent="0.25">
      <c r="A805" s="3" t="str">
        <f t="shared" si="63"/>
        <v>CUSCO</v>
      </c>
      <c r="B805" s="3" t="str">
        <f t="shared" si="66"/>
        <v>CANAS</v>
      </c>
      <c r="C805" s="3" t="s">
        <v>718</v>
      </c>
      <c r="D805" s="4">
        <v>39</v>
      </c>
      <c r="E805" s="4">
        <v>248</v>
      </c>
      <c r="F805" s="4">
        <v>207</v>
      </c>
      <c r="G805" s="4">
        <v>378</v>
      </c>
    </row>
    <row r="806" spans="1:7" ht="12" customHeight="1" x14ac:dyDescent="0.25">
      <c r="A806" s="3" t="str">
        <f t="shared" si="63"/>
        <v>CUSCO</v>
      </c>
      <c r="B806" s="3" t="str">
        <f t="shared" si="66"/>
        <v>CANAS</v>
      </c>
      <c r="C806" s="3" t="s">
        <v>445</v>
      </c>
      <c r="D806" s="4">
        <v>7</v>
      </c>
      <c r="E806" s="4">
        <v>57</v>
      </c>
      <c r="F806" s="4">
        <v>51</v>
      </c>
      <c r="G806" s="4">
        <v>99</v>
      </c>
    </row>
    <row r="807" spans="1:7" ht="12" customHeight="1" x14ac:dyDescent="0.25">
      <c r="A807" s="3" t="str">
        <f t="shared" si="63"/>
        <v>CUSCO</v>
      </c>
      <c r="B807" s="3" t="str">
        <f t="shared" si="66"/>
        <v>CANAS</v>
      </c>
      <c r="C807" s="3" t="s">
        <v>719</v>
      </c>
      <c r="D807" s="4">
        <v>17</v>
      </c>
      <c r="E807" s="4">
        <v>119</v>
      </c>
      <c r="F807" s="4">
        <v>99</v>
      </c>
      <c r="G807" s="4">
        <v>177</v>
      </c>
    </row>
    <row r="808" spans="1:7" ht="12" customHeight="1" x14ac:dyDescent="0.25">
      <c r="A808" s="3" t="str">
        <f t="shared" si="63"/>
        <v>CUSCO</v>
      </c>
      <c r="B808" s="3" t="str">
        <f t="shared" si="66"/>
        <v>CANAS</v>
      </c>
      <c r="C808" s="3" t="s">
        <v>720</v>
      </c>
      <c r="D808" s="4">
        <v>15</v>
      </c>
      <c r="E808" s="4">
        <v>113</v>
      </c>
      <c r="F808" s="4">
        <v>94</v>
      </c>
      <c r="G808" s="4">
        <v>163</v>
      </c>
    </row>
    <row r="809" spans="1:7" ht="12" customHeight="1" x14ac:dyDescent="0.25">
      <c r="A809" s="3" t="str">
        <f t="shared" si="63"/>
        <v>CUSCO</v>
      </c>
      <c r="B809" s="3" t="str">
        <f t="shared" si="66"/>
        <v>CANAS</v>
      </c>
      <c r="C809" s="3" t="s">
        <v>721</v>
      </c>
      <c r="D809" s="4">
        <v>63</v>
      </c>
      <c r="E809" s="4">
        <v>416</v>
      </c>
      <c r="F809" s="4">
        <v>357</v>
      </c>
      <c r="G809" s="4">
        <v>629</v>
      </c>
    </row>
    <row r="810" spans="1:7" ht="12" customHeight="1" x14ac:dyDescent="0.25">
      <c r="A810" s="3" t="str">
        <f t="shared" si="63"/>
        <v>CUSCO</v>
      </c>
      <c r="B810" s="139" t="s">
        <v>2614</v>
      </c>
      <c r="C810" s="141"/>
      <c r="D810" s="140">
        <v>206</v>
      </c>
      <c r="E810" s="140">
        <v>1478</v>
      </c>
      <c r="F810" s="140">
        <v>1245</v>
      </c>
      <c r="G810" s="140">
        <v>2251</v>
      </c>
    </row>
    <row r="811" spans="1:7" ht="12" customHeight="1" x14ac:dyDescent="0.25">
      <c r="A811" s="3" t="str">
        <f t="shared" si="63"/>
        <v>CUSCO</v>
      </c>
      <c r="B811" s="3" t="s">
        <v>722</v>
      </c>
      <c r="C811" s="3" t="s">
        <v>723</v>
      </c>
      <c r="D811" s="4">
        <v>20</v>
      </c>
      <c r="E811" s="4">
        <v>205</v>
      </c>
      <c r="F811" s="4">
        <v>173</v>
      </c>
      <c r="G811" s="4">
        <v>306</v>
      </c>
    </row>
    <row r="812" spans="1:7" ht="12" customHeight="1" x14ac:dyDescent="0.25">
      <c r="A812" s="3" t="str">
        <f t="shared" si="63"/>
        <v>CUSCO</v>
      </c>
      <c r="B812" s="3" t="str">
        <f t="shared" ref="B812:B818" si="67">B811</f>
        <v>CANCHIS</v>
      </c>
      <c r="C812" s="3" t="s">
        <v>724</v>
      </c>
      <c r="D812" s="4">
        <v>34</v>
      </c>
      <c r="E812" s="4">
        <v>258</v>
      </c>
      <c r="F812" s="4">
        <v>218</v>
      </c>
      <c r="G812" s="4">
        <v>393</v>
      </c>
    </row>
    <row r="813" spans="1:7" ht="12" customHeight="1" x14ac:dyDescent="0.25">
      <c r="A813" s="3" t="str">
        <f t="shared" si="63"/>
        <v>CUSCO</v>
      </c>
      <c r="B813" s="3" t="str">
        <f t="shared" si="67"/>
        <v>CANCHIS</v>
      </c>
      <c r="C813" s="3" t="s">
        <v>725</v>
      </c>
      <c r="D813" s="4">
        <v>46</v>
      </c>
      <c r="E813" s="4">
        <v>384</v>
      </c>
      <c r="F813" s="4">
        <v>326</v>
      </c>
      <c r="G813" s="4">
        <v>590</v>
      </c>
    </row>
    <row r="814" spans="1:7" ht="12" customHeight="1" x14ac:dyDescent="0.25">
      <c r="A814" s="3" t="str">
        <f t="shared" si="63"/>
        <v>CUSCO</v>
      </c>
      <c r="B814" s="3" t="str">
        <f t="shared" si="67"/>
        <v>CANCHIS</v>
      </c>
      <c r="C814" s="3" t="s">
        <v>726</v>
      </c>
      <c r="D814" s="4">
        <v>46</v>
      </c>
      <c r="E814" s="4">
        <v>403</v>
      </c>
      <c r="F814" s="4">
        <v>337</v>
      </c>
      <c r="G814" s="4">
        <v>599</v>
      </c>
    </row>
    <row r="815" spans="1:7" ht="12" customHeight="1" x14ac:dyDescent="0.25">
      <c r="A815" s="3" t="str">
        <f t="shared" si="63"/>
        <v>CUSCO</v>
      </c>
      <c r="B815" s="3" t="str">
        <f t="shared" si="67"/>
        <v>CANCHIS</v>
      </c>
      <c r="C815" s="3" t="s">
        <v>671</v>
      </c>
      <c r="D815" s="4">
        <v>24</v>
      </c>
      <c r="E815" s="4">
        <v>184</v>
      </c>
      <c r="F815" s="4">
        <v>159</v>
      </c>
      <c r="G815" s="4">
        <v>299</v>
      </c>
    </row>
    <row r="816" spans="1:7" ht="12" customHeight="1" x14ac:dyDescent="0.25">
      <c r="A816" s="3" t="str">
        <f t="shared" si="63"/>
        <v>CUSCO</v>
      </c>
      <c r="B816" s="3" t="str">
        <f t="shared" si="67"/>
        <v>CANCHIS</v>
      </c>
      <c r="C816" s="3" t="s">
        <v>206</v>
      </c>
      <c r="D816" s="4">
        <v>20</v>
      </c>
      <c r="E816" s="4">
        <v>95</v>
      </c>
      <c r="F816" s="4">
        <v>80</v>
      </c>
      <c r="G816" s="4">
        <v>133</v>
      </c>
    </row>
    <row r="817" spans="1:7" ht="12" customHeight="1" x14ac:dyDescent="0.25">
      <c r="A817" s="3" t="str">
        <f t="shared" si="63"/>
        <v>CUSCO</v>
      </c>
      <c r="B817" s="3" t="str">
        <f t="shared" si="67"/>
        <v>CANCHIS</v>
      </c>
      <c r="C817" s="3" t="s">
        <v>727</v>
      </c>
      <c r="D817" s="4">
        <v>293</v>
      </c>
      <c r="E817" s="4">
        <v>2734</v>
      </c>
      <c r="F817" s="4">
        <v>2379</v>
      </c>
      <c r="G817" s="4">
        <v>4403</v>
      </c>
    </row>
    <row r="818" spans="1:7" ht="12" customHeight="1" x14ac:dyDescent="0.25">
      <c r="A818" s="3" t="str">
        <f t="shared" si="63"/>
        <v>CUSCO</v>
      </c>
      <c r="B818" s="3" t="str">
        <f t="shared" si="67"/>
        <v>CANCHIS</v>
      </c>
      <c r="C818" s="3" t="s">
        <v>728</v>
      </c>
      <c r="D818" s="4">
        <v>32</v>
      </c>
      <c r="E818" s="4">
        <v>262</v>
      </c>
      <c r="F818" s="4">
        <v>223</v>
      </c>
      <c r="G818" s="4">
        <v>369</v>
      </c>
    </row>
    <row r="819" spans="1:7" ht="12" customHeight="1" x14ac:dyDescent="0.25">
      <c r="A819" s="3" t="str">
        <f t="shared" si="63"/>
        <v>CUSCO</v>
      </c>
      <c r="B819" s="139" t="s">
        <v>2615</v>
      </c>
      <c r="C819" s="141"/>
      <c r="D819" s="140">
        <v>515</v>
      </c>
      <c r="E819" s="140">
        <v>4525</v>
      </c>
      <c r="F819" s="140">
        <v>3895</v>
      </c>
      <c r="G819" s="140">
        <v>7092</v>
      </c>
    </row>
    <row r="820" spans="1:7" ht="12" customHeight="1" x14ac:dyDescent="0.25">
      <c r="A820" s="3" t="str">
        <f t="shared" si="63"/>
        <v>CUSCO</v>
      </c>
      <c r="B820" s="3" t="s">
        <v>729</v>
      </c>
      <c r="C820" s="3" t="s">
        <v>730</v>
      </c>
      <c r="D820" s="4">
        <v>36</v>
      </c>
      <c r="E820" s="4">
        <v>224</v>
      </c>
      <c r="F820" s="4">
        <v>197</v>
      </c>
      <c r="G820" s="4">
        <v>302</v>
      </c>
    </row>
    <row r="821" spans="1:7" ht="12" customHeight="1" x14ac:dyDescent="0.25">
      <c r="A821" s="3" t="str">
        <f t="shared" si="63"/>
        <v>CUSCO</v>
      </c>
      <c r="B821" s="3" t="str">
        <f t="shared" ref="B821:B827" si="68">B820</f>
        <v>CHUMBIVILCAS</v>
      </c>
      <c r="C821" s="3" t="s">
        <v>731</v>
      </c>
      <c r="D821" s="4">
        <v>52</v>
      </c>
      <c r="E821" s="4">
        <v>351</v>
      </c>
      <c r="F821" s="4">
        <v>291</v>
      </c>
      <c r="G821" s="4">
        <v>501</v>
      </c>
    </row>
    <row r="822" spans="1:7" ht="12" customHeight="1" x14ac:dyDescent="0.25">
      <c r="A822" s="3" t="str">
        <f t="shared" si="63"/>
        <v>CUSCO</v>
      </c>
      <c r="B822" s="3" t="str">
        <f t="shared" si="68"/>
        <v>CHUMBIVILCAS</v>
      </c>
      <c r="C822" s="3" t="s">
        <v>732</v>
      </c>
      <c r="D822" s="4">
        <v>59</v>
      </c>
      <c r="E822" s="4">
        <v>475</v>
      </c>
      <c r="F822" s="4">
        <v>399</v>
      </c>
      <c r="G822" s="4">
        <v>679</v>
      </c>
    </row>
    <row r="823" spans="1:7" ht="12" customHeight="1" x14ac:dyDescent="0.25">
      <c r="A823" s="3" t="str">
        <f t="shared" si="63"/>
        <v>CUSCO</v>
      </c>
      <c r="B823" s="3" t="str">
        <f t="shared" si="68"/>
        <v>CHUMBIVILCAS</v>
      </c>
      <c r="C823" s="3" t="s">
        <v>733</v>
      </c>
      <c r="D823" s="4">
        <v>65</v>
      </c>
      <c r="E823" s="4">
        <v>609</v>
      </c>
      <c r="F823" s="4">
        <v>534</v>
      </c>
      <c r="G823" s="4">
        <v>963</v>
      </c>
    </row>
    <row r="824" spans="1:7" ht="12" customHeight="1" x14ac:dyDescent="0.25">
      <c r="A824" s="3" t="str">
        <f t="shared" si="63"/>
        <v>CUSCO</v>
      </c>
      <c r="B824" s="3" t="str">
        <f t="shared" si="68"/>
        <v>CHUMBIVILCAS</v>
      </c>
      <c r="C824" s="3" t="s">
        <v>734</v>
      </c>
      <c r="D824" s="4">
        <v>41</v>
      </c>
      <c r="E824" s="4">
        <v>260</v>
      </c>
      <c r="F824" s="4">
        <v>214</v>
      </c>
      <c r="G824" s="4">
        <v>377</v>
      </c>
    </row>
    <row r="825" spans="1:7" ht="12" customHeight="1" x14ac:dyDescent="0.25">
      <c r="A825" s="3" t="str">
        <f t="shared" si="63"/>
        <v>CUSCO</v>
      </c>
      <c r="B825" s="3" t="str">
        <f t="shared" si="68"/>
        <v>CHUMBIVILCAS</v>
      </c>
      <c r="C825" s="3" t="s">
        <v>735</v>
      </c>
      <c r="D825" s="4">
        <v>32</v>
      </c>
      <c r="E825" s="4">
        <v>228</v>
      </c>
      <c r="F825" s="4">
        <v>183</v>
      </c>
      <c r="G825" s="4">
        <v>339</v>
      </c>
    </row>
    <row r="826" spans="1:7" ht="12" customHeight="1" x14ac:dyDescent="0.25">
      <c r="A826" s="3" t="str">
        <f t="shared" si="63"/>
        <v>CUSCO</v>
      </c>
      <c r="B826" s="3" t="str">
        <f t="shared" si="68"/>
        <v>CHUMBIVILCAS</v>
      </c>
      <c r="C826" s="3" t="s">
        <v>69</v>
      </c>
      <c r="D826" s="4">
        <v>171</v>
      </c>
      <c r="E826" s="4">
        <v>1253</v>
      </c>
      <c r="F826" s="4">
        <v>1046</v>
      </c>
      <c r="G826" s="4">
        <v>1797</v>
      </c>
    </row>
    <row r="827" spans="1:7" ht="12" customHeight="1" x14ac:dyDescent="0.25">
      <c r="A827" s="3" t="str">
        <f t="shared" si="63"/>
        <v>CUSCO</v>
      </c>
      <c r="B827" s="3" t="str">
        <f t="shared" si="68"/>
        <v>CHUMBIVILCAS</v>
      </c>
      <c r="C827" s="3" t="s">
        <v>736</v>
      </c>
      <c r="D827" s="4">
        <v>41</v>
      </c>
      <c r="E827" s="4">
        <v>334</v>
      </c>
      <c r="F827" s="4">
        <v>280</v>
      </c>
      <c r="G827" s="4">
        <v>523</v>
      </c>
    </row>
    <row r="828" spans="1:7" ht="12" customHeight="1" x14ac:dyDescent="0.25">
      <c r="A828" s="3" t="str">
        <f t="shared" si="63"/>
        <v>CUSCO</v>
      </c>
      <c r="B828" s="139" t="s">
        <v>2616</v>
      </c>
      <c r="C828" s="141"/>
      <c r="D828" s="140">
        <v>497</v>
      </c>
      <c r="E828" s="140">
        <v>3734</v>
      </c>
      <c r="F828" s="140">
        <v>3144</v>
      </c>
      <c r="G828" s="140">
        <v>5481</v>
      </c>
    </row>
    <row r="829" spans="1:7" ht="12" customHeight="1" x14ac:dyDescent="0.25">
      <c r="A829" s="3" t="str">
        <f t="shared" si="63"/>
        <v>CUSCO</v>
      </c>
      <c r="B829" s="3" t="s">
        <v>690</v>
      </c>
      <c r="C829" s="3" t="s">
        <v>737</v>
      </c>
      <c r="D829" s="4">
        <v>13</v>
      </c>
      <c r="E829" s="4">
        <v>126</v>
      </c>
      <c r="F829" s="4">
        <v>105</v>
      </c>
      <c r="G829" s="4">
        <v>188</v>
      </c>
    </row>
    <row r="830" spans="1:7" ht="12" customHeight="1" x14ac:dyDescent="0.25">
      <c r="A830" s="3" t="str">
        <f t="shared" si="63"/>
        <v>CUSCO</v>
      </c>
      <c r="B830" s="3" t="str">
        <f t="shared" ref="B830:B836" si="69">B829</f>
        <v>CUSCO</v>
      </c>
      <c r="C830" s="3" t="s">
        <v>690</v>
      </c>
      <c r="D830" s="4">
        <v>595</v>
      </c>
      <c r="E830" s="4">
        <v>5275</v>
      </c>
      <c r="F830" s="4">
        <v>4484</v>
      </c>
      <c r="G830" s="4">
        <v>9000</v>
      </c>
    </row>
    <row r="831" spans="1:7" ht="12" customHeight="1" x14ac:dyDescent="0.25">
      <c r="A831" s="3" t="str">
        <f t="shared" si="63"/>
        <v>CUSCO</v>
      </c>
      <c r="B831" s="3" t="str">
        <f t="shared" si="69"/>
        <v>CUSCO</v>
      </c>
      <c r="C831" s="3" t="s">
        <v>738</v>
      </c>
      <c r="D831" s="4">
        <v>69</v>
      </c>
      <c r="E831" s="4">
        <v>462</v>
      </c>
      <c r="F831" s="4">
        <v>387</v>
      </c>
      <c r="G831" s="4">
        <v>711</v>
      </c>
    </row>
    <row r="832" spans="1:7" ht="12" customHeight="1" x14ac:dyDescent="0.25">
      <c r="A832" s="3" t="str">
        <f t="shared" si="63"/>
        <v>CUSCO</v>
      </c>
      <c r="B832" s="3" t="str">
        <f t="shared" si="69"/>
        <v>CUSCO</v>
      </c>
      <c r="C832" s="3" t="s">
        <v>66</v>
      </c>
      <c r="D832" s="4">
        <v>407</v>
      </c>
      <c r="E832" s="4">
        <v>3208</v>
      </c>
      <c r="F832" s="4">
        <v>2685</v>
      </c>
      <c r="G832" s="4">
        <v>4871</v>
      </c>
    </row>
    <row r="833" spans="1:7" ht="12" customHeight="1" x14ac:dyDescent="0.25">
      <c r="A833" s="3" t="str">
        <f t="shared" si="63"/>
        <v>CUSCO</v>
      </c>
      <c r="B833" s="3" t="str">
        <f t="shared" si="69"/>
        <v>CUSCO</v>
      </c>
      <c r="C833" s="3" t="s">
        <v>739</v>
      </c>
      <c r="D833" s="4">
        <v>631</v>
      </c>
      <c r="E833" s="4">
        <v>4935</v>
      </c>
      <c r="F833" s="4">
        <v>4073</v>
      </c>
      <c r="G833" s="4">
        <v>7668</v>
      </c>
    </row>
    <row r="834" spans="1:7" ht="12" customHeight="1" x14ac:dyDescent="0.25">
      <c r="A834" s="3" t="str">
        <f t="shared" si="63"/>
        <v>CUSCO</v>
      </c>
      <c r="B834" s="3" t="str">
        <f t="shared" si="69"/>
        <v>CUSCO</v>
      </c>
      <c r="C834" s="3" t="s">
        <v>740</v>
      </c>
      <c r="D834" s="4">
        <v>648</v>
      </c>
      <c r="E834" s="4">
        <v>5344</v>
      </c>
      <c r="F834" s="4">
        <v>4554</v>
      </c>
      <c r="G834" s="4">
        <v>8619</v>
      </c>
    </row>
    <row r="835" spans="1:7" ht="12" customHeight="1" x14ac:dyDescent="0.25">
      <c r="A835" s="3" t="str">
        <f t="shared" si="63"/>
        <v>CUSCO</v>
      </c>
      <c r="B835" s="3" t="str">
        <f t="shared" si="69"/>
        <v>CUSCO</v>
      </c>
      <c r="C835" s="3" t="s">
        <v>741</v>
      </c>
      <c r="D835" s="4">
        <v>58</v>
      </c>
      <c r="E835" s="4">
        <v>394</v>
      </c>
      <c r="F835" s="4">
        <v>325</v>
      </c>
      <c r="G835" s="4">
        <v>575</v>
      </c>
    </row>
    <row r="836" spans="1:7" ht="12" customHeight="1" x14ac:dyDescent="0.25">
      <c r="A836" s="3" t="str">
        <f t="shared" si="63"/>
        <v>CUSCO</v>
      </c>
      <c r="B836" s="3" t="str">
        <f t="shared" si="69"/>
        <v>CUSCO</v>
      </c>
      <c r="C836" s="3" t="s">
        <v>742</v>
      </c>
      <c r="D836" s="4">
        <v>385</v>
      </c>
      <c r="E836" s="4">
        <v>3117</v>
      </c>
      <c r="F836" s="4">
        <v>2640</v>
      </c>
      <c r="G836" s="4">
        <v>5218</v>
      </c>
    </row>
    <row r="837" spans="1:7" ht="12" customHeight="1" x14ac:dyDescent="0.25">
      <c r="A837" s="3" t="str">
        <f t="shared" si="63"/>
        <v>CUSCO</v>
      </c>
      <c r="B837" s="139" t="s">
        <v>1788</v>
      </c>
      <c r="C837" s="141"/>
      <c r="D837" s="140">
        <v>2806</v>
      </c>
      <c r="E837" s="140">
        <v>22861</v>
      </c>
      <c r="F837" s="140">
        <v>19253</v>
      </c>
      <c r="G837" s="140">
        <v>36850</v>
      </c>
    </row>
    <row r="838" spans="1:7" ht="12" customHeight="1" x14ac:dyDescent="0.25">
      <c r="A838" s="3" t="str">
        <f t="shared" si="63"/>
        <v>CUSCO</v>
      </c>
      <c r="B838" s="3" t="s">
        <v>743</v>
      </c>
      <c r="C838" s="3" t="s">
        <v>744</v>
      </c>
      <c r="D838" s="4">
        <v>8</v>
      </c>
      <c r="E838" s="4">
        <v>72</v>
      </c>
      <c r="F838" s="4">
        <v>58</v>
      </c>
      <c r="G838" s="4">
        <v>104</v>
      </c>
    </row>
    <row r="839" spans="1:7" ht="12" customHeight="1" x14ac:dyDescent="0.25">
      <c r="A839" s="3" t="str">
        <f t="shared" si="63"/>
        <v>CUSCO</v>
      </c>
      <c r="B839" s="3" t="str">
        <f t="shared" ref="B839:B845" si="70">B838</f>
        <v>ESPINAR</v>
      </c>
      <c r="C839" s="3" t="s">
        <v>745</v>
      </c>
      <c r="D839" s="4">
        <v>4</v>
      </c>
      <c r="E839" s="4">
        <v>22</v>
      </c>
      <c r="F839" s="4">
        <v>18</v>
      </c>
      <c r="G839" s="4">
        <v>31</v>
      </c>
    </row>
    <row r="840" spans="1:7" ht="12" customHeight="1" x14ac:dyDescent="0.25">
      <c r="A840" s="3" t="str">
        <f t="shared" si="63"/>
        <v>CUSCO</v>
      </c>
      <c r="B840" s="3" t="str">
        <f t="shared" si="70"/>
        <v>ESPINAR</v>
      </c>
      <c r="C840" s="3" t="s">
        <v>412</v>
      </c>
      <c r="D840" s="4">
        <v>32</v>
      </c>
      <c r="E840" s="4">
        <v>313</v>
      </c>
      <c r="F840" s="4">
        <v>253</v>
      </c>
      <c r="G840" s="4">
        <v>480</v>
      </c>
    </row>
    <row r="841" spans="1:7" ht="12" customHeight="1" x14ac:dyDescent="0.25">
      <c r="A841" s="3" t="str">
        <f t="shared" si="63"/>
        <v>CUSCO</v>
      </c>
      <c r="B841" s="3" t="str">
        <f t="shared" si="70"/>
        <v>ESPINAR</v>
      </c>
      <c r="C841" s="3" t="s">
        <v>743</v>
      </c>
      <c r="D841" s="4">
        <v>265</v>
      </c>
      <c r="E841" s="4">
        <v>2213</v>
      </c>
      <c r="F841" s="4">
        <v>1860</v>
      </c>
      <c r="G841" s="4">
        <v>3348</v>
      </c>
    </row>
    <row r="842" spans="1:7" ht="12" customHeight="1" x14ac:dyDescent="0.25">
      <c r="A842" s="3" t="str">
        <f t="shared" si="63"/>
        <v>CUSCO</v>
      </c>
      <c r="B842" s="3" t="str">
        <f t="shared" si="70"/>
        <v>ESPINAR</v>
      </c>
      <c r="C842" s="3" t="s">
        <v>746</v>
      </c>
      <c r="D842" s="4">
        <v>6</v>
      </c>
      <c r="E842" s="4">
        <v>48</v>
      </c>
      <c r="F842" s="4">
        <v>33</v>
      </c>
      <c r="G842" s="4">
        <v>57</v>
      </c>
    </row>
    <row r="843" spans="1:7" ht="12" customHeight="1" x14ac:dyDescent="0.25">
      <c r="A843" s="3" t="str">
        <f t="shared" si="63"/>
        <v>CUSCO</v>
      </c>
      <c r="B843" s="3" t="str">
        <f t="shared" si="70"/>
        <v>ESPINAR</v>
      </c>
      <c r="C843" s="3" t="s">
        <v>747</v>
      </c>
      <c r="D843" s="4">
        <v>31</v>
      </c>
      <c r="E843" s="4">
        <v>289</v>
      </c>
      <c r="F843" s="4">
        <v>242</v>
      </c>
      <c r="G843" s="4">
        <v>457</v>
      </c>
    </row>
    <row r="844" spans="1:7" ht="12" customHeight="1" x14ac:dyDescent="0.25">
      <c r="A844" s="3" t="str">
        <f t="shared" si="63"/>
        <v>CUSCO</v>
      </c>
      <c r="B844" s="3" t="str">
        <f t="shared" si="70"/>
        <v>ESPINAR</v>
      </c>
      <c r="C844" s="3" t="s">
        <v>748</v>
      </c>
      <c r="D844" s="4">
        <v>27</v>
      </c>
      <c r="E844" s="4">
        <v>129</v>
      </c>
      <c r="F844" s="4">
        <v>110</v>
      </c>
      <c r="G844" s="4">
        <v>227</v>
      </c>
    </row>
    <row r="845" spans="1:7" ht="12" customHeight="1" x14ac:dyDescent="0.25">
      <c r="A845" s="3" t="str">
        <f t="shared" si="63"/>
        <v>CUSCO</v>
      </c>
      <c r="B845" s="3" t="str">
        <f t="shared" si="70"/>
        <v>ESPINAR</v>
      </c>
      <c r="C845" s="3" t="s">
        <v>749</v>
      </c>
      <c r="D845" s="4">
        <v>6</v>
      </c>
      <c r="E845" s="4">
        <v>54</v>
      </c>
      <c r="F845" s="4">
        <v>44</v>
      </c>
      <c r="G845" s="4">
        <v>83</v>
      </c>
    </row>
    <row r="846" spans="1:7" ht="12" customHeight="1" x14ac:dyDescent="0.25">
      <c r="A846" s="3" t="str">
        <f t="shared" si="63"/>
        <v>CUSCO</v>
      </c>
      <c r="B846" s="139" t="s">
        <v>2617</v>
      </c>
      <c r="C846" s="141"/>
      <c r="D846" s="140">
        <v>379</v>
      </c>
      <c r="E846" s="140">
        <v>3140</v>
      </c>
      <c r="F846" s="140">
        <v>2618</v>
      </c>
      <c r="G846" s="140">
        <v>4787</v>
      </c>
    </row>
    <row r="847" spans="1:7" ht="12" customHeight="1" x14ac:dyDescent="0.25">
      <c r="A847" s="3" t="str">
        <f t="shared" si="63"/>
        <v>CUSCO</v>
      </c>
      <c r="B847" s="3" t="s">
        <v>750</v>
      </c>
      <c r="C847" s="3" t="s">
        <v>751</v>
      </c>
      <c r="D847" s="4">
        <v>150</v>
      </c>
      <c r="E847" s="4">
        <v>1309</v>
      </c>
      <c r="F847" s="4">
        <v>1117</v>
      </c>
      <c r="G847" s="4">
        <v>2021</v>
      </c>
    </row>
    <row r="848" spans="1:7" ht="12" customHeight="1" x14ac:dyDescent="0.25">
      <c r="A848" s="3" t="str">
        <f t="shared" si="63"/>
        <v>CUSCO</v>
      </c>
      <c r="B848" s="3" t="str">
        <f t="shared" ref="B848:B860" si="71">B847</f>
        <v>LA CONVENCION</v>
      </c>
      <c r="C848" s="3" t="s">
        <v>752</v>
      </c>
      <c r="D848" s="4">
        <v>18</v>
      </c>
      <c r="E848" s="4">
        <v>152</v>
      </c>
      <c r="F848" s="4">
        <v>132</v>
      </c>
      <c r="G848" s="4">
        <v>260</v>
      </c>
    </row>
    <row r="849" spans="1:7" ht="12" customHeight="1" x14ac:dyDescent="0.25">
      <c r="A849" s="3" t="str">
        <f t="shared" si="63"/>
        <v>CUSCO</v>
      </c>
      <c r="B849" s="3" t="str">
        <f t="shared" si="71"/>
        <v>LA CONVENCION</v>
      </c>
      <c r="C849" s="3" t="s">
        <v>753</v>
      </c>
      <c r="D849" s="4">
        <v>21</v>
      </c>
      <c r="E849" s="4">
        <v>247</v>
      </c>
      <c r="F849" s="4">
        <v>213</v>
      </c>
      <c r="G849" s="4">
        <v>400</v>
      </c>
    </row>
    <row r="850" spans="1:7" ht="12" customHeight="1" x14ac:dyDescent="0.25">
      <c r="A850" s="3" t="str">
        <f t="shared" si="63"/>
        <v>CUSCO</v>
      </c>
      <c r="B850" s="3" t="str">
        <f t="shared" si="71"/>
        <v>LA CONVENCION</v>
      </c>
      <c r="C850" s="3" t="s">
        <v>754</v>
      </c>
      <c r="D850" s="4">
        <v>237</v>
      </c>
      <c r="E850" s="4">
        <v>1577</v>
      </c>
      <c r="F850" s="4">
        <v>1311</v>
      </c>
      <c r="G850" s="4">
        <v>2332</v>
      </c>
    </row>
    <row r="851" spans="1:7" ht="12" customHeight="1" x14ac:dyDescent="0.25">
      <c r="A851" s="3" t="str">
        <f t="shared" si="63"/>
        <v>CUSCO</v>
      </c>
      <c r="B851" s="3" t="str">
        <f t="shared" si="71"/>
        <v>LA CONVENCION</v>
      </c>
      <c r="C851" s="3" t="s">
        <v>755</v>
      </c>
      <c r="D851" s="4">
        <v>22</v>
      </c>
      <c r="E851" s="4">
        <v>169</v>
      </c>
      <c r="F851" s="4">
        <v>140</v>
      </c>
      <c r="G851" s="4">
        <v>245</v>
      </c>
    </row>
    <row r="852" spans="1:7" ht="12" customHeight="1" x14ac:dyDescent="0.25">
      <c r="A852" s="3" t="str">
        <f t="shared" si="63"/>
        <v>CUSCO</v>
      </c>
      <c r="B852" s="3" t="str">
        <f t="shared" si="71"/>
        <v>LA CONVENCION</v>
      </c>
      <c r="C852" s="3" t="s">
        <v>756</v>
      </c>
      <c r="D852" s="4">
        <v>187</v>
      </c>
      <c r="E852" s="4">
        <v>1423</v>
      </c>
      <c r="F852" s="4">
        <v>1250</v>
      </c>
      <c r="G852" s="4">
        <v>2128</v>
      </c>
    </row>
    <row r="853" spans="1:7" ht="12" customHeight="1" x14ac:dyDescent="0.25">
      <c r="A853" s="3" t="str">
        <f t="shared" si="63"/>
        <v>CUSCO</v>
      </c>
      <c r="B853" s="3" t="str">
        <f t="shared" si="71"/>
        <v>LA CONVENCION</v>
      </c>
      <c r="C853" s="3" t="s">
        <v>317</v>
      </c>
      <c r="D853" s="4">
        <v>21</v>
      </c>
      <c r="E853" s="4">
        <v>172</v>
      </c>
      <c r="F853" s="4">
        <v>147</v>
      </c>
      <c r="G853" s="4">
        <v>258</v>
      </c>
    </row>
    <row r="854" spans="1:7" ht="12" customHeight="1" x14ac:dyDescent="0.25">
      <c r="A854" s="3" t="str">
        <f t="shared" si="63"/>
        <v>CUSCO</v>
      </c>
      <c r="B854" s="3" t="str">
        <f t="shared" si="71"/>
        <v>LA CONVENCION</v>
      </c>
      <c r="C854" s="3" t="s">
        <v>757</v>
      </c>
      <c r="D854" s="4">
        <v>384</v>
      </c>
      <c r="E854" s="4">
        <v>2688</v>
      </c>
      <c r="F854" s="4">
        <v>2261</v>
      </c>
      <c r="G854" s="4">
        <v>3893</v>
      </c>
    </row>
    <row r="855" spans="1:7" ht="12" customHeight="1" x14ac:dyDescent="0.25">
      <c r="A855" s="3" t="str">
        <f t="shared" si="63"/>
        <v>CUSCO</v>
      </c>
      <c r="B855" s="3" t="str">
        <f t="shared" si="71"/>
        <v>LA CONVENCION</v>
      </c>
      <c r="C855" s="3" t="s">
        <v>758</v>
      </c>
      <c r="D855" s="4">
        <v>48</v>
      </c>
      <c r="E855" s="4">
        <v>439</v>
      </c>
      <c r="F855" s="4">
        <v>382</v>
      </c>
      <c r="G855" s="4">
        <v>669</v>
      </c>
    </row>
    <row r="856" spans="1:7" ht="12" customHeight="1" x14ac:dyDescent="0.25">
      <c r="A856" s="3" t="str">
        <f t="shared" si="63"/>
        <v>CUSCO</v>
      </c>
      <c r="B856" s="3" t="str">
        <f t="shared" si="71"/>
        <v>LA CONVENCION</v>
      </c>
      <c r="C856" s="3" t="s">
        <v>759</v>
      </c>
      <c r="D856" s="4">
        <v>216</v>
      </c>
      <c r="E856" s="4">
        <v>1825</v>
      </c>
      <c r="F856" s="4">
        <v>1546</v>
      </c>
      <c r="G856" s="4">
        <v>2853</v>
      </c>
    </row>
    <row r="857" spans="1:7" ht="12" customHeight="1" x14ac:dyDescent="0.25">
      <c r="A857" s="3" t="str">
        <f t="shared" si="63"/>
        <v>CUSCO</v>
      </c>
      <c r="B857" s="3" t="str">
        <f t="shared" si="71"/>
        <v>LA CONVENCION</v>
      </c>
      <c r="C857" s="3" t="s">
        <v>760</v>
      </c>
      <c r="D857" s="4">
        <v>30</v>
      </c>
      <c r="E857" s="4">
        <v>235</v>
      </c>
      <c r="F857" s="4">
        <v>202</v>
      </c>
      <c r="G857" s="4">
        <v>361</v>
      </c>
    </row>
    <row r="858" spans="1:7" ht="12" customHeight="1" x14ac:dyDescent="0.25">
      <c r="A858" s="3" t="str">
        <f t="shared" si="63"/>
        <v>CUSCO</v>
      </c>
      <c r="B858" s="3" t="str">
        <f t="shared" si="71"/>
        <v>LA CONVENCION</v>
      </c>
      <c r="C858" s="3" t="s">
        <v>340</v>
      </c>
      <c r="D858" s="4">
        <v>29</v>
      </c>
      <c r="E858" s="4">
        <v>346</v>
      </c>
      <c r="F858" s="4">
        <v>314</v>
      </c>
      <c r="G858" s="4">
        <v>554</v>
      </c>
    </row>
    <row r="859" spans="1:7" ht="12" customHeight="1" x14ac:dyDescent="0.25">
      <c r="A859" s="3" t="str">
        <f t="shared" si="63"/>
        <v>CUSCO</v>
      </c>
      <c r="B859" s="3" t="str">
        <f t="shared" si="71"/>
        <v>LA CONVENCION</v>
      </c>
      <c r="C859" s="3" t="s">
        <v>761</v>
      </c>
      <c r="D859" s="4">
        <v>46</v>
      </c>
      <c r="E859" s="4">
        <v>281</v>
      </c>
      <c r="F859" s="4">
        <v>230</v>
      </c>
      <c r="G859" s="4">
        <v>417</v>
      </c>
    </row>
    <row r="860" spans="1:7" ht="12" customHeight="1" x14ac:dyDescent="0.25">
      <c r="A860" s="3" t="str">
        <f t="shared" si="63"/>
        <v>CUSCO</v>
      </c>
      <c r="B860" s="3" t="str">
        <f t="shared" si="71"/>
        <v>LA CONVENCION</v>
      </c>
      <c r="C860" s="3" t="s">
        <v>762</v>
      </c>
      <c r="D860" s="4">
        <v>21</v>
      </c>
      <c r="E860" s="4">
        <v>153</v>
      </c>
      <c r="F860" s="4">
        <v>118</v>
      </c>
      <c r="G860" s="4">
        <v>187</v>
      </c>
    </row>
    <row r="861" spans="1:7" ht="12" customHeight="1" x14ac:dyDescent="0.25">
      <c r="A861" s="3" t="str">
        <f t="shared" si="63"/>
        <v>CUSCO</v>
      </c>
      <c r="B861" s="139" t="s">
        <v>2618</v>
      </c>
      <c r="C861" s="141"/>
      <c r="D861" s="140">
        <v>1430</v>
      </c>
      <c r="E861" s="140">
        <v>11016</v>
      </c>
      <c r="F861" s="140">
        <v>9363</v>
      </c>
      <c r="G861" s="140">
        <v>16578</v>
      </c>
    </row>
    <row r="862" spans="1:7" ht="12" customHeight="1" x14ac:dyDescent="0.25">
      <c r="A862" s="3" t="str">
        <f t="shared" si="63"/>
        <v>CUSCO</v>
      </c>
      <c r="B862" s="3" t="s">
        <v>763</v>
      </c>
      <c r="C862" s="3" t="s">
        <v>764</v>
      </c>
      <c r="D862" s="4">
        <v>16</v>
      </c>
      <c r="E862" s="4">
        <v>140</v>
      </c>
      <c r="F862" s="4">
        <v>118</v>
      </c>
      <c r="G862" s="4">
        <v>199</v>
      </c>
    </row>
    <row r="863" spans="1:7" ht="12" customHeight="1" x14ac:dyDescent="0.25">
      <c r="A863" s="3" t="str">
        <f t="shared" si="63"/>
        <v>CUSCO</v>
      </c>
      <c r="B863" s="3" t="str">
        <f t="shared" ref="B863:B870" si="72">B862</f>
        <v>PARURO</v>
      </c>
      <c r="C863" s="3" t="s">
        <v>765</v>
      </c>
      <c r="D863" s="4">
        <v>31</v>
      </c>
      <c r="E863" s="4">
        <v>134</v>
      </c>
      <c r="F863" s="4">
        <v>103</v>
      </c>
      <c r="G863" s="4">
        <v>168</v>
      </c>
    </row>
    <row r="864" spans="1:7" ht="12" customHeight="1" x14ac:dyDescent="0.25">
      <c r="A864" s="3" t="str">
        <f t="shared" si="63"/>
        <v>CUSCO</v>
      </c>
      <c r="B864" s="3" t="str">
        <f t="shared" si="72"/>
        <v>PARURO</v>
      </c>
      <c r="C864" s="3" t="s">
        <v>766</v>
      </c>
      <c r="D864" s="4">
        <v>5</v>
      </c>
      <c r="E864" s="4">
        <v>37</v>
      </c>
      <c r="F864" s="4">
        <v>33</v>
      </c>
      <c r="G864" s="4">
        <v>48</v>
      </c>
    </row>
    <row r="865" spans="1:7" ht="12" customHeight="1" x14ac:dyDescent="0.25">
      <c r="A865" s="3" t="str">
        <f t="shared" si="63"/>
        <v>CUSCO</v>
      </c>
      <c r="B865" s="3" t="str">
        <f t="shared" si="72"/>
        <v>PARURO</v>
      </c>
      <c r="C865" s="3" t="s">
        <v>767</v>
      </c>
      <c r="D865" s="4">
        <v>42</v>
      </c>
      <c r="E865" s="4">
        <v>276</v>
      </c>
      <c r="F865" s="4">
        <v>234</v>
      </c>
      <c r="G865" s="4">
        <v>379</v>
      </c>
    </row>
    <row r="866" spans="1:7" ht="12" customHeight="1" x14ac:dyDescent="0.25">
      <c r="A866" s="3" t="str">
        <f t="shared" si="63"/>
        <v>CUSCO</v>
      </c>
      <c r="B866" s="3" t="str">
        <f t="shared" si="72"/>
        <v>PARURO</v>
      </c>
      <c r="C866" s="3" t="s">
        <v>768</v>
      </c>
      <c r="D866" s="4">
        <v>46</v>
      </c>
      <c r="E866" s="4">
        <v>322</v>
      </c>
      <c r="F866" s="4">
        <v>278</v>
      </c>
      <c r="G866" s="4">
        <v>471</v>
      </c>
    </row>
    <row r="867" spans="1:7" ht="12" customHeight="1" x14ac:dyDescent="0.25">
      <c r="A867" s="3" t="str">
        <f t="shared" si="63"/>
        <v>CUSCO</v>
      </c>
      <c r="B867" s="3" t="str">
        <f t="shared" si="72"/>
        <v>PARURO</v>
      </c>
      <c r="C867" s="3" t="s">
        <v>769</v>
      </c>
      <c r="D867" s="4">
        <v>10</v>
      </c>
      <c r="E867" s="4">
        <v>46</v>
      </c>
      <c r="F867" s="4">
        <v>39</v>
      </c>
      <c r="G867" s="4">
        <v>70</v>
      </c>
    </row>
    <row r="868" spans="1:7" ht="12" customHeight="1" x14ac:dyDescent="0.25">
      <c r="A868" s="3" t="str">
        <f t="shared" si="63"/>
        <v>CUSCO</v>
      </c>
      <c r="B868" s="3" t="str">
        <f t="shared" si="72"/>
        <v>PARURO</v>
      </c>
      <c r="C868" s="3" t="s">
        <v>763</v>
      </c>
      <c r="D868" s="4">
        <v>21</v>
      </c>
      <c r="E868" s="4">
        <v>138</v>
      </c>
      <c r="F868" s="4">
        <v>112</v>
      </c>
      <c r="G868" s="4">
        <v>187</v>
      </c>
    </row>
    <row r="869" spans="1:7" ht="12" customHeight="1" x14ac:dyDescent="0.25">
      <c r="A869" s="3" t="str">
        <f t="shared" si="63"/>
        <v>CUSCO</v>
      </c>
      <c r="B869" s="3" t="str">
        <f t="shared" si="72"/>
        <v>PARURO</v>
      </c>
      <c r="C869" s="3" t="s">
        <v>770</v>
      </c>
      <c r="D869" s="4">
        <v>3</v>
      </c>
      <c r="E869" s="4">
        <v>21</v>
      </c>
      <c r="F869" s="4">
        <v>18</v>
      </c>
      <c r="G869" s="4">
        <v>30</v>
      </c>
    </row>
    <row r="870" spans="1:7" ht="12" customHeight="1" x14ac:dyDescent="0.25">
      <c r="A870" s="3" t="str">
        <f t="shared" si="63"/>
        <v>CUSCO</v>
      </c>
      <c r="B870" s="3" t="str">
        <f t="shared" si="72"/>
        <v>PARURO</v>
      </c>
      <c r="C870" s="3" t="s">
        <v>771</v>
      </c>
      <c r="D870" s="4">
        <v>17</v>
      </c>
      <c r="E870" s="4">
        <v>115</v>
      </c>
      <c r="F870" s="4">
        <v>88</v>
      </c>
      <c r="G870" s="4">
        <v>151</v>
      </c>
    </row>
    <row r="871" spans="1:7" ht="12" customHeight="1" x14ac:dyDescent="0.25">
      <c r="A871" s="3" t="str">
        <f t="shared" si="63"/>
        <v>CUSCO</v>
      </c>
      <c r="B871" s="139" t="s">
        <v>2619</v>
      </c>
      <c r="C871" s="141"/>
      <c r="D871" s="140">
        <v>191</v>
      </c>
      <c r="E871" s="140">
        <v>1229</v>
      </c>
      <c r="F871" s="140">
        <v>1023</v>
      </c>
      <c r="G871" s="140">
        <v>1703</v>
      </c>
    </row>
    <row r="872" spans="1:7" ht="12" customHeight="1" x14ac:dyDescent="0.25">
      <c r="A872" s="3" t="str">
        <f t="shared" si="63"/>
        <v>CUSCO</v>
      </c>
      <c r="B872" s="3" t="s">
        <v>772</v>
      </c>
      <c r="C872" s="3" t="s">
        <v>773</v>
      </c>
      <c r="D872" s="4">
        <v>17</v>
      </c>
      <c r="E872" s="4">
        <v>126</v>
      </c>
      <c r="F872" s="4">
        <v>100</v>
      </c>
      <c r="G872" s="4">
        <v>206</v>
      </c>
    </row>
    <row r="873" spans="1:7" ht="12" customHeight="1" x14ac:dyDescent="0.25">
      <c r="A873" s="3" t="str">
        <f t="shared" si="63"/>
        <v>CUSCO</v>
      </c>
      <c r="B873" s="3" t="str">
        <f>B872</f>
        <v>PAUCARTAMBO</v>
      </c>
      <c r="C873" s="3" t="s">
        <v>774</v>
      </c>
      <c r="D873" s="4">
        <v>87</v>
      </c>
      <c r="E873" s="4">
        <v>599</v>
      </c>
      <c r="F873" s="4">
        <v>520</v>
      </c>
      <c r="G873" s="4">
        <v>948</v>
      </c>
    </row>
    <row r="874" spans="1:7" ht="12" customHeight="1" x14ac:dyDescent="0.25">
      <c r="A874" s="3" t="str">
        <f t="shared" si="63"/>
        <v>CUSCO</v>
      </c>
      <c r="B874" s="3" t="str">
        <f>B873</f>
        <v>PAUCARTAMBO</v>
      </c>
      <c r="C874" s="3" t="s">
        <v>775</v>
      </c>
      <c r="D874" s="4">
        <v>51</v>
      </c>
      <c r="E874" s="4">
        <v>478</v>
      </c>
      <c r="F874" s="4">
        <v>400</v>
      </c>
      <c r="G874" s="4">
        <v>733</v>
      </c>
    </row>
    <row r="875" spans="1:7" ht="12" customHeight="1" x14ac:dyDescent="0.25">
      <c r="A875" s="3" t="str">
        <f t="shared" si="63"/>
        <v>CUSCO</v>
      </c>
      <c r="B875" s="3" t="str">
        <f>B874</f>
        <v>PAUCARTAMBO</v>
      </c>
      <c r="C875" s="3" t="s">
        <v>776</v>
      </c>
      <c r="D875" s="4">
        <v>56</v>
      </c>
      <c r="E875" s="4">
        <v>401</v>
      </c>
      <c r="F875" s="4">
        <v>327</v>
      </c>
      <c r="G875" s="4">
        <v>613</v>
      </c>
    </row>
    <row r="876" spans="1:7" ht="12" customHeight="1" x14ac:dyDescent="0.25">
      <c r="A876" s="3" t="str">
        <f t="shared" si="63"/>
        <v>CUSCO</v>
      </c>
      <c r="B876" s="3" t="str">
        <f>B875</f>
        <v>PAUCARTAMBO</v>
      </c>
      <c r="C876" s="3" t="s">
        <v>777</v>
      </c>
      <c r="D876" s="4">
        <v>72</v>
      </c>
      <c r="E876" s="4">
        <v>424</v>
      </c>
      <c r="F876" s="4">
        <v>341</v>
      </c>
      <c r="G876" s="4">
        <v>598</v>
      </c>
    </row>
    <row r="877" spans="1:7" ht="12" customHeight="1" x14ac:dyDescent="0.25">
      <c r="A877" s="3" t="str">
        <f t="shared" si="63"/>
        <v>CUSCO</v>
      </c>
      <c r="B877" s="3" t="str">
        <f>B876</f>
        <v>PAUCARTAMBO</v>
      </c>
      <c r="C877" s="3" t="s">
        <v>772</v>
      </c>
      <c r="D877" s="4">
        <v>71</v>
      </c>
      <c r="E877" s="4">
        <v>703</v>
      </c>
      <c r="F877" s="4">
        <v>608</v>
      </c>
      <c r="G877" s="4">
        <v>1200</v>
      </c>
    </row>
    <row r="878" spans="1:7" ht="12" customHeight="1" x14ac:dyDescent="0.25">
      <c r="A878" s="3" t="str">
        <f t="shared" si="63"/>
        <v>CUSCO</v>
      </c>
      <c r="B878" s="139" t="s">
        <v>2620</v>
      </c>
      <c r="C878" s="141"/>
      <c r="D878" s="140">
        <v>354</v>
      </c>
      <c r="E878" s="140">
        <v>2731</v>
      </c>
      <c r="F878" s="140">
        <v>2296</v>
      </c>
      <c r="G878" s="140">
        <v>4298</v>
      </c>
    </row>
    <row r="879" spans="1:7" ht="12" customHeight="1" x14ac:dyDescent="0.25">
      <c r="A879" s="3" t="str">
        <f t="shared" si="63"/>
        <v>CUSCO</v>
      </c>
      <c r="B879" s="3" t="s">
        <v>778</v>
      </c>
      <c r="C879" s="3" t="s">
        <v>779</v>
      </c>
      <c r="D879" s="4">
        <v>24</v>
      </c>
      <c r="E879" s="4">
        <v>258</v>
      </c>
      <c r="F879" s="4">
        <v>229</v>
      </c>
      <c r="G879" s="4">
        <v>421</v>
      </c>
    </row>
    <row r="880" spans="1:7" ht="12" customHeight="1" x14ac:dyDescent="0.25">
      <c r="A880" s="3" t="str">
        <f t="shared" si="63"/>
        <v>CUSCO</v>
      </c>
      <c r="B880" s="3" t="str">
        <f t="shared" ref="B880:B890" si="73">B879</f>
        <v>QUISPICANCHI</v>
      </c>
      <c r="C880" s="3" t="s">
        <v>780</v>
      </c>
      <c r="D880" s="4">
        <v>29</v>
      </c>
      <c r="E880" s="4">
        <v>185</v>
      </c>
      <c r="F880" s="4">
        <v>155</v>
      </c>
      <c r="G880" s="4">
        <v>235</v>
      </c>
    </row>
    <row r="881" spans="1:7" ht="12" customHeight="1" x14ac:dyDescent="0.25">
      <c r="A881" s="3" t="str">
        <f t="shared" si="63"/>
        <v>CUSCO</v>
      </c>
      <c r="B881" s="3" t="str">
        <f t="shared" si="73"/>
        <v>QUISPICANCHI</v>
      </c>
      <c r="C881" s="3" t="s">
        <v>781</v>
      </c>
      <c r="D881" s="4">
        <v>21</v>
      </c>
      <c r="E881" s="4">
        <v>194</v>
      </c>
      <c r="F881" s="4">
        <v>162</v>
      </c>
      <c r="G881" s="4">
        <v>286</v>
      </c>
    </row>
    <row r="882" spans="1:7" ht="12" customHeight="1" x14ac:dyDescent="0.25">
      <c r="A882" s="3" t="str">
        <f t="shared" si="63"/>
        <v>CUSCO</v>
      </c>
      <c r="B882" s="3" t="str">
        <f t="shared" si="73"/>
        <v>QUISPICANCHI</v>
      </c>
      <c r="C882" s="3" t="s">
        <v>782</v>
      </c>
      <c r="D882" s="4">
        <v>113</v>
      </c>
      <c r="E882" s="4">
        <v>833</v>
      </c>
      <c r="F882" s="4">
        <v>699</v>
      </c>
      <c r="G882" s="4">
        <v>1273</v>
      </c>
    </row>
    <row r="883" spans="1:7" ht="12" customHeight="1" x14ac:dyDescent="0.25">
      <c r="A883" s="3" t="str">
        <f t="shared" si="63"/>
        <v>CUSCO</v>
      </c>
      <c r="B883" s="3" t="str">
        <f t="shared" si="73"/>
        <v>QUISPICANCHI</v>
      </c>
      <c r="C883" s="3" t="s">
        <v>783</v>
      </c>
      <c r="D883" s="4">
        <v>27</v>
      </c>
      <c r="E883" s="4">
        <v>234</v>
      </c>
      <c r="F883" s="4">
        <v>208</v>
      </c>
      <c r="G883" s="4">
        <v>346</v>
      </c>
    </row>
    <row r="884" spans="1:7" ht="12" customHeight="1" x14ac:dyDescent="0.25">
      <c r="A884" s="3" t="str">
        <f t="shared" si="63"/>
        <v>CUSCO</v>
      </c>
      <c r="B884" s="3" t="str">
        <f t="shared" si="73"/>
        <v>QUISPICANCHI</v>
      </c>
      <c r="C884" s="3" t="s">
        <v>784</v>
      </c>
      <c r="D884" s="4">
        <v>34</v>
      </c>
      <c r="E884" s="4">
        <v>220</v>
      </c>
      <c r="F884" s="4">
        <v>190</v>
      </c>
      <c r="G884" s="4">
        <v>333</v>
      </c>
    </row>
    <row r="885" spans="1:7" ht="12" customHeight="1" x14ac:dyDescent="0.25">
      <c r="A885" s="3" t="str">
        <f t="shared" si="63"/>
        <v>CUSCO</v>
      </c>
      <c r="B885" s="3" t="str">
        <f t="shared" si="73"/>
        <v>QUISPICANCHI</v>
      </c>
      <c r="C885" s="3" t="s">
        <v>302</v>
      </c>
      <c r="D885" s="4">
        <v>21</v>
      </c>
      <c r="E885" s="4">
        <v>219</v>
      </c>
      <c r="F885" s="4">
        <v>186</v>
      </c>
      <c r="G885" s="4">
        <v>340</v>
      </c>
    </row>
    <row r="886" spans="1:7" ht="12" customHeight="1" x14ac:dyDescent="0.25">
      <c r="A886" s="3" t="str">
        <f t="shared" si="63"/>
        <v>CUSCO</v>
      </c>
      <c r="B886" s="3" t="str">
        <f t="shared" si="73"/>
        <v>QUISPICANCHI</v>
      </c>
      <c r="C886" s="3" t="s">
        <v>785</v>
      </c>
      <c r="D886" s="4">
        <v>31</v>
      </c>
      <c r="E886" s="4">
        <v>246</v>
      </c>
      <c r="F886" s="4">
        <v>206</v>
      </c>
      <c r="G886" s="4">
        <v>366</v>
      </c>
    </row>
    <row r="887" spans="1:7" ht="12" customHeight="1" x14ac:dyDescent="0.25">
      <c r="A887" s="3" t="str">
        <f t="shared" si="63"/>
        <v>CUSCO</v>
      </c>
      <c r="B887" s="3" t="str">
        <f t="shared" si="73"/>
        <v>QUISPICANCHI</v>
      </c>
      <c r="C887" s="3" t="s">
        <v>786</v>
      </c>
      <c r="D887" s="4">
        <v>164</v>
      </c>
      <c r="E887" s="4">
        <v>1202</v>
      </c>
      <c r="F887" s="4">
        <v>1001</v>
      </c>
      <c r="G887" s="4">
        <v>1792</v>
      </c>
    </row>
    <row r="888" spans="1:7" ht="12" customHeight="1" x14ac:dyDescent="0.25">
      <c r="A888" s="3" t="str">
        <f t="shared" si="63"/>
        <v>CUSCO</v>
      </c>
      <c r="B888" s="3" t="str">
        <f t="shared" si="73"/>
        <v>QUISPICANCHI</v>
      </c>
      <c r="C888" s="3" t="s">
        <v>291</v>
      </c>
      <c r="D888" s="4">
        <v>57</v>
      </c>
      <c r="E888" s="4">
        <v>548</v>
      </c>
      <c r="F888" s="4">
        <v>458</v>
      </c>
      <c r="G888" s="4">
        <v>824</v>
      </c>
    </row>
    <row r="889" spans="1:7" ht="12" customHeight="1" x14ac:dyDescent="0.25">
      <c r="A889" s="3" t="str">
        <f t="shared" si="63"/>
        <v>CUSCO</v>
      </c>
      <c r="B889" s="3" t="str">
        <f t="shared" si="73"/>
        <v>QUISPICANCHI</v>
      </c>
      <c r="C889" s="3" t="s">
        <v>787</v>
      </c>
      <c r="D889" s="4">
        <v>94</v>
      </c>
      <c r="E889" s="4">
        <v>658</v>
      </c>
      <c r="F889" s="4">
        <v>560</v>
      </c>
      <c r="G889" s="4">
        <v>980</v>
      </c>
    </row>
    <row r="890" spans="1:7" ht="12" customHeight="1" x14ac:dyDescent="0.25">
      <c r="A890" s="3" t="str">
        <f t="shared" si="63"/>
        <v>CUSCO</v>
      </c>
      <c r="B890" s="3" t="str">
        <f t="shared" si="73"/>
        <v>QUISPICANCHI</v>
      </c>
      <c r="C890" s="3" t="s">
        <v>788</v>
      </c>
      <c r="D890" s="4">
        <v>57</v>
      </c>
      <c r="E890" s="4">
        <v>536</v>
      </c>
      <c r="F890" s="4">
        <v>442</v>
      </c>
      <c r="G890" s="4">
        <v>888</v>
      </c>
    </row>
    <row r="891" spans="1:7" ht="12" customHeight="1" x14ac:dyDescent="0.25">
      <c r="A891" s="3" t="str">
        <f t="shared" si="63"/>
        <v>CUSCO</v>
      </c>
      <c r="B891" s="139" t="s">
        <v>2621</v>
      </c>
      <c r="C891" s="141"/>
      <c r="D891" s="140">
        <v>672</v>
      </c>
      <c r="E891" s="140">
        <v>5333</v>
      </c>
      <c r="F891" s="140">
        <v>4496</v>
      </c>
      <c r="G891" s="140">
        <v>8084</v>
      </c>
    </row>
    <row r="892" spans="1:7" ht="12" customHeight="1" x14ac:dyDescent="0.25">
      <c r="A892" s="3" t="str">
        <f t="shared" si="63"/>
        <v>CUSCO</v>
      </c>
      <c r="B892" s="3" t="s">
        <v>789</v>
      </c>
      <c r="C892" s="3" t="s">
        <v>790</v>
      </c>
      <c r="D892" s="4">
        <v>83</v>
      </c>
      <c r="E892" s="4">
        <v>580</v>
      </c>
      <c r="F892" s="4">
        <v>486</v>
      </c>
      <c r="G892" s="4">
        <v>882</v>
      </c>
    </row>
    <row r="893" spans="1:7" ht="12" customHeight="1" x14ac:dyDescent="0.25">
      <c r="A893" s="3" t="str">
        <f t="shared" si="63"/>
        <v>CUSCO</v>
      </c>
      <c r="B893" s="3" t="str">
        <f t="shared" ref="B893:B898" si="74">B892</f>
        <v>URUBAMBA</v>
      </c>
      <c r="C893" s="3" t="s">
        <v>245</v>
      </c>
      <c r="D893" s="4">
        <v>27</v>
      </c>
      <c r="E893" s="4">
        <v>224</v>
      </c>
      <c r="F893" s="4">
        <v>191</v>
      </c>
      <c r="G893" s="4">
        <v>348</v>
      </c>
    </row>
    <row r="894" spans="1:7" ht="12" customHeight="1" x14ac:dyDescent="0.25">
      <c r="A894" s="3" t="str">
        <f t="shared" si="63"/>
        <v>CUSCO</v>
      </c>
      <c r="B894" s="3" t="str">
        <f t="shared" si="74"/>
        <v>URUBAMBA</v>
      </c>
      <c r="C894" s="3" t="s">
        <v>791</v>
      </c>
      <c r="D894" s="4">
        <v>36</v>
      </c>
      <c r="E894" s="4">
        <v>279</v>
      </c>
      <c r="F894" s="4">
        <v>238</v>
      </c>
      <c r="G894" s="4">
        <v>484</v>
      </c>
    </row>
    <row r="895" spans="1:7" ht="12" customHeight="1" x14ac:dyDescent="0.25">
      <c r="A895" s="3" t="str">
        <f t="shared" si="63"/>
        <v>CUSCO</v>
      </c>
      <c r="B895" s="3" t="str">
        <f t="shared" si="74"/>
        <v>URUBAMBA</v>
      </c>
      <c r="C895" s="3" t="s">
        <v>792</v>
      </c>
      <c r="D895" s="4">
        <v>41</v>
      </c>
      <c r="E895" s="4">
        <v>298</v>
      </c>
      <c r="F895" s="4">
        <v>240</v>
      </c>
      <c r="G895" s="4">
        <v>461</v>
      </c>
    </row>
    <row r="896" spans="1:7" ht="12" customHeight="1" x14ac:dyDescent="0.25">
      <c r="A896" s="3" t="str">
        <f t="shared" si="63"/>
        <v>CUSCO</v>
      </c>
      <c r="B896" s="3" t="str">
        <f t="shared" si="74"/>
        <v>URUBAMBA</v>
      </c>
      <c r="C896" s="3" t="s">
        <v>793</v>
      </c>
      <c r="D896" s="4">
        <v>63</v>
      </c>
      <c r="E896" s="4">
        <v>469</v>
      </c>
      <c r="F896" s="4">
        <v>401</v>
      </c>
      <c r="G896" s="4">
        <v>726</v>
      </c>
    </row>
    <row r="897" spans="1:7" ht="12" customHeight="1" x14ac:dyDescent="0.25">
      <c r="A897" s="3" t="str">
        <f t="shared" si="63"/>
        <v>CUSCO</v>
      </c>
      <c r="B897" s="3" t="str">
        <f t="shared" si="74"/>
        <v>URUBAMBA</v>
      </c>
      <c r="C897" s="3" t="s">
        <v>789</v>
      </c>
      <c r="D897" s="4">
        <v>147</v>
      </c>
      <c r="E897" s="4">
        <v>1179</v>
      </c>
      <c r="F897" s="4">
        <v>1011</v>
      </c>
      <c r="G897" s="4">
        <v>1944</v>
      </c>
    </row>
    <row r="898" spans="1:7" ht="12" customHeight="1" x14ac:dyDescent="0.25">
      <c r="A898" s="3" t="str">
        <f t="shared" si="63"/>
        <v>CUSCO</v>
      </c>
      <c r="B898" s="3" t="str">
        <f t="shared" si="74"/>
        <v>URUBAMBA</v>
      </c>
      <c r="C898" s="3" t="s">
        <v>794</v>
      </c>
      <c r="D898" s="4">
        <v>14</v>
      </c>
      <c r="E898" s="4">
        <v>128</v>
      </c>
      <c r="F898" s="4">
        <v>109</v>
      </c>
      <c r="G898" s="4">
        <v>196</v>
      </c>
    </row>
    <row r="899" spans="1:7" ht="12" customHeight="1" x14ac:dyDescent="0.25">
      <c r="A899" s="3" t="str">
        <f t="shared" si="63"/>
        <v>CUSCO</v>
      </c>
      <c r="B899" s="139" t="s">
        <v>2622</v>
      </c>
      <c r="C899" s="141"/>
      <c r="D899" s="140">
        <v>411</v>
      </c>
      <c r="E899" s="140">
        <v>3157</v>
      </c>
      <c r="F899" s="140">
        <v>2676</v>
      </c>
      <c r="G899" s="140">
        <v>5041</v>
      </c>
    </row>
    <row r="900" spans="1:7" ht="12" customHeight="1" x14ac:dyDescent="0.25">
      <c r="A900" s="142" t="s">
        <v>1788</v>
      </c>
      <c r="B900" s="142"/>
      <c r="C900" s="143"/>
      <c r="D900" s="144">
        <v>8353</v>
      </c>
      <c r="E900" s="144">
        <v>66533</v>
      </c>
      <c r="F900" s="144">
        <v>56239</v>
      </c>
      <c r="G900" s="144">
        <v>103551</v>
      </c>
    </row>
    <row r="901" spans="1:7" ht="12" customHeight="1" x14ac:dyDescent="0.25">
      <c r="A901" s="3" t="s">
        <v>795</v>
      </c>
      <c r="B901" s="3" t="s">
        <v>241</v>
      </c>
      <c r="C901" s="3" t="s">
        <v>241</v>
      </c>
      <c r="D901" s="4">
        <v>67</v>
      </c>
      <c r="E901" s="4">
        <v>469</v>
      </c>
      <c r="F901" s="4">
        <v>392</v>
      </c>
      <c r="G901" s="4">
        <v>769</v>
      </c>
    </row>
    <row r="902" spans="1:7" ht="12" customHeight="1" x14ac:dyDescent="0.25">
      <c r="A902" s="3" t="str">
        <f t="shared" ref="A902:B908" si="75">A901</f>
        <v>HUANCAVELICA</v>
      </c>
      <c r="B902" s="3" t="str">
        <f t="shared" si="75"/>
        <v>ACOBAMBA</v>
      </c>
      <c r="C902" s="3" t="s">
        <v>674</v>
      </c>
      <c r="D902" s="4">
        <v>27</v>
      </c>
      <c r="E902" s="4">
        <v>208</v>
      </c>
      <c r="F902" s="4">
        <v>176</v>
      </c>
      <c r="G902" s="4">
        <v>317</v>
      </c>
    </row>
    <row r="903" spans="1:7" ht="12" customHeight="1" x14ac:dyDescent="0.25">
      <c r="A903" s="3" t="str">
        <f t="shared" si="75"/>
        <v>HUANCAVELICA</v>
      </c>
      <c r="B903" s="3" t="str">
        <f t="shared" si="75"/>
        <v>ACOBAMBA</v>
      </c>
      <c r="C903" s="3" t="s">
        <v>126</v>
      </c>
      <c r="D903" s="4">
        <v>53</v>
      </c>
      <c r="E903" s="4">
        <v>334</v>
      </c>
      <c r="F903" s="4">
        <v>280</v>
      </c>
      <c r="G903" s="4">
        <v>446</v>
      </c>
    </row>
    <row r="904" spans="1:7" ht="12" customHeight="1" x14ac:dyDescent="0.25">
      <c r="A904" s="3" t="str">
        <f t="shared" si="75"/>
        <v>HUANCAVELICA</v>
      </c>
      <c r="B904" s="3" t="str">
        <f t="shared" si="75"/>
        <v>ACOBAMBA</v>
      </c>
      <c r="C904" s="3" t="s">
        <v>796</v>
      </c>
      <c r="D904" s="4">
        <v>16</v>
      </c>
      <c r="E904" s="4">
        <v>96</v>
      </c>
      <c r="F904" s="4">
        <v>75</v>
      </c>
      <c r="G904" s="4">
        <v>137</v>
      </c>
    </row>
    <row r="905" spans="1:7" ht="12" customHeight="1" x14ac:dyDescent="0.25">
      <c r="A905" s="3" t="str">
        <f t="shared" si="75"/>
        <v>HUANCAVELICA</v>
      </c>
      <c r="B905" s="3" t="str">
        <f t="shared" si="75"/>
        <v>ACOBAMBA</v>
      </c>
      <c r="C905" s="3" t="s">
        <v>797</v>
      </c>
      <c r="D905" s="4">
        <v>7</v>
      </c>
      <c r="E905" s="4">
        <v>61</v>
      </c>
      <c r="F905" s="4">
        <v>47</v>
      </c>
      <c r="G905" s="4">
        <v>92</v>
      </c>
    </row>
    <row r="906" spans="1:7" ht="12" customHeight="1" x14ac:dyDescent="0.25">
      <c r="A906" s="3" t="str">
        <f t="shared" si="75"/>
        <v>HUANCAVELICA</v>
      </c>
      <c r="B906" s="3" t="str">
        <f t="shared" si="75"/>
        <v>ACOBAMBA</v>
      </c>
      <c r="C906" s="3" t="s">
        <v>798</v>
      </c>
      <c r="D906" s="4">
        <v>109</v>
      </c>
      <c r="E906" s="4">
        <v>903</v>
      </c>
      <c r="F906" s="4">
        <v>772</v>
      </c>
      <c r="G906" s="4">
        <v>1263</v>
      </c>
    </row>
    <row r="907" spans="1:7" ht="12" customHeight="1" x14ac:dyDescent="0.25">
      <c r="A907" s="3" t="str">
        <f t="shared" si="75"/>
        <v>HUANCAVELICA</v>
      </c>
      <c r="B907" s="3" t="str">
        <f t="shared" si="75"/>
        <v>ACOBAMBA</v>
      </c>
      <c r="C907" s="3" t="s">
        <v>280</v>
      </c>
      <c r="D907" s="4">
        <v>28</v>
      </c>
      <c r="E907" s="4">
        <v>141</v>
      </c>
      <c r="F907" s="4">
        <v>108</v>
      </c>
      <c r="G907" s="4">
        <v>207</v>
      </c>
    </row>
    <row r="908" spans="1:7" ht="12" customHeight="1" x14ac:dyDescent="0.25">
      <c r="A908" s="3" t="str">
        <f t="shared" si="75"/>
        <v>HUANCAVELICA</v>
      </c>
      <c r="B908" s="3" t="str">
        <f t="shared" si="75"/>
        <v>ACOBAMBA</v>
      </c>
      <c r="C908" s="3" t="s">
        <v>799</v>
      </c>
      <c r="D908" s="4">
        <v>43</v>
      </c>
      <c r="E908" s="4">
        <v>264</v>
      </c>
      <c r="F908" s="4">
        <v>211</v>
      </c>
      <c r="G908" s="4">
        <v>364</v>
      </c>
    </row>
    <row r="909" spans="1:7" ht="12" customHeight="1" x14ac:dyDescent="0.25">
      <c r="A909" s="3" t="str">
        <f t="shared" ref="A909:A1007" si="76">A908</f>
        <v>HUANCAVELICA</v>
      </c>
      <c r="B909" s="139" t="s">
        <v>2623</v>
      </c>
      <c r="C909" s="141"/>
      <c r="D909" s="140">
        <v>350</v>
      </c>
      <c r="E909" s="140">
        <v>2476</v>
      </c>
      <c r="F909" s="140">
        <v>2061</v>
      </c>
      <c r="G909" s="140">
        <v>3595</v>
      </c>
    </row>
    <row r="910" spans="1:7" ht="12" customHeight="1" x14ac:dyDescent="0.25">
      <c r="A910" s="3" t="str">
        <f t="shared" si="76"/>
        <v>HUANCAVELICA</v>
      </c>
      <c r="B910" s="3" t="s">
        <v>800</v>
      </c>
      <c r="C910" s="3" t="s">
        <v>801</v>
      </c>
      <c r="D910" s="4">
        <v>73</v>
      </c>
      <c r="E910" s="4">
        <v>500</v>
      </c>
      <c r="F910" s="4">
        <v>392</v>
      </c>
      <c r="G910" s="4">
        <v>702</v>
      </c>
    </row>
    <row r="911" spans="1:7" ht="12" customHeight="1" x14ac:dyDescent="0.25">
      <c r="A911" s="3" t="str">
        <f t="shared" si="76"/>
        <v>HUANCAVELICA</v>
      </c>
      <c r="B911" s="3" t="str">
        <f t="shared" ref="B911:B921" si="77">B910</f>
        <v>ANGARAES</v>
      </c>
      <c r="C911" s="3" t="s">
        <v>802</v>
      </c>
      <c r="D911" s="4">
        <v>4</v>
      </c>
      <c r="E911" s="4">
        <v>46</v>
      </c>
      <c r="F911" s="4">
        <v>41</v>
      </c>
      <c r="G911" s="4">
        <v>65</v>
      </c>
    </row>
    <row r="912" spans="1:7" ht="12" customHeight="1" x14ac:dyDescent="0.25">
      <c r="A912" s="3" t="str">
        <f t="shared" si="76"/>
        <v>HUANCAVELICA</v>
      </c>
      <c r="B912" s="3" t="str">
        <f t="shared" si="77"/>
        <v>ANGARAES</v>
      </c>
      <c r="C912" s="3" t="s">
        <v>803</v>
      </c>
      <c r="D912" s="4">
        <v>32</v>
      </c>
      <c r="E912" s="4">
        <v>255</v>
      </c>
      <c r="F912" s="4">
        <v>221</v>
      </c>
      <c r="G912" s="4">
        <v>432</v>
      </c>
    </row>
    <row r="913" spans="1:7" ht="12" customHeight="1" x14ac:dyDescent="0.25">
      <c r="A913" s="3" t="str">
        <f t="shared" si="76"/>
        <v>HUANCAVELICA</v>
      </c>
      <c r="B913" s="3" t="str">
        <f t="shared" si="77"/>
        <v>ANGARAES</v>
      </c>
      <c r="C913" s="3" t="s">
        <v>804</v>
      </c>
      <c r="D913" s="4">
        <v>6</v>
      </c>
      <c r="E913" s="4">
        <v>47</v>
      </c>
      <c r="F913" s="4">
        <v>39</v>
      </c>
      <c r="G913" s="4">
        <v>83</v>
      </c>
    </row>
    <row r="914" spans="1:7" ht="12" customHeight="1" x14ac:dyDescent="0.25">
      <c r="A914" s="3" t="str">
        <f t="shared" si="76"/>
        <v>HUANCAVELICA</v>
      </c>
      <c r="B914" s="3" t="str">
        <f t="shared" si="77"/>
        <v>ANGARAES</v>
      </c>
      <c r="C914" s="3" t="s">
        <v>805</v>
      </c>
      <c r="D914" s="4">
        <v>16</v>
      </c>
      <c r="E914" s="4">
        <v>158</v>
      </c>
      <c r="F914" s="4">
        <v>136</v>
      </c>
      <c r="G914" s="4">
        <v>232</v>
      </c>
    </row>
    <row r="915" spans="1:7" ht="12" customHeight="1" x14ac:dyDescent="0.25">
      <c r="A915" s="3" t="str">
        <f t="shared" si="76"/>
        <v>HUANCAVELICA</v>
      </c>
      <c r="B915" s="3" t="str">
        <f t="shared" si="77"/>
        <v>ANGARAES</v>
      </c>
      <c r="C915" s="3" t="s">
        <v>806</v>
      </c>
      <c r="D915" s="4">
        <v>8</v>
      </c>
      <c r="E915" s="4">
        <v>65</v>
      </c>
      <c r="F915" s="4">
        <v>55</v>
      </c>
      <c r="G915" s="4">
        <v>98</v>
      </c>
    </row>
    <row r="916" spans="1:7" ht="12" customHeight="1" x14ac:dyDescent="0.25">
      <c r="A916" s="3" t="str">
        <f t="shared" si="76"/>
        <v>HUANCAVELICA</v>
      </c>
      <c r="B916" s="3" t="str">
        <f t="shared" si="77"/>
        <v>ANGARAES</v>
      </c>
      <c r="C916" s="3" t="s">
        <v>807</v>
      </c>
      <c r="D916" s="4">
        <v>10</v>
      </c>
      <c r="E916" s="4">
        <v>57</v>
      </c>
      <c r="F916" s="4">
        <v>43</v>
      </c>
      <c r="G916" s="4">
        <v>76</v>
      </c>
    </row>
    <row r="917" spans="1:7" ht="12" customHeight="1" x14ac:dyDescent="0.25">
      <c r="A917" s="3" t="str">
        <f t="shared" si="76"/>
        <v>HUANCAVELICA</v>
      </c>
      <c r="B917" s="3" t="str">
        <f t="shared" si="77"/>
        <v>ANGARAES</v>
      </c>
      <c r="C917" s="3" t="s">
        <v>808</v>
      </c>
      <c r="D917" s="4">
        <v>7</v>
      </c>
      <c r="E917" s="4">
        <v>52</v>
      </c>
      <c r="F917" s="4">
        <v>40</v>
      </c>
      <c r="G917" s="4">
        <v>83</v>
      </c>
    </row>
    <row r="918" spans="1:7" ht="12" customHeight="1" x14ac:dyDescent="0.25">
      <c r="A918" s="3" t="str">
        <f t="shared" si="76"/>
        <v>HUANCAVELICA</v>
      </c>
      <c r="B918" s="3" t="str">
        <f t="shared" si="77"/>
        <v>ANGARAES</v>
      </c>
      <c r="C918" s="3" t="s">
        <v>809</v>
      </c>
      <c r="D918" s="4">
        <v>205</v>
      </c>
      <c r="E918" s="4">
        <v>1643</v>
      </c>
      <c r="F918" s="4">
        <v>1355</v>
      </c>
      <c r="G918" s="4">
        <v>2461</v>
      </c>
    </row>
    <row r="919" spans="1:7" ht="12" customHeight="1" x14ac:dyDescent="0.25">
      <c r="A919" s="3" t="str">
        <f t="shared" si="76"/>
        <v>HUANCAVELICA</v>
      </c>
      <c r="B919" s="3" t="str">
        <f t="shared" si="77"/>
        <v>ANGARAES</v>
      </c>
      <c r="C919" s="3" t="s">
        <v>810</v>
      </c>
      <c r="D919" s="4">
        <v>4</v>
      </c>
      <c r="E919" s="4">
        <v>40</v>
      </c>
      <c r="F919" s="4">
        <v>33</v>
      </c>
      <c r="G919" s="4">
        <v>56</v>
      </c>
    </row>
    <row r="920" spans="1:7" ht="12" customHeight="1" x14ac:dyDescent="0.25">
      <c r="A920" s="3" t="str">
        <f t="shared" si="76"/>
        <v>HUANCAVELICA</v>
      </c>
      <c r="B920" s="3" t="str">
        <f t="shared" si="77"/>
        <v>ANGARAES</v>
      </c>
      <c r="C920" s="3" t="s">
        <v>811</v>
      </c>
      <c r="D920" s="4">
        <v>10</v>
      </c>
      <c r="E920" s="4">
        <v>73</v>
      </c>
      <c r="F920" s="4">
        <v>56</v>
      </c>
      <c r="G920" s="4">
        <v>90</v>
      </c>
    </row>
    <row r="921" spans="1:7" ht="12" customHeight="1" x14ac:dyDescent="0.25">
      <c r="A921" s="3" t="str">
        <f t="shared" si="76"/>
        <v>HUANCAVELICA</v>
      </c>
      <c r="B921" s="3" t="str">
        <f t="shared" si="77"/>
        <v>ANGARAES</v>
      </c>
      <c r="C921" s="3" t="s">
        <v>812</v>
      </c>
      <c r="D921" s="4">
        <v>26</v>
      </c>
      <c r="E921" s="4">
        <v>169</v>
      </c>
      <c r="F921" s="4">
        <v>139</v>
      </c>
      <c r="G921" s="4">
        <v>234</v>
      </c>
    </row>
    <row r="922" spans="1:7" ht="12" customHeight="1" x14ac:dyDescent="0.25">
      <c r="A922" s="3" t="str">
        <f t="shared" si="76"/>
        <v>HUANCAVELICA</v>
      </c>
      <c r="B922" s="139" t="s">
        <v>2624</v>
      </c>
      <c r="C922" s="141"/>
      <c r="D922" s="140">
        <v>401</v>
      </c>
      <c r="E922" s="140">
        <v>3105</v>
      </c>
      <c r="F922" s="140">
        <v>2550</v>
      </c>
      <c r="G922" s="140">
        <v>4612</v>
      </c>
    </row>
    <row r="923" spans="1:7" ht="12" customHeight="1" x14ac:dyDescent="0.25">
      <c r="A923" s="3" t="str">
        <f t="shared" si="76"/>
        <v>HUANCAVELICA</v>
      </c>
      <c r="B923" s="3" t="s">
        <v>813</v>
      </c>
      <c r="C923" s="3" t="s">
        <v>814</v>
      </c>
      <c r="D923" s="4">
        <v>3</v>
      </c>
      <c r="E923" s="4">
        <v>44</v>
      </c>
      <c r="F923" s="4">
        <v>37</v>
      </c>
      <c r="G923" s="4">
        <v>54</v>
      </c>
    </row>
    <row r="924" spans="1:7" ht="12" customHeight="1" x14ac:dyDescent="0.25">
      <c r="A924" s="3" t="str">
        <f t="shared" si="76"/>
        <v>HUANCAVELICA</v>
      </c>
      <c r="B924" s="3" t="str">
        <f t="shared" ref="B924:B935" si="78">B923</f>
        <v>CASTROVIRREYNA</v>
      </c>
      <c r="C924" s="3" t="s">
        <v>815</v>
      </c>
      <c r="D924" s="4">
        <v>8</v>
      </c>
      <c r="E924" s="4">
        <v>69</v>
      </c>
      <c r="F924" s="4">
        <v>57</v>
      </c>
      <c r="G924" s="4">
        <v>109</v>
      </c>
    </row>
    <row r="925" spans="1:7" ht="12" customHeight="1" x14ac:dyDescent="0.25">
      <c r="A925" s="3" t="str">
        <f t="shared" si="76"/>
        <v>HUANCAVELICA</v>
      </c>
      <c r="B925" s="3" t="str">
        <f t="shared" si="78"/>
        <v>CASTROVIRREYNA</v>
      </c>
      <c r="C925" s="3" t="s">
        <v>816</v>
      </c>
      <c r="D925" s="4">
        <v>13</v>
      </c>
      <c r="E925" s="4">
        <v>65</v>
      </c>
      <c r="F925" s="4">
        <v>47</v>
      </c>
      <c r="G925" s="4">
        <v>78</v>
      </c>
    </row>
    <row r="926" spans="1:7" ht="12" customHeight="1" x14ac:dyDescent="0.25">
      <c r="A926" s="3" t="str">
        <f t="shared" si="76"/>
        <v>HUANCAVELICA</v>
      </c>
      <c r="B926" s="3" t="str">
        <f t="shared" si="78"/>
        <v>CASTROVIRREYNA</v>
      </c>
      <c r="C926" s="3" t="s">
        <v>813</v>
      </c>
      <c r="D926" s="4">
        <v>28</v>
      </c>
      <c r="E926" s="4">
        <v>185</v>
      </c>
      <c r="F926" s="4">
        <v>154</v>
      </c>
      <c r="G926" s="4">
        <v>261</v>
      </c>
    </row>
    <row r="927" spans="1:7" ht="12" customHeight="1" x14ac:dyDescent="0.25">
      <c r="A927" s="3" t="str">
        <f t="shared" si="76"/>
        <v>HUANCAVELICA</v>
      </c>
      <c r="B927" s="3" t="str">
        <f t="shared" si="78"/>
        <v>CASTROVIRREYNA</v>
      </c>
      <c r="C927" s="3" t="s">
        <v>817</v>
      </c>
      <c r="D927" s="4">
        <v>10</v>
      </c>
      <c r="E927" s="4">
        <v>45</v>
      </c>
      <c r="F927" s="4">
        <v>40</v>
      </c>
      <c r="G927" s="4">
        <v>69</v>
      </c>
    </row>
    <row r="928" spans="1:7" ht="12" customHeight="1" x14ac:dyDescent="0.25">
      <c r="A928" s="3" t="str">
        <f t="shared" si="76"/>
        <v>HUANCAVELICA</v>
      </c>
      <c r="B928" s="3" t="str">
        <f t="shared" si="78"/>
        <v>CASTROVIRREYNA</v>
      </c>
      <c r="C928" s="3" t="s">
        <v>818</v>
      </c>
      <c r="D928" s="4">
        <v>5</v>
      </c>
      <c r="E928" s="4">
        <v>41</v>
      </c>
      <c r="F928" s="4">
        <v>30</v>
      </c>
      <c r="G928" s="4">
        <v>48</v>
      </c>
    </row>
    <row r="929" spans="1:7" ht="12" customHeight="1" x14ac:dyDescent="0.25">
      <c r="A929" s="3" t="str">
        <f t="shared" si="76"/>
        <v>HUANCAVELICA</v>
      </c>
      <c r="B929" s="3" t="str">
        <f t="shared" si="78"/>
        <v>CASTROVIRREYNA</v>
      </c>
      <c r="C929" s="3" t="s">
        <v>819</v>
      </c>
      <c r="D929" s="4">
        <v>13</v>
      </c>
      <c r="E929" s="4">
        <v>67</v>
      </c>
      <c r="F929" s="4">
        <v>61</v>
      </c>
      <c r="G929" s="4">
        <v>100</v>
      </c>
    </row>
    <row r="930" spans="1:7" ht="12" customHeight="1" x14ac:dyDescent="0.25">
      <c r="A930" s="3" t="str">
        <f t="shared" si="76"/>
        <v>HUANCAVELICA</v>
      </c>
      <c r="B930" s="3" t="str">
        <f t="shared" si="78"/>
        <v>CASTROVIRREYNA</v>
      </c>
      <c r="C930" s="3" t="s">
        <v>820</v>
      </c>
      <c r="D930" s="4">
        <v>1</v>
      </c>
      <c r="E930" s="4">
        <v>10</v>
      </c>
      <c r="F930" s="4">
        <v>9</v>
      </c>
      <c r="G930" s="4">
        <v>25</v>
      </c>
    </row>
    <row r="931" spans="1:7" ht="12" customHeight="1" x14ac:dyDescent="0.25">
      <c r="A931" s="3" t="str">
        <f t="shared" si="76"/>
        <v>HUANCAVELICA</v>
      </c>
      <c r="B931" s="3" t="str">
        <f t="shared" si="78"/>
        <v>CASTROVIRREYNA</v>
      </c>
      <c r="C931" s="3" t="s">
        <v>821</v>
      </c>
      <c r="D931" s="4">
        <v>4</v>
      </c>
      <c r="E931" s="4">
        <v>39</v>
      </c>
      <c r="F931" s="4">
        <v>34</v>
      </c>
      <c r="G931" s="4">
        <v>66</v>
      </c>
    </row>
    <row r="932" spans="1:7" ht="12" customHeight="1" x14ac:dyDescent="0.25">
      <c r="A932" s="3" t="str">
        <f t="shared" si="76"/>
        <v>HUANCAVELICA</v>
      </c>
      <c r="B932" s="3" t="str">
        <f t="shared" si="78"/>
        <v>CASTROVIRREYNA</v>
      </c>
      <c r="C932" s="3" t="s">
        <v>248</v>
      </c>
      <c r="D932" s="4">
        <v>5</v>
      </c>
      <c r="E932" s="4">
        <v>35</v>
      </c>
      <c r="F932" s="4">
        <v>27</v>
      </c>
      <c r="G932" s="4">
        <v>37</v>
      </c>
    </row>
    <row r="933" spans="1:7" ht="12" customHeight="1" x14ac:dyDescent="0.25">
      <c r="A933" s="3" t="str">
        <f t="shared" si="76"/>
        <v>HUANCAVELICA</v>
      </c>
      <c r="B933" s="3" t="str">
        <f t="shared" si="78"/>
        <v>CASTROVIRREYNA</v>
      </c>
      <c r="C933" s="3" t="s">
        <v>759</v>
      </c>
      <c r="D933" s="4">
        <v>5</v>
      </c>
      <c r="E933" s="4">
        <v>47</v>
      </c>
      <c r="F933" s="4">
        <v>38</v>
      </c>
      <c r="G933" s="4">
        <v>75</v>
      </c>
    </row>
    <row r="934" spans="1:7" ht="12" customHeight="1" x14ac:dyDescent="0.25">
      <c r="A934" s="3" t="str">
        <f t="shared" si="76"/>
        <v>HUANCAVELICA</v>
      </c>
      <c r="B934" s="3" t="str">
        <f t="shared" si="78"/>
        <v>CASTROVIRREYNA</v>
      </c>
      <c r="C934" s="3" t="s">
        <v>822</v>
      </c>
      <c r="D934" s="4">
        <v>13</v>
      </c>
      <c r="E934" s="4">
        <v>46</v>
      </c>
      <c r="F934" s="4">
        <v>34</v>
      </c>
      <c r="G934" s="4">
        <v>59</v>
      </c>
    </row>
    <row r="935" spans="1:7" ht="12" customHeight="1" x14ac:dyDescent="0.25">
      <c r="A935" s="3" t="str">
        <f t="shared" si="76"/>
        <v>HUANCAVELICA</v>
      </c>
      <c r="B935" s="3" t="str">
        <f t="shared" si="78"/>
        <v>CASTROVIRREYNA</v>
      </c>
      <c r="C935" s="3" t="s">
        <v>823</v>
      </c>
      <c r="D935" s="4">
        <v>13</v>
      </c>
      <c r="E935" s="4">
        <v>73</v>
      </c>
      <c r="F935" s="4">
        <v>64</v>
      </c>
      <c r="G935" s="4">
        <v>110</v>
      </c>
    </row>
    <row r="936" spans="1:7" ht="12" customHeight="1" x14ac:dyDescent="0.25">
      <c r="A936" s="3" t="str">
        <f t="shared" si="76"/>
        <v>HUANCAVELICA</v>
      </c>
      <c r="B936" s="139" t="s">
        <v>2625</v>
      </c>
      <c r="C936" s="141"/>
      <c r="D936" s="140">
        <v>121</v>
      </c>
      <c r="E936" s="140">
        <v>766</v>
      </c>
      <c r="F936" s="140">
        <v>632</v>
      </c>
      <c r="G936" s="140">
        <v>1091</v>
      </c>
    </row>
    <row r="937" spans="1:7" ht="12" customHeight="1" x14ac:dyDescent="0.25">
      <c r="A937" s="3" t="str">
        <f t="shared" si="76"/>
        <v>HUANCAVELICA</v>
      </c>
      <c r="B937" s="3" t="s">
        <v>824</v>
      </c>
      <c r="C937" s="3" t="s">
        <v>492</v>
      </c>
      <c r="D937" s="4">
        <v>33</v>
      </c>
      <c r="E937" s="4">
        <v>404</v>
      </c>
      <c r="F937" s="4">
        <v>354</v>
      </c>
      <c r="G937" s="4">
        <v>608</v>
      </c>
    </row>
    <row r="938" spans="1:7" ht="12" customHeight="1" x14ac:dyDescent="0.25">
      <c r="A938" s="3" t="str">
        <f t="shared" si="76"/>
        <v>HUANCAVELICA</v>
      </c>
      <c r="B938" s="3" t="str">
        <f t="shared" ref="B938:B947" si="79">B937</f>
        <v>CHURCAMPA</v>
      </c>
      <c r="C938" s="3" t="s">
        <v>825</v>
      </c>
      <c r="D938" s="4">
        <v>12</v>
      </c>
      <c r="E938" s="4">
        <v>129</v>
      </c>
      <c r="F938" s="4">
        <v>106</v>
      </c>
      <c r="G938" s="4">
        <v>209</v>
      </c>
    </row>
    <row r="939" spans="1:7" ht="12" customHeight="1" x14ac:dyDescent="0.25">
      <c r="A939" s="3" t="str">
        <f t="shared" si="76"/>
        <v>HUANCAVELICA</v>
      </c>
      <c r="B939" s="3" t="str">
        <f t="shared" si="79"/>
        <v>CHURCAMPA</v>
      </c>
      <c r="C939" s="3" t="s">
        <v>824</v>
      </c>
      <c r="D939" s="4">
        <v>44</v>
      </c>
      <c r="E939" s="4">
        <v>302</v>
      </c>
      <c r="F939" s="4">
        <v>248</v>
      </c>
      <c r="G939" s="4">
        <v>478</v>
      </c>
    </row>
    <row r="940" spans="1:7" ht="12" customHeight="1" x14ac:dyDescent="0.25">
      <c r="A940" s="3" t="str">
        <f t="shared" si="76"/>
        <v>HUANCAVELICA</v>
      </c>
      <c r="B940" s="3" t="str">
        <f t="shared" si="79"/>
        <v>CHURCAMPA</v>
      </c>
      <c r="C940" s="3" t="s">
        <v>826</v>
      </c>
      <c r="D940" s="4">
        <v>36</v>
      </c>
      <c r="E940" s="4">
        <v>257</v>
      </c>
      <c r="F940" s="4">
        <v>221</v>
      </c>
      <c r="G940" s="4">
        <v>364</v>
      </c>
    </row>
    <row r="941" spans="1:7" ht="12" customHeight="1" x14ac:dyDescent="0.25">
      <c r="A941" s="3" t="str">
        <f t="shared" si="76"/>
        <v>HUANCAVELICA</v>
      </c>
      <c r="B941" s="3" t="str">
        <f t="shared" si="79"/>
        <v>CHURCAMPA</v>
      </c>
      <c r="C941" s="3" t="s">
        <v>827</v>
      </c>
      <c r="D941" s="4">
        <v>14</v>
      </c>
      <c r="E941" s="4">
        <v>144</v>
      </c>
      <c r="F941" s="4">
        <v>115</v>
      </c>
      <c r="G941" s="4">
        <v>202</v>
      </c>
    </row>
    <row r="942" spans="1:7" ht="12" customHeight="1" x14ac:dyDescent="0.25">
      <c r="A942" s="3" t="str">
        <f t="shared" si="76"/>
        <v>HUANCAVELICA</v>
      </c>
      <c r="B942" s="3" t="str">
        <f t="shared" si="79"/>
        <v>CHURCAMPA</v>
      </c>
      <c r="C942" s="3" t="s">
        <v>97</v>
      </c>
      <c r="D942" s="4">
        <v>4</v>
      </c>
      <c r="E942" s="4">
        <v>28</v>
      </c>
      <c r="F942" s="4">
        <v>26</v>
      </c>
      <c r="G942" s="4">
        <v>44</v>
      </c>
    </row>
    <row r="943" spans="1:7" ht="12" customHeight="1" x14ac:dyDescent="0.25">
      <c r="A943" s="3" t="str">
        <f t="shared" si="76"/>
        <v>HUANCAVELICA</v>
      </c>
      <c r="B943" s="3" t="str">
        <f t="shared" si="79"/>
        <v>CHURCAMPA</v>
      </c>
      <c r="C943" s="3" t="s">
        <v>828</v>
      </c>
      <c r="D943" s="4">
        <v>23</v>
      </c>
      <c r="E943" s="4">
        <v>185</v>
      </c>
      <c r="F943" s="4">
        <v>154</v>
      </c>
      <c r="G943" s="4">
        <v>264</v>
      </c>
    </row>
    <row r="944" spans="1:7" ht="12" customHeight="1" x14ac:dyDescent="0.25">
      <c r="A944" s="3" t="str">
        <f t="shared" si="76"/>
        <v>HUANCAVELICA</v>
      </c>
      <c r="B944" s="3" t="str">
        <f t="shared" si="79"/>
        <v>CHURCAMPA</v>
      </c>
      <c r="C944" s="3" t="s">
        <v>829</v>
      </c>
      <c r="D944" s="4">
        <v>11</v>
      </c>
      <c r="E944" s="4">
        <v>125</v>
      </c>
      <c r="F944" s="4">
        <v>102</v>
      </c>
      <c r="G944" s="4">
        <v>164</v>
      </c>
    </row>
    <row r="945" spans="1:7" ht="12" customHeight="1" x14ac:dyDescent="0.25">
      <c r="A945" s="3" t="str">
        <f t="shared" si="76"/>
        <v>HUANCAVELICA</v>
      </c>
      <c r="B945" s="3" t="str">
        <f t="shared" si="79"/>
        <v>CHURCAMPA</v>
      </c>
      <c r="C945" s="3" t="s">
        <v>830</v>
      </c>
      <c r="D945" s="4">
        <v>50</v>
      </c>
      <c r="E945" s="4">
        <v>323</v>
      </c>
      <c r="F945" s="4">
        <v>269</v>
      </c>
      <c r="G945" s="4">
        <v>462</v>
      </c>
    </row>
    <row r="946" spans="1:7" ht="12" customHeight="1" x14ac:dyDescent="0.25">
      <c r="A946" s="3" t="str">
        <f t="shared" si="76"/>
        <v>HUANCAVELICA</v>
      </c>
      <c r="B946" s="3" t="str">
        <f t="shared" si="79"/>
        <v>CHURCAMPA</v>
      </c>
      <c r="C946" s="3" t="s">
        <v>831</v>
      </c>
      <c r="D946" s="4">
        <v>6</v>
      </c>
      <c r="E946" s="4">
        <v>32</v>
      </c>
      <c r="F946" s="4">
        <v>27</v>
      </c>
      <c r="G946" s="4">
        <v>43</v>
      </c>
    </row>
    <row r="947" spans="1:7" ht="12" customHeight="1" x14ac:dyDescent="0.25">
      <c r="A947" s="3" t="str">
        <f t="shared" si="76"/>
        <v>HUANCAVELICA</v>
      </c>
      <c r="B947" s="3" t="str">
        <f t="shared" si="79"/>
        <v>CHURCAMPA</v>
      </c>
      <c r="C947" s="3" t="s">
        <v>832</v>
      </c>
      <c r="D947" s="4">
        <v>16</v>
      </c>
      <c r="E947" s="4">
        <v>144</v>
      </c>
      <c r="F947" s="4">
        <v>111</v>
      </c>
      <c r="G947" s="4">
        <v>226</v>
      </c>
    </row>
    <row r="948" spans="1:7" ht="12" customHeight="1" x14ac:dyDescent="0.25">
      <c r="A948" s="3" t="str">
        <f t="shared" si="76"/>
        <v>HUANCAVELICA</v>
      </c>
      <c r="B948" s="139" t="s">
        <v>2626</v>
      </c>
      <c r="C948" s="141"/>
      <c r="D948" s="140">
        <v>249</v>
      </c>
      <c r="E948" s="140">
        <v>2073</v>
      </c>
      <c r="F948" s="140">
        <v>1733</v>
      </c>
      <c r="G948" s="140">
        <v>3064</v>
      </c>
    </row>
    <row r="949" spans="1:7" ht="12" customHeight="1" x14ac:dyDescent="0.25">
      <c r="A949" s="3" t="str">
        <f t="shared" si="76"/>
        <v>HUANCAVELICA</v>
      </c>
      <c r="B949" s="3" t="s">
        <v>795</v>
      </c>
      <c r="C949" s="3" t="s">
        <v>833</v>
      </c>
      <c r="D949" s="4">
        <v>13</v>
      </c>
      <c r="E949" s="4">
        <v>106</v>
      </c>
      <c r="F949" s="4">
        <v>91</v>
      </c>
      <c r="G949" s="4">
        <v>158</v>
      </c>
    </row>
    <row r="950" spans="1:7" ht="12" customHeight="1" x14ac:dyDescent="0.25">
      <c r="A950" s="3" t="str">
        <f t="shared" si="76"/>
        <v>HUANCAVELICA</v>
      </c>
      <c r="B950" s="3" t="str">
        <f t="shared" ref="B950:B967" si="80">B949</f>
        <v>HUANCAVELICA</v>
      </c>
      <c r="C950" s="3" t="s">
        <v>834</v>
      </c>
      <c r="D950" s="4">
        <v>151</v>
      </c>
      <c r="E950" s="4">
        <v>1022</v>
      </c>
      <c r="F950" s="4">
        <v>861</v>
      </c>
      <c r="G950" s="4">
        <v>1447</v>
      </c>
    </row>
    <row r="951" spans="1:7" ht="12" customHeight="1" x14ac:dyDescent="0.25">
      <c r="A951" s="3" t="str">
        <f t="shared" si="76"/>
        <v>HUANCAVELICA</v>
      </c>
      <c r="B951" s="3" t="str">
        <f t="shared" si="80"/>
        <v>HUANCAVELICA</v>
      </c>
      <c r="C951" s="3" t="s">
        <v>835</v>
      </c>
      <c r="D951" s="4">
        <v>65</v>
      </c>
      <c r="E951" s="4">
        <v>683</v>
      </c>
      <c r="F951" s="4">
        <v>580</v>
      </c>
      <c r="G951" s="4">
        <v>1037</v>
      </c>
    </row>
    <row r="952" spans="1:7" ht="12" customHeight="1" x14ac:dyDescent="0.25">
      <c r="A952" s="3" t="str">
        <f t="shared" si="76"/>
        <v>HUANCAVELICA</v>
      </c>
      <c r="B952" s="3" t="str">
        <f t="shared" si="80"/>
        <v>HUANCAVELICA</v>
      </c>
      <c r="C952" s="3" t="s">
        <v>836</v>
      </c>
      <c r="D952" s="4">
        <v>4</v>
      </c>
      <c r="E952" s="4">
        <v>24</v>
      </c>
      <c r="F952" s="4">
        <v>18</v>
      </c>
      <c r="G952" s="4">
        <v>40</v>
      </c>
    </row>
    <row r="953" spans="1:7" ht="12" customHeight="1" x14ac:dyDescent="0.25">
      <c r="A953" s="3" t="str">
        <f t="shared" si="76"/>
        <v>HUANCAVELICA</v>
      </c>
      <c r="B953" s="3" t="str">
        <f t="shared" si="80"/>
        <v>HUANCAVELICA</v>
      </c>
      <c r="C953" s="3" t="s">
        <v>837</v>
      </c>
      <c r="D953" s="4">
        <v>14</v>
      </c>
      <c r="E953" s="4">
        <v>76</v>
      </c>
      <c r="F953" s="4">
        <v>66</v>
      </c>
      <c r="G953" s="4">
        <v>101</v>
      </c>
    </row>
    <row r="954" spans="1:7" ht="12" customHeight="1" x14ac:dyDescent="0.25">
      <c r="A954" s="3" t="str">
        <f t="shared" si="76"/>
        <v>HUANCAVELICA</v>
      </c>
      <c r="B954" s="3" t="str">
        <f t="shared" si="80"/>
        <v>HUANCAVELICA</v>
      </c>
      <c r="C954" s="3" t="s">
        <v>838</v>
      </c>
      <c r="D954" s="4">
        <v>15</v>
      </c>
      <c r="E954" s="4">
        <v>118</v>
      </c>
      <c r="F954" s="4">
        <v>101</v>
      </c>
      <c r="G954" s="4">
        <v>183</v>
      </c>
    </row>
    <row r="955" spans="1:7" ht="12" customHeight="1" x14ac:dyDescent="0.25">
      <c r="A955" s="3" t="str">
        <f t="shared" si="76"/>
        <v>HUANCAVELICA</v>
      </c>
      <c r="B955" s="3" t="str">
        <f t="shared" si="80"/>
        <v>HUANCAVELICA</v>
      </c>
      <c r="C955" s="3" t="s">
        <v>795</v>
      </c>
      <c r="D955" s="4">
        <v>256</v>
      </c>
      <c r="E955" s="4">
        <v>2150</v>
      </c>
      <c r="F955" s="4">
        <v>1821</v>
      </c>
      <c r="G955" s="4">
        <v>3472</v>
      </c>
    </row>
    <row r="956" spans="1:7" ht="12" customHeight="1" x14ac:dyDescent="0.25">
      <c r="A956" s="3" t="str">
        <f t="shared" si="76"/>
        <v>HUANCAVELICA</v>
      </c>
      <c r="B956" s="3" t="str">
        <f t="shared" si="80"/>
        <v>HUANCAVELICA</v>
      </c>
      <c r="C956" s="3" t="s">
        <v>839</v>
      </c>
      <c r="D956" s="4">
        <v>31</v>
      </c>
      <c r="E956" s="4">
        <v>296</v>
      </c>
      <c r="F956" s="4">
        <v>247</v>
      </c>
      <c r="G956" s="4">
        <v>436</v>
      </c>
    </row>
    <row r="957" spans="1:7" ht="12" customHeight="1" x14ac:dyDescent="0.25">
      <c r="A957" s="3" t="str">
        <f t="shared" si="76"/>
        <v>HUANCAVELICA</v>
      </c>
      <c r="B957" s="3" t="str">
        <f t="shared" si="80"/>
        <v>HUANCAVELICA</v>
      </c>
      <c r="C957" s="3" t="s">
        <v>840</v>
      </c>
      <c r="D957" s="4">
        <v>0</v>
      </c>
      <c r="E957" s="4">
        <v>20</v>
      </c>
      <c r="F957" s="4">
        <v>15</v>
      </c>
      <c r="G957" s="4">
        <v>26</v>
      </c>
    </row>
    <row r="958" spans="1:7" ht="12" customHeight="1" x14ac:dyDescent="0.25">
      <c r="A958" s="3" t="str">
        <f t="shared" si="76"/>
        <v>HUANCAVELICA</v>
      </c>
      <c r="B958" s="3" t="str">
        <f t="shared" si="80"/>
        <v>HUANCAVELICA</v>
      </c>
      <c r="C958" s="3" t="s">
        <v>841</v>
      </c>
      <c r="D958" s="4">
        <v>3</v>
      </c>
      <c r="E958" s="4">
        <v>49</v>
      </c>
      <c r="F958" s="4">
        <v>47</v>
      </c>
      <c r="G958" s="4">
        <v>84</v>
      </c>
    </row>
    <row r="959" spans="1:7" ht="12" customHeight="1" x14ac:dyDescent="0.25">
      <c r="A959" s="3" t="str">
        <f t="shared" si="76"/>
        <v>HUANCAVELICA</v>
      </c>
      <c r="B959" s="3" t="str">
        <f t="shared" si="80"/>
        <v>HUANCAVELICA</v>
      </c>
      <c r="C959" s="3" t="s">
        <v>842</v>
      </c>
      <c r="D959" s="4">
        <v>5</v>
      </c>
      <c r="E959" s="4">
        <v>31</v>
      </c>
      <c r="F959" s="4">
        <v>26</v>
      </c>
      <c r="G959" s="4">
        <v>45</v>
      </c>
    </row>
    <row r="960" spans="1:7" ht="12" customHeight="1" x14ac:dyDescent="0.25">
      <c r="A960" s="3" t="str">
        <f t="shared" si="76"/>
        <v>HUANCAVELICA</v>
      </c>
      <c r="B960" s="3" t="str">
        <f t="shared" si="80"/>
        <v>HUANCAVELICA</v>
      </c>
      <c r="C960" s="3" t="s">
        <v>843</v>
      </c>
      <c r="D960" s="4">
        <v>3</v>
      </c>
      <c r="E960" s="4">
        <v>44</v>
      </c>
      <c r="F960" s="4">
        <v>42</v>
      </c>
      <c r="G960" s="4">
        <v>73</v>
      </c>
    </row>
    <row r="961" spans="1:7" ht="12" customHeight="1" x14ac:dyDescent="0.25">
      <c r="A961" s="3" t="str">
        <f t="shared" si="76"/>
        <v>HUANCAVELICA</v>
      </c>
      <c r="B961" s="3" t="str">
        <f t="shared" si="80"/>
        <v>HUANCAVELICA</v>
      </c>
      <c r="C961" s="3" t="s">
        <v>374</v>
      </c>
      <c r="D961" s="4">
        <v>5</v>
      </c>
      <c r="E961" s="4">
        <v>46</v>
      </c>
      <c r="F961" s="4">
        <v>40</v>
      </c>
      <c r="G961" s="4">
        <v>68</v>
      </c>
    </row>
    <row r="962" spans="1:7" ht="12" customHeight="1" x14ac:dyDescent="0.25">
      <c r="A962" s="3" t="str">
        <f t="shared" si="76"/>
        <v>HUANCAVELICA</v>
      </c>
      <c r="B962" s="3" t="str">
        <f t="shared" si="80"/>
        <v>HUANCAVELICA</v>
      </c>
      <c r="C962" s="3" t="s">
        <v>844</v>
      </c>
      <c r="D962" s="4">
        <v>5</v>
      </c>
      <c r="E962" s="4">
        <v>38</v>
      </c>
      <c r="F962" s="4">
        <v>32</v>
      </c>
      <c r="G962" s="4">
        <v>52</v>
      </c>
    </row>
    <row r="963" spans="1:7" ht="12" customHeight="1" x14ac:dyDescent="0.25">
      <c r="A963" s="3" t="str">
        <f t="shared" si="76"/>
        <v>HUANCAVELICA</v>
      </c>
      <c r="B963" s="3" t="str">
        <f t="shared" si="80"/>
        <v>HUANCAVELICA</v>
      </c>
      <c r="C963" s="3" t="s">
        <v>845</v>
      </c>
      <c r="D963" s="4">
        <v>10</v>
      </c>
      <c r="E963" s="4">
        <v>95</v>
      </c>
      <c r="F963" s="4">
        <v>83</v>
      </c>
      <c r="G963" s="4">
        <v>128</v>
      </c>
    </row>
    <row r="964" spans="1:7" ht="12" customHeight="1" x14ac:dyDescent="0.25">
      <c r="A964" s="3" t="str">
        <f t="shared" si="76"/>
        <v>HUANCAVELICA</v>
      </c>
      <c r="B964" s="3" t="str">
        <f t="shared" si="80"/>
        <v>HUANCAVELICA</v>
      </c>
      <c r="C964" s="3" t="s">
        <v>846</v>
      </c>
      <c r="D964" s="4">
        <v>8</v>
      </c>
      <c r="E964" s="4">
        <v>86</v>
      </c>
      <c r="F964" s="4">
        <v>74</v>
      </c>
      <c r="G964" s="4">
        <v>129</v>
      </c>
    </row>
    <row r="965" spans="1:7" ht="12" customHeight="1" x14ac:dyDescent="0.25">
      <c r="A965" s="3" t="str">
        <f t="shared" si="76"/>
        <v>HUANCAVELICA</v>
      </c>
      <c r="B965" s="3" t="str">
        <f t="shared" si="80"/>
        <v>HUANCAVELICA</v>
      </c>
      <c r="C965" s="3" t="s">
        <v>847</v>
      </c>
      <c r="D965" s="4">
        <v>0</v>
      </c>
      <c r="E965" s="4">
        <v>21</v>
      </c>
      <c r="F965" s="4">
        <v>20</v>
      </c>
      <c r="G965" s="4">
        <v>32</v>
      </c>
    </row>
    <row r="966" spans="1:7" ht="12" customHeight="1" x14ac:dyDescent="0.25">
      <c r="A966" s="3" t="str">
        <f t="shared" si="76"/>
        <v>HUANCAVELICA</v>
      </c>
      <c r="B966" s="3" t="str">
        <f t="shared" si="80"/>
        <v>HUANCAVELICA</v>
      </c>
      <c r="C966" s="3" t="s">
        <v>848</v>
      </c>
      <c r="D966" s="4">
        <v>10</v>
      </c>
      <c r="E966" s="4">
        <v>77</v>
      </c>
      <c r="F966" s="4">
        <v>68</v>
      </c>
      <c r="G966" s="4">
        <v>113</v>
      </c>
    </row>
    <row r="967" spans="1:7" ht="12" customHeight="1" x14ac:dyDescent="0.25">
      <c r="A967" s="3" t="str">
        <f t="shared" si="76"/>
        <v>HUANCAVELICA</v>
      </c>
      <c r="B967" s="3" t="str">
        <f t="shared" si="80"/>
        <v>HUANCAVELICA</v>
      </c>
      <c r="C967" s="3" t="s">
        <v>849</v>
      </c>
      <c r="D967" s="4">
        <v>246</v>
      </c>
      <c r="E967" s="4">
        <v>1837</v>
      </c>
      <c r="F967" s="4">
        <v>1556</v>
      </c>
      <c r="G967" s="4">
        <v>2755</v>
      </c>
    </row>
    <row r="968" spans="1:7" ht="12" customHeight="1" x14ac:dyDescent="0.25">
      <c r="A968" s="3" t="str">
        <f t="shared" si="76"/>
        <v>HUANCAVELICA</v>
      </c>
      <c r="B968" s="139" t="s">
        <v>1789</v>
      </c>
      <c r="C968" s="141"/>
      <c r="D968" s="140">
        <v>844</v>
      </c>
      <c r="E968" s="140">
        <v>6819</v>
      </c>
      <c r="F968" s="140">
        <v>5788</v>
      </c>
      <c r="G968" s="140">
        <v>10379</v>
      </c>
    </row>
    <row r="969" spans="1:7" ht="12" customHeight="1" x14ac:dyDescent="0.25">
      <c r="A969" s="3" t="str">
        <f t="shared" si="76"/>
        <v>HUANCAVELICA</v>
      </c>
      <c r="B969" s="3" t="s">
        <v>850</v>
      </c>
      <c r="C969" s="3" t="s">
        <v>851</v>
      </c>
      <c r="D969" s="4">
        <v>1</v>
      </c>
      <c r="E969" s="4">
        <v>22</v>
      </c>
      <c r="F969" s="4">
        <v>17</v>
      </c>
      <c r="G969" s="4">
        <v>34</v>
      </c>
    </row>
    <row r="970" spans="1:7" ht="12" customHeight="1" x14ac:dyDescent="0.25">
      <c r="A970" s="3" t="str">
        <f t="shared" si="76"/>
        <v>HUANCAVELICA</v>
      </c>
      <c r="B970" s="3" t="str">
        <f t="shared" ref="B970:B984" si="81">B969</f>
        <v>HUAYTARA</v>
      </c>
      <c r="C970" s="3" t="s">
        <v>852</v>
      </c>
      <c r="D970" s="4">
        <v>2</v>
      </c>
      <c r="E970" s="4">
        <v>43</v>
      </c>
      <c r="F970" s="4">
        <v>37</v>
      </c>
      <c r="G970" s="4">
        <v>63</v>
      </c>
    </row>
    <row r="971" spans="1:7" ht="12" customHeight="1" x14ac:dyDescent="0.25">
      <c r="A971" s="3" t="str">
        <f t="shared" si="76"/>
        <v>HUANCAVELICA</v>
      </c>
      <c r="B971" s="3" t="str">
        <f t="shared" si="81"/>
        <v>HUAYTARA</v>
      </c>
      <c r="C971" s="3" t="s">
        <v>853</v>
      </c>
      <c r="D971" s="4">
        <v>2</v>
      </c>
      <c r="E971" s="4">
        <v>9</v>
      </c>
      <c r="F971" s="4">
        <v>8</v>
      </c>
      <c r="G971" s="4">
        <v>13</v>
      </c>
    </row>
    <row r="972" spans="1:7" ht="12" customHeight="1" x14ac:dyDescent="0.25">
      <c r="A972" s="3" t="str">
        <f t="shared" si="76"/>
        <v>HUANCAVELICA</v>
      </c>
      <c r="B972" s="3" t="str">
        <f t="shared" si="81"/>
        <v>HUAYTARA</v>
      </c>
      <c r="C972" s="3" t="s">
        <v>850</v>
      </c>
      <c r="D972" s="4">
        <v>13</v>
      </c>
      <c r="E972" s="4">
        <v>109</v>
      </c>
      <c r="F972" s="4">
        <v>93</v>
      </c>
      <c r="G972" s="4">
        <v>165</v>
      </c>
    </row>
    <row r="973" spans="1:7" ht="12" customHeight="1" x14ac:dyDescent="0.25">
      <c r="A973" s="3" t="str">
        <f t="shared" si="76"/>
        <v>HUANCAVELICA</v>
      </c>
      <c r="B973" s="3" t="str">
        <f t="shared" si="81"/>
        <v>HUAYTARA</v>
      </c>
      <c r="C973" s="3" t="s">
        <v>854</v>
      </c>
      <c r="D973" s="4">
        <v>0</v>
      </c>
      <c r="E973" s="4">
        <v>17</v>
      </c>
      <c r="F973" s="4">
        <v>14</v>
      </c>
      <c r="G973" s="4">
        <v>32</v>
      </c>
    </row>
    <row r="974" spans="1:7" ht="12" customHeight="1" x14ac:dyDescent="0.25">
      <c r="A974" s="3" t="str">
        <f t="shared" si="76"/>
        <v>HUANCAVELICA</v>
      </c>
      <c r="B974" s="3" t="str">
        <f t="shared" si="81"/>
        <v>HUAYTARA</v>
      </c>
      <c r="C974" s="3" t="s">
        <v>855</v>
      </c>
      <c r="D974" s="4">
        <v>3</v>
      </c>
      <c r="E974" s="4">
        <v>27</v>
      </c>
      <c r="F974" s="4">
        <v>23</v>
      </c>
      <c r="G974" s="4">
        <v>44</v>
      </c>
    </row>
    <row r="975" spans="1:7" ht="12" customHeight="1" x14ac:dyDescent="0.25">
      <c r="A975" s="3" t="str">
        <f t="shared" si="76"/>
        <v>HUANCAVELICA</v>
      </c>
      <c r="B975" s="3" t="str">
        <f t="shared" si="81"/>
        <v>HUAYTARA</v>
      </c>
      <c r="C975" s="3" t="s">
        <v>856</v>
      </c>
      <c r="D975" s="4">
        <v>31</v>
      </c>
      <c r="E975" s="4">
        <v>271</v>
      </c>
      <c r="F975" s="4">
        <v>233</v>
      </c>
      <c r="G975" s="4">
        <v>414</v>
      </c>
    </row>
    <row r="976" spans="1:7" ht="12" customHeight="1" x14ac:dyDescent="0.25">
      <c r="A976" s="3" t="str">
        <f t="shared" si="76"/>
        <v>HUANCAVELICA</v>
      </c>
      <c r="B976" s="3" t="str">
        <f t="shared" si="81"/>
        <v>HUAYTARA</v>
      </c>
      <c r="C976" s="3" t="s">
        <v>857</v>
      </c>
      <c r="D976" s="4">
        <v>1</v>
      </c>
      <c r="E976" s="4">
        <v>27</v>
      </c>
      <c r="F976" s="4">
        <v>24</v>
      </c>
      <c r="G976" s="4">
        <v>35</v>
      </c>
    </row>
    <row r="977" spans="1:7" ht="12" customHeight="1" x14ac:dyDescent="0.25">
      <c r="A977" s="3" t="str">
        <f t="shared" si="76"/>
        <v>HUANCAVELICA</v>
      </c>
      <c r="B977" s="3" t="str">
        <f t="shared" si="81"/>
        <v>HUAYTARA</v>
      </c>
      <c r="C977" s="3" t="s">
        <v>858</v>
      </c>
      <c r="D977" s="4">
        <v>2</v>
      </c>
      <c r="E977" s="4">
        <v>33</v>
      </c>
      <c r="F977" s="4">
        <v>31</v>
      </c>
      <c r="G977" s="4">
        <v>58</v>
      </c>
    </row>
    <row r="978" spans="1:7" ht="12" customHeight="1" x14ac:dyDescent="0.25">
      <c r="A978" s="3" t="str">
        <f t="shared" si="76"/>
        <v>HUANCAVELICA</v>
      </c>
      <c r="B978" s="3" t="str">
        <f t="shared" si="81"/>
        <v>HUAYTARA</v>
      </c>
      <c r="C978" s="3" t="s">
        <v>859</v>
      </c>
      <c r="D978" s="4">
        <v>14</v>
      </c>
      <c r="E978" s="4">
        <v>94</v>
      </c>
      <c r="F978" s="4">
        <v>81</v>
      </c>
      <c r="G978" s="4">
        <v>134</v>
      </c>
    </row>
    <row r="979" spans="1:7" ht="12" customHeight="1" x14ac:dyDescent="0.25">
      <c r="A979" s="3" t="str">
        <f t="shared" si="76"/>
        <v>HUANCAVELICA</v>
      </c>
      <c r="B979" s="3" t="str">
        <f t="shared" si="81"/>
        <v>HUAYTARA</v>
      </c>
      <c r="C979" s="3" t="s">
        <v>860</v>
      </c>
      <c r="D979" s="4">
        <v>3</v>
      </c>
      <c r="E979" s="4">
        <v>49</v>
      </c>
      <c r="F979" s="4">
        <v>43</v>
      </c>
      <c r="G979" s="4">
        <v>78</v>
      </c>
    </row>
    <row r="980" spans="1:7" ht="12" customHeight="1" x14ac:dyDescent="0.25">
      <c r="A980" s="3" t="str">
        <f t="shared" si="76"/>
        <v>HUANCAVELICA</v>
      </c>
      <c r="B980" s="3" t="str">
        <f t="shared" si="81"/>
        <v>HUAYTARA</v>
      </c>
      <c r="C980" s="3" t="s">
        <v>861</v>
      </c>
      <c r="D980" s="4">
        <v>2</v>
      </c>
      <c r="E980" s="4">
        <v>17</v>
      </c>
      <c r="F980" s="4">
        <v>14</v>
      </c>
      <c r="G980" s="4">
        <v>34</v>
      </c>
    </row>
    <row r="981" spans="1:7" ht="12" customHeight="1" x14ac:dyDescent="0.25">
      <c r="A981" s="3" t="str">
        <f t="shared" si="76"/>
        <v>HUANCAVELICA</v>
      </c>
      <c r="B981" s="3" t="str">
        <f t="shared" si="81"/>
        <v>HUAYTARA</v>
      </c>
      <c r="C981" s="3" t="s">
        <v>862</v>
      </c>
      <c r="D981" s="4">
        <v>9</v>
      </c>
      <c r="E981" s="4">
        <v>75</v>
      </c>
      <c r="F981" s="4">
        <v>61</v>
      </c>
      <c r="G981" s="4">
        <v>104</v>
      </c>
    </row>
    <row r="982" spans="1:7" ht="12" customHeight="1" x14ac:dyDescent="0.25">
      <c r="A982" s="3" t="str">
        <f t="shared" si="76"/>
        <v>HUANCAVELICA</v>
      </c>
      <c r="B982" s="3" t="str">
        <f t="shared" si="81"/>
        <v>HUAYTARA</v>
      </c>
      <c r="C982" s="3" t="s">
        <v>863</v>
      </c>
      <c r="D982" s="4">
        <v>0</v>
      </c>
      <c r="E982" s="4">
        <v>14</v>
      </c>
      <c r="F982" s="4">
        <v>14</v>
      </c>
      <c r="G982" s="4">
        <v>23</v>
      </c>
    </row>
    <row r="983" spans="1:7" ht="12" customHeight="1" x14ac:dyDescent="0.25">
      <c r="A983" s="3" t="str">
        <f t="shared" si="76"/>
        <v>HUANCAVELICA</v>
      </c>
      <c r="B983" s="3" t="str">
        <f t="shared" si="81"/>
        <v>HUAYTARA</v>
      </c>
      <c r="C983" s="3" t="s">
        <v>864</v>
      </c>
      <c r="D983" s="4">
        <v>2</v>
      </c>
      <c r="E983" s="4">
        <v>27</v>
      </c>
      <c r="F983" s="4">
        <v>24</v>
      </c>
      <c r="G983" s="4">
        <v>45</v>
      </c>
    </row>
    <row r="984" spans="1:7" ht="12" customHeight="1" x14ac:dyDescent="0.25">
      <c r="A984" s="3" t="str">
        <f t="shared" si="76"/>
        <v>HUANCAVELICA</v>
      </c>
      <c r="B984" s="3" t="str">
        <f t="shared" si="81"/>
        <v>HUAYTARA</v>
      </c>
      <c r="C984" s="3" t="s">
        <v>500</v>
      </c>
      <c r="D984" s="4">
        <v>2</v>
      </c>
      <c r="E984" s="4">
        <v>20</v>
      </c>
      <c r="F984" s="4">
        <v>16</v>
      </c>
      <c r="G984" s="4">
        <v>31</v>
      </c>
    </row>
    <row r="985" spans="1:7" ht="12" customHeight="1" x14ac:dyDescent="0.25">
      <c r="A985" s="3" t="str">
        <f t="shared" si="76"/>
        <v>HUANCAVELICA</v>
      </c>
      <c r="B985" s="139" t="s">
        <v>2627</v>
      </c>
      <c r="C985" s="141"/>
      <c r="D985" s="140">
        <v>87</v>
      </c>
      <c r="E985" s="140">
        <v>854</v>
      </c>
      <c r="F985" s="140">
        <v>733</v>
      </c>
      <c r="G985" s="140">
        <v>1307</v>
      </c>
    </row>
    <row r="986" spans="1:7" ht="12" customHeight="1" x14ac:dyDescent="0.25">
      <c r="A986" s="3" t="str">
        <f t="shared" si="76"/>
        <v>HUANCAVELICA</v>
      </c>
      <c r="B986" s="3" t="s">
        <v>865</v>
      </c>
      <c r="C986" s="3" t="s">
        <v>866</v>
      </c>
      <c r="D986" s="4">
        <v>26</v>
      </c>
      <c r="E986" s="4">
        <v>161</v>
      </c>
      <c r="F986" s="4">
        <v>126</v>
      </c>
      <c r="G986" s="4">
        <v>238</v>
      </c>
    </row>
    <row r="987" spans="1:7" ht="12" customHeight="1" x14ac:dyDescent="0.25">
      <c r="A987" s="3" t="str">
        <f t="shared" si="76"/>
        <v>HUANCAVELICA</v>
      </c>
      <c r="B987" s="3" t="str">
        <f t="shared" ref="B987:B1006" si="82">B986</f>
        <v>TAYACAJA</v>
      </c>
      <c r="C987" s="3" t="s">
        <v>867</v>
      </c>
      <c r="D987" s="4">
        <v>29</v>
      </c>
      <c r="E987" s="4">
        <v>194</v>
      </c>
      <c r="F987" s="4">
        <v>163</v>
      </c>
      <c r="G987" s="4">
        <v>291</v>
      </c>
    </row>
    <row r="988" spans="1:7" ht="12" customHeight="1" x14ac:dyDescent="0.25">
      <c r="A988" s="3" t="str">
        <f t="shared" si="76"/>
        <v>HUANCAVELICA</v>
      </c>
      <c r="B988" s="3" t="str">
        <f t="shared" si="82"/>
        <v>TAYACAJA</v>
      </c>
      <c r="C988" s="3" t="s">
        <v>868</v>
      </c>
      <c r="D988" s="4">
        <v>23</v>
      </c>
      <c r="E988" s="4">
        <v>232</v>
      </c>
      <c r="F988" s="4">
        <v>195</v>
      </c>
      <c r="G988" s="4">
        <v>310</v>
      </c>
    </row>
    <row r="989" spans="1:7" ht="12" customHeight="1" x14ac:dyDescent="0.25">
      <c r="A989" s="3" t="str">
        <f t="shared" si="76"/>
        <v>HUANCAVELICA</v>
      </c>
      <c r="B989" s="3" t="str">
        <f t="shared" si="82"/>
        <v>TAYACAJA</v>
      </c>
      <c r="C989" s="3" t="s">
        <v>869</v>
      </c>
      <c r="D989" s="4">
        <v>24</v>
      </c>
      <c r="E989" s="4">
        <v>137</v>
      </c>
      <c r="F989" s="4">
        <v>112</v>
      </c>
      <c r="G989" s="4">
        <v>225</v>
      </c>
    </row>
    <row r="990" spans="1:7" ht="12" customHeight="1" x14ac:dyDescent="0.25">
      <c r="A990" s="3" t="str">
        <f t="shared" si="76"/>
        <v>HUANCAVELICA</v>
      </c>
      <c r="B990" s="3" t="str">
        <f t="shared" si="82"/>
        <v>TAYACAJA</v>
      </c>
      <c r="C990" s="3" t="s">
        <v>150</v>
      </c>
      <c r="D990" s="4">
        <v>103</v>
      </c>
      <c r="E990" s="4">
        <v>645</v>
      </c>
      <c r="F990" s="4">
        <v>530</v>
      </c>
      <c r="G990" s="4">
        <v>949</v>
      </c>
    </row>
    <row r="991" spans="1:7" ht="12" customHeight="1" x14ac:dyDescent="0.25">
      <c r="A991" s="3" t="str">
        <f t="shared" si="76"/>
        <v>HUANCAVELICA</v>
      </c>
      <c r="B991" s="3" t="str">
        <f t="shared" si="82"/>
        <v>TAYACAJA</v>
      </c>
      <c r="C991" s="3" t="s">
        <v>870</v>
      </c>
      <c r="D991" s="4">
        <v>67</v>
      </c>
      <c r="E991" s="4">
        <v>563</v>
      </c>
      <c r="F991" s="4">
        <v>459</v>
      </c>
      <c r="G991" s="4">
        <v>774</v>
      </c>
    </row>
    <row r="992" spans="1:7" ht="12" customHeight="1" x14ac:dyDescent="0.25">
      <c r="A992" s="3" t="str">
        <f t="shared" si="76"/>
        <v>HUANCAVELICA</v>
      </c>
      <c r="B992" s="3" t="str">
        <f t="shared" si="82"/>
        <v>TAYACAJA</v>
      </c>
      <c r="C992" s="3" t="s">
        <v>838</v>
      </c>
      <c r="D992" s="4">
        <v>20</v>
      </c>
      <c r="E992" s="4">
        <v>154</v>
      </c>
      <c r="F992" s="4">
        <v>123</v>
      </c>
      <c r="G992" s="4">
        <v>223</v>
      </c>
    </row>
    <row r="993" spans="1:7" ht="12" customHeight="1" x14ac:dyDescent="0.25">
      <c r="A993" s="3" t="str">
        <f t="shared" si="76"/>
        <v>HUANCAVELICA</v>
      </c>
      <c r="B993" s="3" t="str">
        <f t="shared" si="82"/>
        <v>TAYACAJA</v>
      </c>
      <c r="C993" s="3" t="s">
        <v>871</v>
      </c>
      <c r="D993" s="4">
        <v>24</v>
      </c>
      <c r="E993" s="4">
        <v>161</v>
      </c>
      <c r="F993" s="4">
        <v>134</v>
      </c>
      <c r="G993" s="4">
        <v>229</v>
      </c>
    </row>
    <row r="994" spans="1:7" ht="12" customHeight="1" x14ac:dyDescent="0.25">
      <c r="A994" s="3" t="str">
        <f t="shared" si="76"/>
        <v>HUANCAVELICA</v>
      </c>
      <c r="B994" s="3" t="str">
        <f t="shared" si="82"/>
        <v>TAYACAJA</v>
      </c>
      <c r="C994" s="3" t="s">
        <v>872</v>
      </c>
      <c r="D994" s="4">
        <v>16</v>
      </c>
      <c r="E994" s="4">
        <v>72</v>
      </c>
      <c r="F994" s="4">
        <v>56</v>
      </c>
      <c r="G994" s="4">
        <v>84</v>
      </c>
    </row>
    <row r="995" spans="1:7" ht="12" customHeight="1" x14ac:dyDescent="0.25">
      <c r="A995" s="3" t="str">
        <f t="shared" si="76"/>
        <v>HUANCAVELICA</v>
      </c>
      <c r="B995" s="3" t="str">
        <f t="shared" si="82"/>
        <v>TAYACAJA</v>
      </c>
      <c r="C995" s="3" t="s">
        <v>215</v>
      </c>
      <c r="D995" s="4">
        <v>112</v>
      </c>
      <c r="E995" s="4">
        <v>651</v>
      </c>
      <c r="F995" s="4">
        <v>547</v>
      </c>
      <c r="G995" s="4">
        <v>967</v>
      </c>
    </row>
    <row r="996" spans="1:7" ht="12" customHeight="1" x14ac:dyDescent="0.25">
      <c r="A996" s="3" t="str">
        <f t="shared" si="76"/>
        <v>HUANCAVELICA</v>
      </c>
      <c r="B996" s="3" t="str">
        <f t="shared" si="82"/>
        <v>TAYACAJA</v>
      </c>
      <c r="C996" s="3" t="s">
        <v>873</v>
      </c>
      <c r="D996" s="4">
        <v>60</v>
      </c>
      <c r="E996" s="4">
        <v>323</v>
      </c>
      <c r="F996" s="4">
        <v>268</v>
      </c>
      <c r="G996" s="4">
        <v>495</v>
      </c>
    </row>
    <row r="997" spans="1:7" ht="12" customHeight="1" x14ac:dyDescent="0.25">
      <c r="A997" s="3" t="str">
        <f t="shared" si="76"/>
        <v>HUANCAVELICA</v>
      </c>
      <c r="B997" s="3" t="str">
        <f t="shared" si="82"/>
        <v>TAYACAJA</v>
      </c>
      <c r="C997" s="3" t="s">
        <v>874</v>
      </c>
      <c r="D997" s="4">
        <v>30</v>
      </c>
      <c r="E997" s="4">
        <v>194</v>
      </c>
      <c r="F997" s="4">
        <v>161</v>
      </c>
      <c r="G997" s="4">
        <v>286</v>
      </c>
    </row>
    <row r="998" spans="1:7" ht="12" customHeight="1" x14ac:dyDescent="0.25">
      <c r="A998" s="3" t="str">
        <f t="shared" si="76"/>
        <v>HUANCAVELICA</v>
      </c>
      <c r="B998" s="3" t="str">
        <f t="shared" si="82"/>
        <v>TAYACAJA</v>
      </c>
      <c r="C998" s="3" t="s">
        <v>875</v>
      </c>
      <c r="D998" s="4">
        <v>36</v>
      </c>
      <c r="E998" s="4">
        <v>327</v>
      </c>
      <c r="F998" s="4">
        <v>278</v>
      </c>
      <c r="G998" s="4">
        <v>470</v>
      </c>
    </row>
    <row r="999" spans="1:7" ht="12" customHeight="1" x14ac:dyDescent="0.25">
      <c r="A999" s="3" t="str">
        <f t="shared" si="76"/>
        <v>HUANCAVELICA</v>
      </c>
      <c r="B999" s="3" t="str">
        <f t="shared" si="82"/>
        <v>TAYACAJA</v>
      </c>
      <c r="C999" s="3" t="s">
        <v>876</v>
      </c>
      <c r="D999" s="4">
        <v>12</v>
      </c>
      <c r="E999" s="4">
        <v>53</v>
      </c>
      <c r="F999" s="4">
        <v>41</v>
      </c>
      <c r="G999" s="4">
        <v>64</v>
      </c>
    </row>
    <row r="1000" spans="1:7" ht="12" customHeight="1" x14ac:dyDescent="0.25">
      <c r="A1000" s="3" t="str">
        <f t="shared" si="76"/>
        <v>HUANCAVELICA</v>
      </c>
      <c r="B1000" s="3" t="str">
        <f t="shared" si="82"/>
        <v>TAYACAJA</v>
      </c>
      <c r="C1000" s="3" t="s">
        <v>877</v>
      </c>
      <c r="D1000" s="4">
        <v>17</v>
      </c>
      <c r="E1000" s="4">
        <v>92</v>
      </c>
      <c r="F1000" s="4">
        <v>70</v>
      </c>
      <c r="G1000" s="4">
        <v>140</v>
      </c>
    </row>
    <row r="1001" spans="1:7" ht="12" customHeight="1" x14ac:dyDescent="0.25">
      <c r="A1001" s="3" t="str">
        <f t="shared" si="76"/>
        <v>HUANCAVELICA</v>
      </c>
      <c r="B1001" s="3" t="str">
        <f t="shared" si="82"/>
        <v>TAYACAJA</v>
      </c>
      <c r="C1001" s="3" t="s">
        <v>878</v>
      </c>
      <c r="D1001" s="4">
        <v>37</v>
      </c>
      <c r="E1001" s="4">
        <v>254</v>
      </c>
      <c r="F1001" s="4">
        <v>205</v>
      </c>
      <c r="G1001" s="4">
        <v>339</v>
      </c>
    </row>
    <row r="1002" spans="1:7" ht="12" customHeight="1" x14ac:dyDescent="0.25">
      <c r="A1002" s="3" t="str">
        <f t="shared" si="76"/>
        <v>HUANCAVELICA</v>
      </c>
      <c r="B1002" s="3" t="str">
        <f t="shared" si="82"/>
        <v>TAYACAJA</v>
      </c>
      <c r="C1002" s="3" t="s">
        <v>879</v>
      </c>
      <c r="D1002" s="4">
        <v>20</v>
      </c>
      <c r="E1002" s="4">
        <v>163</v>
      </c>
      <c r="F1002" s="4">
        <v>132</v>
      </c>
      <c r="G1002" s="4">
        <v>228</v>
      </c>
    </row>
    <row r="1003" spans="1:7" ht="12" customHeight="1" x14ac:dyDescent="0.25">
      <c r="A1003" s="3" t="str">
        <f t="shared" si="76"/>
        <v>HUANCAVELICA</v>
      </c>
      <c r="B1003" s="3" t="str">
        <f t="shared" si="82"/>
        <v>TAYACAJA</v>
      </c>
      <c r="C1003" s="3" t="s">
        <v>880</v>
      </c>
      <c r="D1003" s="4">
        <v>18</v>
      </c>
      <c r="E1003" s="4">
        <v>132</v>
      </c>
      <c r="F1003" s="4">
        <v>104</v>
      </c>
      <c r="G1003" s="4">
        <v>176</v>
      </c>
    </row>
    <row r="1004" spans="1:7" ht="12" customHeight="1" x14ac:dyDescent="0.25">
      <c r="A1004" s="3" t="str">
        <f t="shared" si="76"/>
        <v>HUANCAVELICA</v>
      </c>
      <c r="B1004" s="3" t="str">
        <f t="shared" si="82"/>
        <v>TAYACAJA</v>
      </c>
      <c r="C1004" s="3" t="s">
        <v>881</v>
      </c>
      <c r="D1004" s="4">
        <v>14</v>
      </c>
      <c r="E1004" s="4">
        <v>90</v>
      </c>
      <c r="F1004" s="4">
        <v>77</v>
      </c>
      <c r="G1004" s="4">
        <v>128</v>
      </c>
    </row>
    <row r="1005" spans="1:7" ht="12" customHeight="1" x14ac:dyDescent="0.25">
      <c r="A1005" s="3" t="str">
        <f t="shared" si="76"/>
        <v>HUANCAVELICA</v>
      </c>
      <c r="B1005" s="3" t="str">
        <f t="shared" si="82"/>
        <v>TAYACAJA</v>
      </c>
      <c r="C1005" s="3" t="s">
        <v>882</v>
      </c>
      <c r="D1005" s="4">
        <v>41</v>
      </c>
      <c r="E1005" s="4">
        <v>283</v>
      </c>
      <c r="F1005" s="4">
        <v>234</v>
      </c>
      <c r="G1005" s="4">
        <v>363</v>
      </c>
    </row>
    <row r="1006" spans="1:7" ht="12" customHeight="1" x14ac:dyDescent="0.25">
      <c r="A1006" s="3" t="str">
        <f t="shared" si="76"/>
        <v>HUANCAVELICA</v>
      </c>
      <c r="B1006" s="3" t="str">
        <f t="shared" si="82"/>
        <v>TAYACAJA</v>
      </c>
      <c r="C1006" s="3" t="s">
        <v>883</v>
      </c>
      <c r="D1006" s="4">
        <v>28</v>
      </c>
      <c r="E1006" s="4">
        <v>184</v>
      </c>
      <c r="F1006" s="4">
        <v>151</v>
      </c>
      <c r="G1006" s="4">
        <v>254</v>
      </c>
    </row>
    <row r="1007" spans="1:7" ht="12" customHeight="1" x14ac:dyDescent="0.25">
      <c r="A1007" s="3" t="str">
        <f t="shared" si="76"/>
        <v>HUANCAVELICA</v>
      </c>
      <c r="B1007" s="139" t="s">
        <v>2628</v>
      </c>
      <c r="C1007" s="141"/>
      <c r="D1007" s="140">
        <v>757</v>
      </c>
      <c r="E1007" s="140">
        <v>5065</v>
      </c>
      <c r="F1007" s="140">
        <v>4166</v>
      </c>
      <c r="G1007" s="140">
        <v>7233</v>
      </c>
    </row>
    <row r="1008" spans="1:7" ht="12" customHeight="1" x14ac:dyDescent="0.25">
      <c r="A1008" s="142" t="s">
        <v>1789</v>
      </c>
      <c r="B1008" s="142"/>
      <c r="C1008" s="143"/>
      <c r="D1008" s="144">
        <v>2809</v>
      </c>
      <c r="E1008" s="144">
        <v>21158</v>
      </c>
      <c r="F1008" s="144">
        <v>17663</v>
      </c>
      <c r="G1008" s="144">
        <v>31281</v>
      </c>
    </row>
    <row r="1009" spans="1:7" ht="12" customHeight="1" x14ac:dyDescent="0.25">
      <c r="A1009" s="3" t="s">
        <v>884</v>
      </c>
      <c r="B1009" s="3" t="s">
        <v>885</v>
      </c>
      <c r="C1009" s="3" t="s">
        <v>885</v>
      </c>
      <c r="D1009" s="4">
        <v>152</v>
      </c>
      <c r="E1009" s="4">
        <v>1315</v>
      </c>
      <c r="F1009" s="4">
        <v>1158</v>
      </c>
      <c r="G1009" s="4">
        <v>2152</v>
      </c>
    </row>
    <row r="1010" spans="1:7" ht="12" customHeight="1" x14ac:dyDescent="0.25">
      <c r="A1010" s="3" t="str">
        <f t="shared" ref="A1010:B1016" si="83">A1009</f>
        <v>HUANUCO</v>
      </c>
      <c r="B1010" s="3" t="str">
        <f t="shared" si="83"/>
        <v>AMBO</v>
      </c>
      <c r="C1010" s="3" t="s">
        <v>886</v>
      </c>
      <c r="D1010" s="4">
        <v>14</v>
      </c>
      <c r="E1010" s="4">
        <v>134</v>
      </c>
      <c r="F1010" s="4">
        <v>110</v>
      </c>
      <c r="G1010" s="4">
        <v>195</v>
      </c>
    </row>
    <row r="1011" spans="1:7" ht="12" customHeight="1" x14ac:dyDescent="0.25">
      <c r="A1011" s="3" t="str">
        <f t="shared" si="83"/>
        <v>HUANUCO</v>
      </c>
      <c r="B1011" s="3" t="str">
        <f t="shared" si="83"/>
        <v>AMBO</v>
      </c>
      <c r="C1011" s="3" t="s">
        <v>887</v>
      </c>
      <c r="D1011" s="4">
        <v>22</v>
      </c>
      <c r="E1011" s="4">
        <v>112</v>
      </c>
      <c r="F1011" s="4">
        <v>87</v>
      </c>
      <c r="G1011" s="4">
        <v>172</v>
      </c>
    </row>
    <row r="1012" spans="1:7" ht="12" customHeight="1" x14ac:dyDescent="0.25">
      <c r="A1012" s="3" t="str">
        <f t="shared" si="83"/>
        <v>HUANUCO</v>
      </c>
      <c r="B1012" s="3" t="str">
        <f t="shared" si="83"/>
        <v>AMBO</v>
      </c>
      <c r="C1012" s="3" t="s">
        <v>888</v>
      </c>
      <c r="D1012" s="4">
        <v>48</v>
      </c>
      <c r="E1012" s="4">
        <v>291</v>
      </c>
      <c r="F1012" s="4">
        <v>231</v>
      </c>
      <c r="G1012" s="4">
        <v>411</v>
      </c>
    </row>
    <row r="1013" spans="1:7" ht="12" customHeight="1" x14ac:dyDescent="0.25">
      <c r="A1013" s="3" t="str">
        <f t="shared" si="83"/>
        <v>HUANUCO</v>
      </c>
      <c r="B1013" s="3" t="str">
        <f t="shared" si="83"/>
        <v>AMBO</v>
      </c>
      <c r="C1013" s="3" t="s">
        <v>889</v>
      </c>
      <c r="D1013" s="4">
        <v>48</v>
      </c>
      <c r="E1013" s="4">
        <v>368</v>
      </c>
      <c r="F1013" s="4">
        <v>294</v>
      </c>
      <c r="G1013" s="4">
        <v>509</v>
      </c>
    </row>
    <row r="1014" spans="1:7" ht="12" customHeight="1" x14ac:dyDescent="0.25">
      <c r="A1014" s="3" t="str">
        <f t="shared" si="83"/>
        <v>HUANUCO</v>
      </c>
      <c r="B1014" s="3" t="str">
        <f t="shared" si="83"/>
        <v>AMBO</v>
      </c>
      <c r="C1014" s="3" t="s">
        <v>890</v>
      </c>
      <c r="D1014" s="4">
        <v>22</v>
      </c>
      <c r="E1014" s="4">
        <v>115</v>
      </c>
      <c r="F1014" s="4">
        <v>90</v>
      </c>
      <c r="G1014" s="4">
        <v>144</v>
      </c>
    </row>
    <row r="1015" spans="1:7" ht="12" customHeight="1" x14ac:dyDescent="0.25">
      <c r="A1015" s="3" t="str">
        <f t="shared" si="83"/>
        <v>HUANUCO</v>
      </c>
      <c r="B1015" s="3" t="str">
        <f t="shared" si="83"/>
        <v>AMBO</v>
      </c>
      <c r="C1015" s="3" t="s">
        <v>891</v>
      </c>
      <c r="D1015" s="4">
        <v>94</v>
      </c>
      <c r="E1015" s="4">
        <v>709</v>
      </c>
      <c r="F1015" s="4">
        <v>579</v>
      </c>
      <c r="G1015" s="4">
        <v>1055</v>
      </c>
    </row>
    <row r="1016" spans="1:7" ht="12" customHeight="1" x14ac:dyDescent="0.25">
      <c r="A1016" s="3" t="str">
        <f t="shared" si="83"/>
        <v>HUANUCO</v>
      </c>
      <c r="B1016" s="3" t="str">
        <f t="shared" si="83"/>
        <v>AMBO</v>
      </c>
      <c r="C1016" s="3" t="s">
        <v>892</v>
      </c>
      <c r="D1016" s="4">
        <v>32</v>
      </c>
      <c r="E1016" s="4">
        <v>199</v>
      </c>
      <c r="F1016" s="4">
        <v>159</v>
      </c>
      <c r="G1016" s="4">
        <v>274</v>
      </c>
    </row>
    <row r="1017" spans="1:7" ht="12" customHeight="1" x14ac:dyDescent="0.25">
      <c r="A1017" s="3" t="str">
        <f t="shared" ref="A1017:A1103" si="84">A1016</f>
        <v>HUANUCO</v>
      </c>
      <c r="B1017" s="139" t="s">
        <v>2629</v>
      </c>
      <c r="C1017" s="141"/>
      <c r="D1017" s="140">
        <v>432</v>
      </c>
      <c r="E1017" s="140">
        <v>3243</v>
      </c>
      <c r="F1017" s="140">
        <v>2708</v>
      </c>
      <c r="G1017" s="140">
        <v>4912</v>
      </c>
    </row>
    <row r="1018" spans="1:7" ht="12" customHeight="1" x14ac:dyDescent="0.25">
      <c r="A1018" s="3" t="str">
        <f t="shared" si="84"/>
        <v>HUANUCO</v>
      </c>
      <c r="B1018" s="3" t="s">
        <v>893</v>
      </c>
      <c r="C1018" s="3" t="s">
        <v>894</v>
      </c>
      <c r="D1018" s="4">
        <v>25</v>
      </c>
      <c r="E1018" s="4">
        <v>179</v>
      </c>
      <c r="F1018" s="4">
        <v>145</v>
      </c>
      <c r="G1018" s="4">
        <v>257</v>
      </c>
    </row>
    <row r="1019" spans="1:7" ht="12" customHeight="1" x14ac:dyDescent="0.25">
      <c r="A1019" s="3" t="str">
        <f t="shared" si="84"/>
        <v>HUANUCO</v>
      </c>
      <c r="B1019" s="3" t="str">
        <f t="shared" ref="B1019:B1026" si="85">B1018</f>
        <v>DOS DE MAYO</v>
      </c>
      <c r="C1019" s="3" t="s">
        <v>440</v>
      </c>
      <c r="D1019" s="4">
        <v>54</v>
      </c>
      <c r="E1019" s="4">
        <v>362</v>
      </c>
      <c r="F1019" s="4">
        <v>308</v>
      </c>
      <c r="G1019" s="4">
        <v>504</v>
      </c>
    </row>
    <row r="1020" spans="1:7" ht="12" customHeight="1" x14ac:dyDescent="0.25">
      <c r="A1020" s="3" t="str">
        <f t="shared" si="84"/>
        <v>HUANUCO</v>
      </c>
      <c r="B1020" s="3" t="str">
        <f t="shared" si="85"/>
        <v>DOS DE MAYO</v>
      </c>
      <c r="C1020" s="3" t="s">
        <v>895</v>
      </c>
      <c r="D1020" s="4">
        <v>82</v>
      </c>
      <c r="E1020" s="4">
        <v>484</v>
      </c>
      <c r="F1020" s="4">
        <v>399</v>
      </c>
      <c r="G1020" s="4">
        <v>727</v>
      </c>
    </row>
    <row r="1021" spans="1:7" ht="12" customHeight="1" x14ac:dyDescent="0.25">
      <c r="A1021" s="3" t="str">
        <f t="shared" si="84"/>
        <v>HUANUCO</v>
      </c>
      <c r="B1021" s="3" t="str">
        <f t="shared" si="85"/>
        <v>DOS DE MAYO</v>
      </c>
      <c r="C1021" s="3" t="s">
        <v>896</v>
      </c>
      <c r="D1021" s="4">
        <v>55</v>
      </c>
      <c r="E1021" s="4">
        <v>380</v>
      </c>
      <c r="F1021" s="4">
        <v>318</v>
      </c>
      <c r="G1021" s="4">
        <v>568</v>
      </c>
    </row>
    <row r="1022" spans="1:7" ht="12" customHeight="1" x14ac:dyDescent="0.25">
      <c r="A1022" s="3" t="str">
        <f t="shared" si="84"/>
        <v>HUANUCO</v>
      </c>
      <c r="B1022" s="3" t="str">
        <f t="shared" si="85"/>
        <v>DOS DE MAYO</v>
      </c>
      <c r="C1022" s="3" t="s">
        <v>897</v>
      </c>
      <c r="D1022" s="4">
        <v>11</v>
      </c>
      <c r="E1022" s="4">
        <v>63</v>
      </c>
      <c r="F1022" s="4">
        <v>50</v>
      </c>
      <c r="G1022" s="4">
        <v>81</v>
      </c>
    </row>
    <row r="1023" spans="1:7" ht="12" customHeight="1" x14ac:dyDescent="0.25">
      <c r="A1023" s="3" t="str">
        <f t="shared" si="84"/>
        <v>HUANUCO</v>
      </c>
      <c r="B1023" s="3" t="str">
        <f t="shared" si="85"/>
        <v>DOS DE MAYO</v>
      </c>
      <c r="C1023" s="3" t="s">
        <v>898</v>
      </c>
      <c r="D1023" s="4">
        <v>39</v>
      </c>
      <c r="E1023" s="4">
        <v>325</v>
      </c>
      <c r="F1023" s="4">
        <v>264</v>
      </c>
      <c r="G1023" s="4">
        <v>529</v>
      </c>
    </row>
    <row r="1024" spans="1:7" ht="12" customHeight="1" x14ac:dyDescent="0.25">
      <c r="A1024" s="3" t="str">
        <f t="shared" si="84"/>
        <v>HUANUCO</v>
      </c>
      <c r="B1024" s="3" t="str">
        <f t="shared" si="85"/>
        <v>DOS DE MAYO</v>
      </c>
      <c r="C1024" s="3" t="s">
        <v>899</v>
      </c>
      <c r="D1024" s="4">
        <v>22</v>
      </c>
      <c r="E1024" s="4">
        <v>104</v>
      </c>
      <c r="F1024" s="4">
        <v>81</v>
      </c>
      <c r="G1024" s="4">
        <v>144</v>
      </c>
    </row>
    <row r="1025" spans="1:7" ht="12" customHeight="1" x14ac:dyDescent="0.25">
      <c r="A1025" s="3" t="str">
        <f t="shared" si="84"/>
        <v>HUANUCO</v>
      </c>
      <c r="B1025" s="3" t="str">
        <f t="shared" si="85"/>
        <v>DOS DE MAYO</v>
      </c>
      <c r="C1025" s="3" t="s">
        <v>900</v>
      </c>
      <c r="D1025" s="4">
        <v>13</v>
      </c>
      <c r="E1025" s="4">
        <v>82</v>
      </c>
      <c r="F1025" s="4">
        <v>63</v>
      </c>
      <c r="G1025" s="4">
        <v>112</v>
      </c>
    </row>
    <row r="1026" spans="1:7" ht="12" customHeight="1" x14ac:dyDescent="0.25">
      <c r="A1026" s="3" t="str">
        <f t="shared" si="84"/>
        <v>HUANUCO</v>
      </c>
      <c r="B1026" s="3" t="str">
        <f t="shared" si="85"/>
        <v>DOS DE MAYO</v>
      </c>
      <c r="C1026" s="3" t="s">
        <v>901</v>
      </c>
      <c r="D1026" s="4">
        <v>19</v>
      </c>
      <c r="E1026" s="4">
        <v>141</v>
      </c>
      <c r="F1026" s="4">
        <v>122</v>
      </c>
      <c r="G1026" s="4">
        <v>195</v>
      </c>
    </row>
    <row r="1027" spans="1:7" ht="12" customHeight="1" x14ac:dyDescent="0.25">
      <c r="A1027" s="3" t="str">
        <f t="shared" si="84"/>
        <v>HUANUCO</v>
      </c>
      <c r="B1027" s="139" t="s">
        <v>2630</v>
      </c>
      <c r="C1027" s="141"/>
      <c r="D1027" s="140">
        <v>320</v>
      </c>
      <c r="E1027" s="140">
        <v>2120</v>
      </c>
      <c r="F1027" s="140">
        <v>1750</v>
      </c>
      <c r="G1027" s="140">
        <v>3117</v>
      </c>
    </row>
    <row r="1028" spans="1:7" ht="12" customHeight="1" x14ac:dyDescent="0.25">
      <c r="A1028" s="3" t="str">
        <f t="shared" si="84"/>
        <v>HUANUCO</v>
      </c>
      <c r="B1028" s="3" t="s">
        <v>902</v>
      </c>
      <c r="C1028" s="3" t="s">
        <v>903</v>
      </c>
      <c r="D1028" s="4">
        <v>38</v>
      </c>
      <c r="E1028" s="4">
        <v>169</v>
      </c>
      <c r="F1028" s="4">
        <v>142</v>
      </c>
      <c r="G1028" s="4">
        <v>282</v>
      </c>
    </row>
    <row r="1029" spans="1:7" ht="12" customHeight="1" x14ac:dyDescent="0.25">
      <c r="A1029" s="3" t="str">
        <f t="shared" si="84"/>
        <v>HUANUCO</v>
      </c>
      <c r="B1029" s="3" t="str">
        <f>B1028</f>
        <v>HUACAYBAMBA</v>
      </c>
      <c r="C1029" s="3" t="s">
        <v>149</v>
      </c>
      <c r="D1029" s="4">
        <v>12</v>
      </c>
      <c r="E1029" s="4">
        <v>84</v>
      </c>
      <c r="F1029" s="4">
        <v>66</v>
      </c>
      <c r="G1029" s="4">
        <v>124</v>
      </c>
    </row>
    <row r="1030" spans="1:7" ht="12" customHeight="1" x14ac:dyDescent="0.25">
      <c r="A1030" s="3" t="str">
        <f t="shared" si="84"/>
        <v>HUANUCO</v>
      </c>
      <c r="B1030" s="3" t="str">
        <f>B1029</f>
        <v>HUACAYBAMBA</v>
      </c>
      <c r="C1030" s="3" t="s">
        <v>902</v>
      </c>
      <c r="D1030" s="4">
        <v>74</v>
      </c>
      <c r="E1030" s="4">
        <v>398</v>
      </c>
      <c r="F1030" s="4">
        <v>334</v>
      </c>
      <c r="G1030" s="4">
        <v>610</v>
      </c>
    </row>
    <row r="1031" spans="1:7" ht="12" customHeight="1" x14ac:dyDescent="0.25">
      <c r="A1031" s="3" t="str">
        <f t="shared" si="84"/>
        <v>HUANUCO</v>
      </c>
      <c r="B1031" s="3" t="str">
        <f>B1030</f>
        <v>HUACAYBAMBA</v>
      </c>
      <c r="C1031" s="3" t="s">
        <v>904</v>
      </c>
      <c r="D1031" s="4">
        <v>64</v>
      </c>
      <c r="E1031" s="4">
        <v>366</v>
      </c>
      <c r="F1031" s="4">
        <v>304</v>
      </c>
      <c r="G1031" s="4">
        <v>557</v>
      </c>
    </row>
    <row r="1032" spans="1:7" ht="12" customHeight="1" x14ac:dyDescent="0.25">
      <c r="A1032" s="3" t="str">
        <f t="shared" si="84"/>
        <v>HUANUCO</v>
      </c>
      <c r="B1032" s="139" t="s">
        <v>2631</v>
      </c>
      <c r="C1032" s="141"/>
      <c r="D1032" s="140">
        <v>188</v>
      </c>
      <c r="E1032" s="140">
        <v>1017</v>
      </c>
      <c r="F1032" s="140">
        <v>846</v>
      </c>
      <c r="G1032" s="140">
        <v>1573</v>
      </c>
    </row>
    <row r="1033" spans="1:7" ht="12" customHeight="1" x14ac:dyDescent="0.25">
      <c r="A1033" s="3" t="str">
        <f t="shared" si="84"/>
        <v>HUANUCO</v>
      </c>
      <c r="B1033" s="3" t="s">
        <v>905</v>
      </c>
      <c r="C1033" s="3" t="s">
        <v>906</v>
      </c>
      <c r="D1033" s="4">
        <v>12</v>
      </c>
      <c r="E1033" s="4">
        <v>84</v>
      </c>
      <c r="F1033" s="4">
        <v>73</v>
      </c>
      <c r="G1033" s="4">
        <v>142</v>
      </c>
    </row>
    <row r="1034" spans="1:7" ht="12" customHeight="1" x14ac:dyDescent="0.25">
      <c r="A1034" s="3" t="str">
        <f t="shared" si="84"/>
        <v>HUANUCO</v>
      </c>
      <c r="B1034" s="3" t="str">
        <f t="shared" ref="B1034:B1043" si="86">B1033</f>
        <v>HUAMALIES</v>
      </c>
      <c r="C1034" s="3" t="s">
        <v>907</v>
      </c>
      <c r="D1034" s="4">
        <v>25</v>
      </c>
      <c r="E1034" s="4">
        <v>230</v>
      </c>
      <c r="F1034" s="4">
        <v>196</v>
      </c>
      <c r="G1034" s="4">
        <v>359</v>
      </c>
    </row>
    <row r="1035" spans="1:7" ht="12" customHeight="1" x14ac:dyDescent="0.25">
      <c r="A1035" s="3" t="str">
        <f t="shared" si="84"/>
        <v>HUANUCO</v>
      </c>
      <c r="B1035" s="3" t="str">
        <f t="shared" si="86"/>
        <v>HUAMALIES</v>
      </c>
      <c r="C1035" s="3" t="s">
        <v>908</v>
      </c>
      <c r="D1035" s="4">
        <v>49</v>
      </c>
      <c r="E1035" s="4">
        <v>338</v>
      </c>
      <c r="F1035" s="4">
        <v>277</v>
      </c>
      <c r="G1035" s="4">
        <v>475</v>
      </c>
    </row>
    <row r="1036" spans="1:7" ht="12" customHeight="1" x14ac:dyDescent="0.25">
      <c r="A1036" s="3" t="str">
        <f t="shared" si="84"/>
        <v>HUANUCO</v>
      </c>
      <c r="B1036" s="3" t="str">
        <f t="shared" si="86"/>
        <v>HUAMALIES</v>
      </c>
      <c r="C1036" s="3" t="s">
        <v>909</v>
      </c>
      <c r="D1036" s="4">
        <v>9</v>
      </c>
      <c r="E1036" s="4">
        <v>77</v>
      </c>
      <c r="F1036" s="4">
        <v>59</v>
      </c>
      <c r="G1036" s="4">
        <v>110</v>
      </c>
    </row>
    <row r="1037" spans="1:7" ht="12" customHeight="1" x14ac:dyDescent="0.25">
      <c r="A1037" s="3" t="str">
        <f t="shared" si="84"/>
        <v>HUANUCO</v>
      </c>
      <c r="B1037" s="3" t="str">
        <f t="shared" si="86"/>
        <v>HUAMALIES</v>
      </c>
      <c r="C1037" s="3" t="s">
        <v>910</v>
      </c>
      <c r="D1037" s="4">
        <v>155</v>
      </c>
      <c r="E1037" s="4">
        <v>864</v>
      </c>
      <c r="F1037" s="4">
        <v>711</v>
      </c>
      <c r="G1037" s="4">
        <v>1268</v>
      </c>
    </row>
    <row r="1038" spans="1:7" ht="12" customHeight="1" x14ac:dyDescent="0.25">
      <c r="A1038" s="3" t="str">
        <f t="shared" si="84"/>
        <v>HUANUCO</v>
      </c>
      <c r="B1038" s="3" t="str">
        <f t="shared" si="86"/>
        <v>HUAMALIES</v>
      </c>
      <c r="C1038" s="3" t="s">
        <v>352</v>
      </c>
      <c r="D1038" s="4">
        <v>24</v>
      </c>
      <c r="E1038" s="4">
        <v>220</v>
      </c>
      <c r="F1038" s="4">
        <v>181</v>
      </c>
      <c r="G1038" s="4">
        <v>324</v>
      </c>
    </row>
    <row r="1039" spans="1:7" ht="12" customHeight="1" x14ac:dyDescent="0.25">
      <c r="A1039" s="3" t="str">
        <f t="shared" si="84"/>
        <v>HUANUCO</v>
      </c>
      <c r="B1039" s="3" t="str">
        <f t="shared" si="86"/>
        <v>HUAMALIES</v>
      </c>
      <c r="C1039" s="3" t="s">
        <v>911</v>
      </c>
      <c r="D1039" s="4">
        <v>105</v>
      </c>
      <c r="E1039" s="4">
        <v>666</v>
      </c>
      <c r="F1039" s="4">
        <v>519</v>
      </c>
      <c r="G1039" s="4">
        <v>965</v>
      </c>
    </row>
    <row r="1040" spans="1:7" ht="12" customHeight="1" x14ac:dyDescent="0.25">
      <c r="A1040" s="3" t="str">
        <f t="shared" si="84"/>
        <v>HUANUCO</v>
      </c>
      <c r="B1040" s="3" t="str">
        <f t="shared" si="86"/>
        <v>HUAMALIES</v>
      </c>
      <c r="C1040" s="3" t="s">
        <v>912</v>
      </c>
      <c r="D1040" s="4">
        <v>23</v>
      </c>
      <c r="E1040" s="4">
        <v>133</v>
      </c>
      <c r="F1040" s="4">
        <v>113</v>
      </c>
      <c r="G1040" s="4">
        <v>188</v>
      </c>
    </row>
    <row r="1041" spans="1:7" ht="12" customHeight="1" x14ac:dyDescent="0.25">
      <c r="A1041" s="3" t="str">
        <f t="shared" si="84"/>
        <v>HUANUCO</v>
      </c>
      <c r="B1041" s="3" t="str">
        <f t="shared" si="86"/>
        <v>HUAMALIES</v>
      </c>
      <c r="C1041" s="3" t="s">
        <v>913</v>
      </c>
      <c r="D1041" s="4">
        <v>47</v>
      </c>
      <c r="E1041" s="4">
        <v>293</v>
      </c>
      <c r="F1041" s="4">
        <v>243</v>
      </c>
      <c r="G1041" s="4">
        <v>417</v>
      </c>
    </row>
    <row r="1042" spans="1:7" ht="12" customHeight="1" x14ac:dyDescent="0.25">
      <c r="A1042" s="3" t="str">
        <f t="shared" si="84"/>
        <v>HUANUCO</v>
      </c>
      <c r="B1042" s="3" t="str">
        <f t="shared" si="86"/>
        <v>HUAMALIES</v>
      </c>
      <c r="C1042" s="3" t="s">
        <v>914</v>
      </c>
      <c r="D1042" s="4">
        <v>24</v>
      </c>
      <c r="E1042" s="4">
        <v>157</v>
      </c>
      <c r="F1042" s="4">
        <v>129</v>
      </c>
      <c r="G1042" s="4">
        <v>230</v>
      </c>
    </row>
    <row r="1043" spans="1:7" ht="12" customHeight="1" x14ac:dyDescent="0.25">
      <c r="A1043" s="3" t="str">
        <f t="shared" si="84"/>
        <v>HUANUCO</v>
      </c>
      <c r="B1043" s="3" t="str">
        <f t="shared" si="86"/>
        <v>HUAMALIES</v>
      </c>
      <c r="C1043" s="3" t="s">
        <v>915</v>
      </c>
      <c r="D1043" s="4">
        <v>12</v>
      </c>
      <c r="E1043" s="4">
        <v>91</v>
      </c>
      <c r="F1043" s="4">
        <v>68</v>
      </c>
      <c r="G1043" s="4">
        <v>127</v>
      </c>
    </row>
    <row r="1044" spans="1:7" ht="12" customHeight="1" x14ac:dyDescent="0.25">
      <c r="A1044" s="3" t="str">
        <f t="shared" si="84"/>
        <v>HUANUCO</v>
      </c>
      <c r="B1044" s="139" t="s">
        <v>2632</v>
      </c>
      <c r="C1044" s="141"/>
      <c r="D1044" s="140">
        <v>485</v>
      </c>
      <c r="E1044" s="140">
        <v>3153</v>
      </c>
      <c r="F1044" s="140">
        <v>2569</v>
      </c>
      <c r="G1044" s="140">
        <v>4605</v>
      </c>
    </row>
    <row r="1045" spans="1:7" ht="12" customHeight="1" x14ac:dyDescent="0.25">
      <c r="A1045" s="3" t="str">
        <f t="shared" si="84"/>
        <v>HUANUCO</v>
      </c>
      <c r="B1045" s="3" t="s">
        <v>884</v>
      </c>
      <c r="C1045" s="3" t="s">
        <v>916</v>
      </c>
      <c r="D1045" s="4">
        <v>572</v>
      </c>
      <c r="E1045" s="4">
        <v>4401</v>
      </c>
      <c r="F1045" s="4">
        <v>3655</v>
      </c>
      <c r="G1045" s="4">
        <v>6826</v>
      </c>
    </row>
    <row r="1046" spans="1:7" ht="12" customHeight="1" x14ac:dyDescent="0.25">
      <c r="A1046" s="3" t="str">
        <f t="shared" si="84"/>
        <v>HUANUCO</v>
      </c>
      <c r="B1046" s="3" t="str">
        <f t="shared" ref="B1046:B1057" si="87">B1045</f>
        <v>HUANUCO</v>
      </c>
      <c r="C1046" s="3" t="s">
        <v>917</v>
      </c>
      <c r="D1046" s="4">
        <v>135</v>
      </c>
      <c r="E1046" s="4">
        <v>849</v>
      </c>
      <c r="F1046" s="4">
        <v>684</v>
      </c>
      <c r="G1046" s="4">
        <v>1184</v>
      </c>
    </row>
    <row r="1047" spans="1:7" ht="12" customHeight="1" x14ac:dyDescent="0.25">
      <c r="A1047" s="3" t="str">
        <f t="shared" si="84"/>
        <v>HUANUCO</v>
      </c>
      <c r="B1047" s="3" t="str">
        <f t="shared" si="87"/>
        <v>HUANUCO</v>
      </c>
      <c r="C1047" s="3" t="s">
        <v>918</v>
      </c>
      <c r="D1047" s="4">
        <v>169</v>
      </c>
      <c r="E1047" s="4">
        <v>1098</v>
      </c>
      <c r="F1047" s="4">
        <v>902</v>
      </c>
      <c r="G1047" s="4">
        <v>1711</v>
      </c>
    </row>
    <row r="1048" spans="1:7" ht="12" customHeight="1" x14ac:dyDescent="0.25">
      <c r="A1048" s="3" t="str">
        <f t="shared" si="84"/>
        <v>HUANUCO</v>
      </c>
      <c r="B1048" s="3" t="str">
        <f t="shared" si="87"/>
        <v>HUANUCO</v>
      </c>
      <c r="C1048" s="3" t="s">
        <v>884</v>
      </c>
      <c r="D1048" s="4">
        <v>568</v>
      </c>
      <c r="E1048" s="4">
        <v>4597</v>
      </c>
      <c r="F1048" s="4">
        <v>3900</v>
      </c>
      <c r="G1048" s="4">
        <v>7548</v>
      </c>
    </row>
    <row r="1049" spans="1:7" ht="12" customHeight="1" x14ac:dyDescent="0.25">
      <c r="A1049" s="3" t="str">
        <f t="shared" si="84"/>
        <v>HUANUCO</v>
      </c>
      <c r="B1049" s="3" t="str">
        <f t="shared" si="87"/>
        <v>HUANUCO</v>
      </c>
      <c r="C1049" s="3" t="s">
        <v>919</v>
      </c>
      <c r="D1049" s="4">
        <v>27</v>
      </c>
      <c r="E1049" s="4">
        <v>270</v>
      </c>
      <c r="F1049" s="4">
        <v>235</v>
      </c>
      <c r="G1049" s="4">
        <v>417</v>
      </c>
    </row>
    <row r="1050" spans="1:7" ht="12" customHeight="1" x14ac:dyDescent="0.25">
      <c r="A1050" s="3" t="str">
        <f t="shared" si="84"/>
        <v>HUANUCO</v>
      </c>
      <c r="B1050" s="3" t="str">
        <f t="shared" si="87"/>
        <v>HUANUCO</v>
      </c>
      <c r="C1050" s="3" t="s">
        <v>920</v>
      </c>
      <c r="D1050" s="4">
        <v>347</v>
      </c>
      <c r="E1050" s="4">
        <v>2430</v>
      </c>
      <c r="F1050" s="4">
        <v>2000</v>
      </c>
      <c r="G1050" s="4">
        <v>3544</v>
      </c>
    </row>
    <row r="1051" spans="1:7" ht="12" customHeight="1" x14ac:dyDescent="0.25">
      <c r="A1051" s="3" t="str">
        <f t="shared" si="84"/>
        <v>HUANUCO</v>
      </c>
      <c r="B1051" s="3" t="str">
        <f t="shared" si="87"/>
        <v>HUANUCO</v>
      </c>
      <c r="C1051" s="3" t="s">
        <v>921</v>
      </c>
      <c r="D1051" s="4">
        <v>31</v>
      </c>
      <c r="E1051" s="4">
        <v>227</v>
      </c>
      <c r="F1051" s="4">
        <v>188</v>
      </c>
      <c r="G1051" s="4">
        <v>308</v>
      </c>
    </row>
    <row r="1052" spans="1:7" ht="12" customHeight="1" x14ac:dyDescent="0.25">
      <c r="A1052" s="3" t="str">
        <f t="shared" si="84"/>
        <v>HUANUCO</v>
      </c>
      <c r="B1052" s="3" t="str">
        <f t="shared" si="87"/>
        <v>HUANUCO</v>
      </c>
      <c r="C1052" s="3" t="s">
        <v>922</v>
      </c>
      <c r="D1052" s="4">
        <v>45</v>
      </c>
      <c r="E1052" s="4">
        <v>279</v>
      </c>
      <c r="F1052" s="4">
        <v>238</v>
      </c>
      <c r="G1052" s="4">
        <v>403</v>
      </c>
    </row>
    <row r="1053" spans="1:7" ht="12" customHeight="1" x14ac:dyDescent="0.25">
      <c r="A1053" s="3" t="str">
        <f t="shared" si="84"/>
        <v>HUANUCO</v>
      </c>
      <c r="B1053" s="3" t="str">
        <f t="shared" si="87"/>
        <v>HUANUCO</v>
      </c>
      <c r="C1053" s="3" t="s">
        <v>923</v>
      </c>
      <c r="D1053" s="4">
        <v>88</v>
      </c>
      <c r="E1053" s="4">
        <v>548</v>
      </c>
      <c r="F1053" s="4">
        <v>451</v>
      </c>
      <c r="G1053" s="4">
        <v>790</v>
      </c>
    </row>
    <row r="1054" spans="1:7" ht="12" customHeight="1" x14ac:dyDescent="0.25">
      <c r="A1054" s="3" t="str">
        <f t="shared" si="84"/>
        <v>HUANUCO</v>
      </c>
      <c r="B1054" s="3" t="str">
        <f t="shared" si="87"/>
        <v>HUANUCO</v>
      </c>
      <c r="C1054" s="3" t="s">
        <v>924</v>
      </c>
      <c r="D1054" s="4">
        <v>34</v>
      </c>
      <c r="E1054" s="4">
        <v>226</v>
      </c>
      <c r="F1054" s="4">
        <v>199</v>
      </c>
      <c r="G1054" s="4">
        <v>349</v>
      </c>
    </row>
    <row r="1055" spans="1:7" ht="12" customHeight="1" x14ac:dyDescent="0.25">
      <c r="A1055" s="3" t="str">
        <f t="shared" si="84"/>
        <v>HUANUCO</v>
      </c>
      <c r="B1055" s="3" t="str">
        <f t="shared" si="87"/>
        <v>HUANUCO</v>
      </c>
      <c r="C1055" s="3" t="s">
        <v>925</v>
      </c>
      <c r="D1055" s="4">
        <v>179</v>
      </c>
      <c r="E1055" s="4">
        <v>1225</v>
      </c>
      <c r="F1055" s="4">
        <v>973</v>
      </c>
      <c r="G1055" s="4">
        <v>1726</v>
      </c>
    </row>
    <row r="1056" spans="1:7" ht="12" customHeight="1" x14ac:dyDescent="0.25">
      <c r="A1056" s="3" t="str">
        <f t="shared" si="84"/>
        <v>HUANUCO</v>
      </c>
      <c r="B1056" s="3" t="str">
        <f t="shared" si="87"/>
        <v>HUANUCO</v>
      </c>
      <c r="C1056" s="3" t="s">
        <v>926</v>
      </c>
      <c r="D1056" s="4">
        <v>16</v>
      </c>
      <c r="E1056" s="4">
        <v>125</v>
      </c>
      <c r="F1056" s="4">
        <v>108</v>
      </c>
      <c r="G1056" s="4">
        <v>197</v>
      </c>
    </row>
    <row r="1057" spans="1:7" ht="12" customHeight="1" x14ac:dyDescent="0.25">
      <c r="A1057" s="3" t="str">
        <f t="shared" si="84"/>
        <v>HUANUCO</v>
      </c>
      <c r="B1057" s="3" t="str">
        <f t="shared" si="87"/>
        <v>HUANUCO</v>
      </c>
      <c r="C1057" s="3" t="s">
        <v>927</v>
      </c>
      <c r="D1057" s="4">
        <v>14</v>
      </c>
      <c r="E1057" s="4">
        <v>108</v>
      </c>
      <c r="F1057" s="4">
        <v>91</v>
      </c>
      <c r="G1057" s="4">
        <v>150</v>
      </c>
    </row>
    <row r="1058" spans="1:7" ht="12" customHeight="1" x14ac:dyDescent="0.25">
      <c r="A1058" s="3" t="str">
        <f t="shared" si="84"/>
        <v>HUANUCO</v>
      </c>
      <c r="B1058" s="139" t="s">
        <v>1790</v>
      </c>
      <c r="C1058" s="141"/>
      <c r="D1058" s="140">
        <v>2225</v>
      </c>
      <c r="E1058" s="140">
        <v>16383</v>
      </c>
      <c r="F1058" s="140">
        <v>13624</v>
      </c>
      <c r="G1058" s="140">
        <v>25153</v>
      </c>
    </row>
    <row r="1059" spans="1:7" ht="12" customHeight="1" x14ac:dyDescent="0.25">
      <c r="A1059" s="3" t="str">
        <f t="shared" si="84"/>
        <v>HUANUCO</v>
      </c>
      <c r="B1059" s="3" t="s">
        <v>928</v>
      </c>
      <c r="C1059" s="3" t="s">
        <v>929</v>
      </c>
      <c r="D1059" s="4">
        <v>14</v>
      </c>
      <c r="E1059" s="4">
        <v>137</v>
      </c>
      <c r="F1059" s="4">
        <v>121</v>
      </c>
      <c r="G1059" s="4">
        <v>211</v>
      </c>
    </row>
    <row r="1060" spans="1:7" ht="12" customHeight="1" x14ac:dyDescent="0.25">
      <c r="A1060" s="3" t="str">
        <f t="shared" si="84"/>
        <v>HUANUCO</v>
      </c>
      <c r="B1060" s="3" t="str">
        <f t="shared" ref="B1060:B1065" si="88">B1059</f>
        <v>LAURICOCHA</v>
      </c>
      <c r="C1060" s="3" t="s">
        <v>577</v>
      </c>
      <c r="D1060" s="4">
        <v>35</v>
      </c>
      <c r="E1060" s="4">
        <v>230</v>
      </c>
      <c r="F1060" s="4">
        <v>193</v>
      </c>
      <c r="G1060" s="4">
        <v>342</v>
      </c>
    </row>
    <row r="1061" spans="1:7" ht="12" customHeight="1" x14ac:dyDescent="0.25">
      <c r="A1061" s="3" t="str">
        <f t="shared" si="84"/>
        <v>HUANUCO</v>
      </c>
      <c r="B1061" s="3" t="str">
        <f t="shared" si="88"/>
        <v>LAURICOCHA</v>
      </c>
      <c r="C1061" s="3" t="s">
        <v>930</v>
      </c>
      <c r="D1061" s="4">
        <v>4</v>
      </c>
      <c r="E1061" s="4">
        <v>44</v>
      </c>
      <c r="F1061" s="4">
        <v>35</v>
      </c>
      <c r="G1061" s="4">
        <v>66</v>
      </c>
    </row>
    <row r="1062" spans="1:7" ht="12" customHeight="1" x14ac:dyDescent="0.25">
      <c r="A1062" s="3" t="str">
        <f t="shared" si="84"/>
        <v>HUANUCO</v>
      </c>
      <c r="B1062" s="3" t="str">
        <f t="shared" si="88"/>
        <v>LAURICOCHA</v>
      </c>
      <c r="C1062" s="3" t="s">
        <v>931</v>
      </c>
      <c r="D1062" s="4">
        <v>5</v>
      </c>
      <c r="E1062" s="4">
        <v>35</v>
      </c>
      <c r="F1062" s="4">
        <v>31</v>
      </c>
      <c r="G1062" s="4">
        <v>48</v>
      </c>
    </row>
    <row r="1063" spans="1:7" ht="12" customHeight="1" x14ac:dyDescent="0.25">
      <c r="A1063" s="3" t="str">
        <f t="shared" si="84"/>
        <v>HUANUCO</v>
      </c>
      <c r="B1063" s="3" t="str">
        <f t="shared" si="88"/>
        <v>LAURICOCHA</v>
      </c>
      <c r="C1063" s="3" t="s">
        <v>932</v>
      </c>
      <c r="D1063" s="4">
        <v>41</v>
      </c>
      <c r="E1063" s="4">
        <v>291</v>
      </c>
      <c r="F1063" s="4">
        <v>235</v>
      </c>
      <c r="G1063" s="4">
        <v>418</v>
      </c>
    </row>
    <row r="1064" spans="1:7" ht="12" customHeight="1" x14ac:dyDescent="0.25">
      <c r="A1064" s="3" t="str">
        <f t="shared" si="84"/>
        <v>HUANUCO</v>
      </c>
      <c r="B1064" s="3" t="str">
        <f t="shared" si="88"/>
        <v>LAURICOCHA</v>
      </c>
      <c r="C1064" s="3" t="s">
        <v>933</v>
      </c>
      <c r="D1064" s="4">
        <v>5</v>
      </c>
      <c r="E1064" s="4">
        <v>84</v>
      </c>
      <c r="F1064" s="4">
        <v>72</v>
      </c>
      <c r="G1064" s="4">
        <v>110</v>
      </c>
    </row>
    <row r="1065" spans="1:7" ht="12" customHeight="1" x14ac:dyDescent="0.25">
      <c r="A1065" s="3" t="str">
        <f t="shared" si="84"/>
        <v>HUANUCO</v>
      </c>
      <c r="B1065" s="3" t="str">
        <f t="shared" si="88"/>
        <v>LAURICOCHA</v>
      </c>
      <c r="C1065" s="3" t="s">
        <v>934</v>
      </c>
      <c r="D1065" s="4">
        <v>36</v>
      </c>
      <c r="E1065" s="4">
        <v>264</v>
      </c>
      <c r="F1065" s="4">
        <v>219</v>
      </c>
      <c r="G1065" s="4">
        <v>401</v>
      </c>
    </row>
    <row r="1066" spans="1:7" ht="12" customHeight="1" x14ac:dyDescent="0.25">
      <c r="A1066" s="3" t="str">
        <f t="shared" si="84"/>
        <v>HUANUCO</v>
      </c>
      <c r="B1066" s="139" t="s">
        <v>2633</v>
      </c>
      <c r="C1066" s="141"/>
      <c r="D1066" s="140">
        <v>140</v>
      </c>
      <c r="E1066" s="140">
        <v>1085</v>
      </c>
      <c r="F1066" s="140">
        <v>906</v>
      </c>
      <c r="G1066" s="140">
        <v>1596</v>
      </c>
    </row>
    <row r="1067" spans="1:7" ht="12" customHeight="1" x14ac:dyDescent="0.25">
      <c r="A1067" s="3" t="str">
        <f t="shared" si="84"/>
        <v>HUANUCO</v>
      </c>
      <c r="B1067" s="3" t="s">
        <v>508</v>
      </c>
      <c r="C1067" s="3" t="s">
        <v>935</v>
      </c>
      <c r="D1067" s="4">
        <v>89</v>
      </c>
      <c r="E1067" s="4">
        <v>670</v>
      </c>
      <c r="F1067" s="4">
        <v>572</v>
      </c>
      <c r="G1067" s="4">
        <v>1150</v>
      </c>
    </row>
    <row r="1068" spans="1:7" ht="12" customHeight="1" x14ac:dyDescent="0.25">
      <c r="A1068" s="3" t="str">
        <f t="shared" si="84"/>
        <v>HUANUCO</v>
      </c>
      <c r="B1068" s="3" t="str">
        <f t="shared" ref="B1068:B1076" si="89">B1067</f>
        <v>LEONCIO PRADO</v>
      </c>
      <c r="C1068" s="3" t="s">
        <v>936</v>
      </c>
      <c r="D1068" s="4">
        <v>74</v>
      </c>
      <c r="E1068" s="4">
        <v>470</v>
      </c>
      <c r="F1068" s="4">
        <v>401</v>
      </c>
      <c r="G1068" s="4">
        <v>672</v>
      </c>
    </row>
    <row r="1069" spans="1:7" ht="12" customHeight="1" x14ac:dyDescent="0.25">
      <c r="A1069" s="3" t="str">
        <f t="shared" si="84"/>
        <v>HUANUCO</v>
      </c>
      <c r="B1069" s="3" t="str">
        <f t="shared" si="89"/>
        <v>LEONCIO PRADO</v>
      </c>
      <c r="C1069" s="3" t="s">
        <v>937</v>
      </c>
      <c r="D1069" s="4">
        <v>27</v>
      </c>
      <c r="E1069" s="4">
        <v>192</v>
      </c>
      <c r="F1069" s="4">
        <v>146</v>
      </c>
      <c r="G1069" s="4">
        <v>308</v>
      </c>
    </row>
    <row r="1070" spans="1:7" ht="12" customHeight="1" x14ac:dyDescent="0.25">
      <c r="A1070" s="3" t="str">
        <f t="shared" si="84"/>
        <v>HUANUCO</v>
      </c>
      <c r="B1070" s="3" t="str">
        <f t="shared" si="89"/>
        <v>LEONCIO PRADO</v>
      </c>
      <c r="C1070" s="3" t="s">
        <v>938</v>
      </c>
      <c r="D1070" s="4">
        <v>191</v>
      </c>
      <c r="E1070" s="4">
        <v>1346</v>
      </c>
      <c r="F1070" s="4">
        <v>1104</v>
      </c>
      <c r="G1070" s="4">
        <v>2076</v>
      </c>
    </row>
    <row r="1071" spans="1:7" ht="12" customHeight="1" x14ac:dyDescent="0.25">
      <c r="A1071" s="3" t="str">
        <f t="shared" si="84"/>
        <v>HUANUCO</v>
      </c>
      <c r="B1071" s="3" t="str">
        <f t="shared" si="89"/>
        <v>LEONCIO PRADO</v>
      </c>
      <c r="C1071" s="3" t="s">
        <v>939</v>
      </c>
      <c r="D1071" s="4">
        <v>94</v>
      </c>
      <c r="E1071" s="4">
        <v>625</v>
      </c>
      <c r="F1071" s="4">
        <v>513</v>
      </c>
      <c r="G1071" s="4">
        <v>989</v>
      </c>
    </row>
    <row r="1072" spans="1:7" ht="12" customHeight="1" x14ac:dyDescent="0.25">
      <c r="A1072" s="3" t="str">
        <f t="shared" si="84"/>
        <v>HUANUCO</v>
      </c>
      <c r="B1072" s="3" t="str">
        <f t="shared" si="89"/>
        <v>LEONCIO PRADO</v>
      </c>
      <c r="C1072" s="3" t="s">
        <v>940</v>
      </c>
      <c r="D1072" s="4">
        <v>101</v>
      </c>
      <c r="E1072" s="4">
        <v>662</v>
      </c>
      <c r="F1072" s="4">
        <v>526</v>
      </c>
      <c r="G1072" s="4">
        <v>989</v>
      </c>
    </row>
    <row r="1073" spans="1:7" ht="12" customHeight="1" x14ac:dyDescent="0.25">
      <c r="A1073" s="3" t="str">
        <f t="shared" si="84"/>
        <v>HUANUCO</v>
      </c>
      <c r="B1073" s="3" t="str">
        <f t="shared" si="89"/>
        <v>LEONCIO PRADO</v>
      </c>
      <c r="C1073" s="3" t="s">
        <v>941</v>
      </c>
      <c r="D1073" s="4">
        <v>33</v>
      </c>
      <c r="E1073" s="4">
        <v>218</v>
      </c>
      <c r="F1073" s="4">
        <v>172</v>
      </c>
      <c r="G1073" s="4">
        <v>325</v>
      </c>
    </row>
    <row r="1074" spans="1:7" ht="12" customHeight="1" x14ac:dyDescent="0.25">
      <c r="A1074" s="3" t="str">
        <f t="shared" si="84"/>
        <v>HUANUCO</v>
      </c>
      <c r="B1074" s="3" t="str">
        <f t="shared" si="89"/>
        <v>LEONCIO PRADO</v>
      </c>
      <c r="C1074" s="3" t="s">
        <v>942</v>
      </c>
      <c r="D1074" s="4">
        <v>38</v>
      </c>
      <c r="E1074" s="4">
        <v>243</v>
      </c>
      <c r="F1074" s="4">
        <v>199</v>
      </c>
      <c r="G1074" s="4">
        <v>327</v>
      </c>
    </row>
    <row r="1075" spans="1:7" ht="12" customHeight="1" x14ac:dyDescent="0.25">
      <c r="A1075" s="3" t="str">
        <f t="shared" si="84"/>
        <v>HUANUCO</v>
      </c>
      <c r="B1075" s="3" t="str">
        <f t="shared" si="89"/>
        <v>LEONCIO PRADO</v>
      </c>
      <c r="C1075" s="3" t="s">
        <v>943</v>
      </c>
      <c r="D1075" s="4">
        <v>330</v>
      </c>
      <c r="E1075" s="4">
        <v>2387</v>
      </c>
      <c r="F1075" s="4">
        <v>1915</v>
      </c>
      <c r="G1075" s="4">
        <v>3879</v>
      </c>
    </row>
    <row r="1076" spans="1:7" ht="12" customHeight="1" x14ac:dyDescent="0.25">
      <c r="A1076" s="3" t="str">
        <f t="shared" si="84"/>
        <v>HUANUCO</v>
      </c>
      <c r="B1076" s="3" t="str">
        <f t="shared" si="89"/>
        <v>LEONCIO PRADO</v>
      </c>
      <c r="C1076" s="3" t="s">
        <v>944</v>
      </c>
      <c r="D1076" s="4">
        <v>20</v>
      </c>
      <c r="E1076" s="4">
        <v>148</v>
      </c>
      <c r="F1076" s="4">
        <v>124</v>
      </c>
      <c r="G1076" s="4">
        <v>220</v>
      </c>
    </row>
    <row r="1077" spans="1:7" ht="12" customHeight="1" x14ac:dyDescent="0.25">
      <c r="A1077" s="3" t="str">
        <f t="shared" si="84"/>
        <v>HUANUCO</v>
      </c>
      <c r="B1077" s="139" t="s">
        <v>2634</v>
      </c>
      <c r="C1077" s="141"/>
      <c r="D1077" s="140">
        <v>997</v>
      </c>
      <c r="E1077" s="140">
        <v>6961</v>
      </c>
      <c r="F1077" s="140">
        <v>5672</v>
      </c>
      <c r="G1077" s="140">
        <v>10935</v>
      </c>
    </row>
    <row r="1078" spans="1:7" ht="12" customHeight="1" x14ac:dyDescent="0.25">
      <c r="A1078" s="3" t="str">
        <f t="shared" si="84"/>
        <v>HUANUCO</v>
      </c>
      <c r="B1078" s="3" t="s">
        <v>945</v>
      </c>
      <c r="C1078" s="3" t="s">
        <v>946</v>
      </c>
      <c r="D1078" s="4">
        <v>67</v>
      </c>
      <c r="E1078" s="4">
        <v>352</v>
      </c>
      <c r="F1078" s="4">
        <v>269</v>
      </c>
      <c r="G1078" s="4">
        <v>523</v>
      </c>
    </row>
    <row r="1079" spans="1:7" ht="12" customHeight="1" x14ac:dyDescent="0.25">
      <c r="A1079" s="3" t="str">
        <f t="shared" si="84"/>
        <v>HUANUCO</v>
      </c>
      <c r="B1079" s="3" t="str">
        <f>B1078</f>
        <v>MARAÑON</v>
      </c>
      <c r="C1079" s="3" t="s">
        <v>947</v>
      </c>
      <c r="D1079" s="4">
        <v>147</v>
      </c>
      <c r="E1079" s="4">
        <v>918</v>
      </c>
      <c r="F1079" s="4">
        <v>741</v>
      </c>
      <c r="G1079" s="4">
        <v>1345</v>
      </c>
    </row>
    <row r="1080" spans="1:7" ht="12" customHeight="1" x14ac:dyDescent="0.25">
      <c r="A1080" s="3" t="str">
        <f t="shared" si="84"/>
        <v>HUANUCO</v>
      </c>
      <c r="B1080" s="3" t="str">
        <f>B1079</f>
        <v>MARAÑON</v>
      </c>
      <c r="C1080" s="3" t="s">
        <v>948</v>
      </c>
      <c r="D1080" s="4">
        <v>42</v>
      </c>
      <c r="E1080" s="4">
        <v>262</v>
      </c>
      <c r="F1080" s="4">
        <v>222</v>
      </c>
      <c r="G1080" s="4">
        <v>407</v>
      </c>
    </row>
    <row r="1081" spans="1:7" ht="12" customHeight="1" x14ac:dyDescent="0.25">
      <c r="A1081" s="3" t="str">
        <f t="shared" si="84"/>
        <v>HUANUCO</v>
      </c>
      <c r="B1081" s="3" t="str">
        <f>B1080</f>
        <v>MARAÑON</v>
      </c>
      <c r="C1081" s="3" t="s">
        <v>949</v>
      </c>
      <c r="D1081" s="4">
        <v>31</v>
      </c>
      <c r="E1081" s="4">
        <v>177</v>
      </c>
      <c r="F1081" s="4">
        <v>144</v>
      </c>
      <c r="G1081" s="4">
        <v>266</v>
      </c>
    </row>
    <row r="1082" spans="1:7" ht="12" customHeight="1" x14ac:dyDescent="0.25">
      <c r="A1082" s="3" t="str">
        <f t="shared" si="84"/>
        <v>HUANUCO</v>
      </c>
      <c r="B1082" s="3" t="str">
        <f>B1081</f>
        <v>MARAÑON</v>
      </c>
      <c r="C1082" s="3" t="s">
        <v>950</v>
      </c>
      <c r="D1082" s="4">
        <v>21</v>
      </c>
      <c r="E1082" s="4">
        <v>145</v>
      </c>
      <c r="F1082" s="4">
        <v>115</v>
      </c>
      <c r="G1082" s="4">
        <v>197</v>
      </c>
    </row>
    <row r="1083" spans="1:7" ht="12" customHeight="1" x14ac:dyDescent="0.25">
      <c r="A1083" s="3" t="str">
        <f t="shared" si="84"/>
        <v>HUANUCO</v>
      </c>
      <c r="B1083" s="139" t="s">
        <v>2635</v>
      </c>
      <c r="C1083" s="141"/>
      <c r="D1083" s="140">
        <v>308</v>
      </c>
      <c r="E1083" s="140">
        <v>1854</v>
      </c>
      <c r="F1083" s="140">
        <v>1491</v>
      </c>
      <c r="G1083" s="140">
        <v>2738</v>
      </c>
    </row>
    <row r="1084" spans="1:7" ht="12" customHeight="1" x14ac:dyDescent="0.25">
      <c r="A1084" s="3" t="str">
        <f t="shared" si="84"/>
        <v>HUANUCO</v>
      </c>
      <c r="B1084" s="3" t="s">
        <v>951</v>
      </c>
      <c r="C1084" s="3" t="s">
        <v>952</v>
      </c>
      <c r="D1084" s="4">
        <v>85</v>
      </c>
      <c r="E1084" s="4">
        <v>665</v>
      </c>
      <c r="F1084" s="4">
        <v>559</v>
      </c>
      <c r="G1084" s="4">
        <v>1043</v>
      </c>
    </row>
    <row r="1085" spans="1:7" ht="12" customHeight="1" x14ac:dyDescent="0.25">
      <c r="A1085" s="3" t="str">
        <f t="shared" si="84"/>
        <v>HUANUCO</v>
      </c>
      <c r="B1085" s="3" t="str">
        <f>B1084</f>
        <v>PACHITEA</v>
      </c>
      <c r="C1085" s="3" t="s">
        <v>953</v>
      </c>
      <c r="D1085" s="4">
        <v>169</v>
      </c>
      <c r="E1085" s="4">
        <v>928</v>
      </c>
      <c r="F1085" s="4">
        <v>754</v>
      </c>
      <c r="G1085" s="4">
        <v>1348</v>
      </c>
    </row>
    <row r="1086" spans="1:7" ht="12" customHeight="1" x14ac:dyDescent="0.25">
      <c r="A1086" s="3" t="str">
        <f t="shared" si="84"/>
        <v>HUANUCO</v>
      </c>
      <c r="B1086" s="3" t="str">
        <f>B1085</f>
        <v>PACHITEA</v>
      </c>
      <c r="C1086" s="3" t="s">
        <v>954</v>
      </c>
      <c r="D1086" s="4">
        <v>260</v>
      </c>
      <c r="E1086" s="4">
        <v>1622</v>
      </c>
      <c r="F1086" s="4">
        <v>1303</v>
      </c>
      <c r="G1086" s="4">
        <v>2278</v>
      </c>
    </row>
    <row r="1087" spans="1:7" ht="12" customHeight="1" x14ac:dyDescent="0.25">
      <c r="A1087" s="3" t="str">
        <f t="shared" si="84"/>
        <v>HUANUCO</v>
      </c>
      <c r="B1087" s="3" t="str">
        <f>B1086</f>
        <v>PACHITEA</v>
      </c>
      <c r="C1087" s="3" t="s">
        <v>955</v>
      </c>
      <c r="D1087" s="4">
        <v>114</v>
      </c>
      <c r="E1087" s="4">
        <v>746</v>
      </c>
      <c r="F1087" s="4">
        <v>618</v>
      </c>
      <c r="G1087" s="4">
        <v>1086</v>
      </c>
    </row>
    <row r="1088" spans="1:7" ht="12" customHeight="1" x14ac:dyDescent="0.25">
      <c r="A1088" s="3" t="str">
        <f t="shared" si="84"/>
        <v>HUANUCO</v>
      </c>
      <c r="B1088" s="139" t="s">
        <v>2636</v>
      </c>
      <c r="C1088" s="141"/>
      <c r="D1088" s="140">
        <v>628</v>
      </c>
      <c r="E1088" s="140">
        <v>3961</v>
      </c>
      <c r="F1088" s="140">
        <v>3234</v>
      </c>
      <c r="G1088" s="140">
        <v>5755</v>
      </c>
    </row>
    <row r="1089" spans="1:7" ht="12" customHeight="1" x14ac:dyDescent="0.25">
      <c r="A1089" s="3" t="str">
        <f t="shared" si="84"/>
        <v>HUANUCO</v>
      </c>
      <c r="B1089" s="3" t="s">
        <v>956</v>
      </c>
      <c r="C1089" s="3" t="s">
        <v>957</v>
      </c>
      <c r="D1089" s="4">
        <v>108</v>
      </c>
      <c r="E1089" s="4">
        <v>736</v>
      </c>
      <c r="F1089" s="4">
        <v>597</v>
      </c>
      <c r="G1089" s="4">
        <v>1061</v>
      </c>
    </row>
    <row r="1090" spans="1:7" ht="12" customHeight="1" x14ac:dyDescent="0.25">
      <c r="A1090" s="3" t="str">
        <f t="shared" si="84"/>
        <v>HUANUCO</v>
      </c>
      <c r="B1090" s="3" t="str">
        <f>B1089</f>
        <v>PUERTO INCA</v>
      </c>
      <c r="C1090" s="3" t="s">
        <v>958</v>
      </c>
      <c r="D1090" s="4">
        <v>67</v>
      </c>
      <c r="E1090" s="4">
        <v>443</v>
      </c>
      <c r="F1090" s="4">
        <v>368</v>
      </c>
      <c r="G1090" s="4">
        <v>704</v>
      </c>
    </row>
    <row r="1091" spans="1:7" ht="12" customHeight="1" x14ac:dyDescent="0.25">
      <c r="A1091" s="3" t="str">
        <f t="shared" si="84"/>
        <v>HUANUCO</v>
      </c>
      <c r="B1091" s="3" t="str">
        <f>B1090</f>
        <v>PUERTO INCA</v>
      </c>
      <c r="C1091" s="3" t="s">
        <v>956</v>
      </c>
      <c r="D1091" s="4">
        <v>174</v>
      </c>
      <c r="E1091" s="4">
        <v>1154</v>
      </c>
      <c r="F1091" s="4">
        <v>955</v>
      </c>
      <c r="G1091" s="4">
        <v>1690</v>
      </c>
    </row>
    <row r="1092" spans="1:7" ht="12" customHeight="1" x14ac:dyDescent="0.25">
      <c r="A1092" s="3" t="str">
        <f t="shared" si="84"/>
        <v>HUANUCO</v>
      </c>
      <c r="B1092" s="3" t="str">
        <f>B1091</f>
        <v>PUERTO INCA</v>
      </c>
      <c r="C1092" s="3" t="s">
        <v>959</v>
      </c>
      <c r="D1092" s="4">
        <v>60</v>
      </c>
      <c r="E1092" s="4">
        <v>442</v>
      </c>
      <c r="F1092" s="4">
        <v>374</v>
      </c>
      <c r="G1092" s="4">
        <v>648</v>
      </c>
    </row>
    <row r="1093" spans="1:7" ht="12" customHeight="1" x14ac:dyDescent="0.25">
      <c r="A1093" s="3" t="str">
        <f t="shared" si="84"/>
        <v>HUANUCO</v>
      </c>
      <c r="B1093" s="3" t="str">
        <f>B1092</f>
        <v>PUERTO INCA</v>
      </c>
      <c r="C1093" s="3" t="s">
        <v>960</v>
      </c>
      <c r="D1093" s="4">
        <v>79</v>
      </c>
      <c r="E1093" s="4">
        <v>627</v>
      </c>
      <c r="F1093" s="4">
        <v>549</v>
      </c>
      <c r="G1093" s="4">
        <v>954</v>
      </c>
    </row>
    <row r="1094" spans="1:7" ht="12" customHeight="1" x14ac:dyDescent="0.25">
      <c r="A1094" s="3" t="str">
        <f t="shared" si="84"/>
        <v>HUANUCO</v>
      </c>
      <c r="B1094" s="139" t="s">
        <v>2637</v>
      </c>
      <c r="C1094" s="141"/>
      <c r="D1094" s="140">
        <v>488</v>
      </c>
      <c r="E1094" s="140">
        <v>3402</v>
      </c>
      <c r="F1094" s="140">
        <v>2843</v>
      </c>
      <c r="G1094" s="140">
        <v>5057</v>
      </c>
    </row>
    <row r="1095" spans="1:7" ht="12" customHeight="1" x14ac:dyDescent="0.25">
      <c r="A1095" s="3" t="str">
        <f t="shared" si="84"/>
        <v>HUANUCO</v>
      </c>
      <c r="B1095" s="3" t="s">
        <v>961</v>
      </c>
      <c r="C1095" s="3" t="s">
        <v>962</v>
      </c>
      <c r="D1095" s="4">
        <v>60</v>
      </c>
      <c r="E1095" s="4">
        <v>371</v>
      </c>
      <c r="F1095" s="4">
        <v>289</v>
      </c>
      <c r="G1095" s="4">
        <v>467</v>
      </c>
    </row>
    <row r="1096" spans="1:7" ht="12" customHeight="1" x14ac:dyDescent="0.25">
      <c r="A1096" s="3" t="str">
        <f t="shared" si="84"/>
        <v>HUANUCO</v>
      </c>
      <c r="B1096" s="3" t="str">
        <f t="shared" ref="B1096:B1102" si="90">B1095</f>
        <v>YAROWILCA</v>
      </c>
      <c r="C1096" s="3" t="s">
        <v>963</v>
      </c>
      <c r="D1096" s="4">
        <v>9</v>
      </c>
      <c r="E1096" s="4">
        <v>77</v>
      </c>
      <c r="F1096" s="4">
        <v>64</v>
      </c>
      <c r="G1096" s="4">
        <v>101</v>
      </c>
    </row>
    <row r="1097" spans="1:7" ht="12" customHeight="1" x14ac:dyDescent="0.25">
      <c r="A1097" s="3" t="str">
        <f t="shared" si="84"/>
        <v>HUANUCO</v>
      </c>
      <c r="B1097" s="3" t="str">
        <f t="shared" si="90"/>
        <v>YAROWILCA</v>
      </c>
      <c r="C1097" s="3" t="s">
        <v>964</v>
      </c>
      <c r="D1097" s="4">
        <v>8</v>
      </c>
      <c r="E1097" s="4">
        <v>74</v>
      </c>
      <c r="F1097" s="4">
        <v>56</v>
      </c>
      <c r="G1097" s="4">
        <v>95</v>
      </c>
    </row>
    <row r="1098" spans="1:7" ht="12" customHeight="1" x14ac:dyDescent="0.25">
      <c r="A1098" s="3" t="str">
        <f t="shared" si="84"/>
        <v>HUANUCO</v>
      </c>
      <c r="B1098" s="3" t="str">
        <f t="shared" si="90"/>
        <v>YAROWILCA</v>
      </c>
      <c r="C1098" s="3" t="s">
        <v>965</v>
      </c>
      <c r="D1098" s="4">
        <v>53</v>
      </c>
      <c r="E1098" s="4">
        <v>329</v>
      </c>
      <c r="F1098" s="4">
        <v>264</v>
      </c>
      <c r="G1098" s="4">
        <v>448</v>
      </c>
    </row>
    <row r="1099" spans="1:7" ht="12" customHeight="1" x14ac:dyDescent="0.25">
      <c r="A1099" s="3" t="str">
        <f t="shared" si="84"/>
        <v>HUANUCO</v>
      </c>
      <c r="B1099" s="3" t="str">
        <f t="shared" si="90"/>
        <v>YAROWILCA</v>
      </c>
      <c r="C1099" s="3" t="s">
        <v>966</v>
      </c>
      <c r="D1099" s="4">
        <v>29</v>
      </c>
      <c r="E1099" s="4">
        <v>133</v>
      </c>
      <c r="F1099" s="4">
        <v>104</v>
      </c>
      <c r="G1099" s="4">
        <v>171</v>
      </c>
    </row>
    <row r="1100" spans="1:7" ht="12" customHeight="1" x14ac:dyDescent="0.25">
      <c r="A1100" s="3" t="str">
        <f t="shared" si="84"/>
        <v>HUANUCO</v>
      </c>
      <c r="B1100" s="3" t="str">
        <f t="shared" si="90"/>
        <v>YAROWILCA</v>
      </c>
      <c r="C1100" s="3" t="s">
        <v>967</v>
      </c>
      <c r="D1100" s="4">
        <v>2</v>
      </c>
      <c r="E1100" s="4">
        <v>48</v>
      </c>
      <c r="F1100" s="4">
        <v>37</v>
      </c>
      <c r="G1100" s="4">
        <v>97</v>
      </c>
    </row>
    <row r="1101" spans="1:7" ht="12" customHeight="1" x14ac:dyDescent="0.25">
      <c r="A1101" s="3" t="str">
        <f t="shared" si="84"/>
        <v>HUANUCO</v>
      </c>
      <c r="B1101" s="3" t="str">
        <f t="shared" si="90"/>
        <v>YAROWILCA</v>
      </c>
      <c r="C1101" s="3" t="s">
        <v>968</v>
      </c>
      <c r="D1101" s="4">
        <v>35</v>
      </c>
      <c r="E1101" s="4">
        <v>251</v>
      </c>
      <c r="F1101" s="4">
        <v>198</v>
      </c>
      <c r="G1101" s="4">
        <v>335</v>
      </c>
    </row>
    <row r="1102" spans="1:7" ht="12" customHeight="1" x14ac:dyDescent="0.25">
      <c r="A1102" s="3" t="str">
        <f t="shared" si="84"/>
        <v>HUANUCO</v>
      </c>
      <c r="B1102" s="3" t="str">
        <f t="shared" si="90"/>
        <v>YAROWILCA</v>
      </c>
      <c r="C1102" s="3" t="s">
        <v>445</v>
      </c>
      <c r="D1102" s="4">
        <v>3</v>
      </c>
      <c r="E1102" s="4">
        <v>84</v>
      </c>
      <c r="F1102" s="4">
        <v>70</v>
      </c>
      <c r="G1102" s="4">
        <v>134</v>
      </c>
    </row>
    <row r="1103" spans="1:7" ht="12" customHeight="1" x14ac:dyDescent="0.25">
      <c r="A1103" s="3" t="str">
        <f t="shared" si="84"/>
        <v>HUANUCO</v>
      </c>
      <c r="B1103" s="139" t="s">
        <v>2638</v>
      </c>
      <c r="C1103" s="141"/>
      <c r="D1103" s="140">
        <v>199</v>
      </c>
      <c r="E1103" s="140">
        <v>1367</v>
      </c>
      <c r="F1103" s="140">
        <v>1082</v>
      </c>
      <c r="G1103" s="140">
        <v>1848</v>
      </c>
    </row>
    <row r="1104" spans="1:7" ht="12" customHeight="1" x14ac:dyDescent="0.25">
      <c r="A1104" s="142" t="s">
        <v>1790</v>
      </c>
      <c r="B1104" s="142"/>
      <c r="C1104" s="143"/>
      <c r="D1104" s="144">
        <v>6410</v>
      </c>
      <c r="E1104" s="144">
        <v>44546</v>
      </c>
      <c r="F1104" s="144">
        <v>36725</v>
      </c>
      <c r="G1104" s="144">
        <v>67289</v>
      </c>
    </row>
    <row r="1105" spans="1:7" ht="12" customHeight="1" x14ac:dyDescent="0.25">
      <c r="A1105" s="3" t="s">
        <v>969</v>
      </c>
      <c r="B1105" s="3" t="s">
        <v>970</v>
      </c>
      <c r="C1105" s="3" t="s">
        <v>971</v>
      </c>
      <c r="D1105" s="4">
        <v>96</v>
      </c>
      <c r="E1105" s="4">
        <v>596</v>
      </c>
      <c r="F1105" s="4">
        <v>500</v>
      </c>
      <c r="G1105" s="4">
        <v>911</v>
      </c>
    </row>
    <row r="1106" spans="1:7" ht="12" customHeight="1" x14ac:dyDescent="0.25">
      <c r="A1106" s="3" t="str">
        <f t="shared" ref="A1106:A1115" si="91">A1105</f>
        <v>ICA</v>
      </c>
      <c r="B1106" s="3" t="str">
        <f t="shared" ref="B1106:B1115" si="92">B1105</f>
        <v>CHINCHA</v>
      </c>
      <c r="C1106" s="3" t="s">
        <v>972</v>
      </c>
      <c r="D1106" s="4">
        <v>2</v>
      </c>
      <c r="E1106" s="4">
        <v>38</v>
      </c>
      <c r="F1106" s="4">
        <v>27</v>
      </c>
      <c r="G1106" s="4">
        <v>42</v>
      </c>
    </row>
    <row r="1107" spans="1:7" ht="12" customHeight="1" x14ac:dyDescent="0.25">
      <c r="A1107" s="3" t="str">
        <f t="shared" si="91"/>
        <v>ICA</v>
      </c>
      <c r="B1107" s="3" t="str">
        <f t="shared" si="92"/>
        <v>CHINCHA</v>
      </c>
      <c r="C1107" s="3" t="s">
        <v>973</v>
      </c>
      <c r="D1107" s="4">
        <v>570</v>
      </c>
      <c r="E1107" s="4">
        <v>4375</v>
      </c>
      <c r="F1107" s="4">
        <v>3723</v>
      </c>
      <c r="G1107" s="4">
        <v>6793</v>
      </c>
    </row>
    <row r="1108" spans="1:7" ht="12" customHeight="1" x14ac:dyDescent="0.25">
      <c r="A1108" s="3" t="str">
        <f t="shared" si="91"/>
        <v>ICA</v>
      </c>
      <c r="B1108" s="3" t="str">
        <f t="shared" si="92"/>
        <v>CHINCHA</v>
      </c>
      <c r="C1108" s="3" t="s">
        <v>974</v>
      </c>
      <c r="D1108" s="4">
        <v>103</v>
      </c>
      <c r="E1108" s="4">
        <v>789</v>
      </c>
      <c r="F1108" s="4">
        <v>653</v>
      </c>
      <c r="G1108" s="4">
        <v>1188</v>
      </c>
    </row>
    <row r="1109" spans="1:7" ht="12" customHeight="1" x14ac:dyDescent="0.25">
      <c r="A1109" s="3" t="str">
        <f t="shared" si="91"/>
        <v>ICA</v>
      </c>
      <c r="B1109" s="3" t="str">
        <f t="shared" si="92"/>
        <v>CHINCHA</v>
      </c>
      <c r="C1109" s="3" t="s">
        <v>827</v>
      </c>
      <c r="D1109" s="4">
        <v>110</v>
      </c>
      <c r="E1109" s="4">
        <v>810</v>
      </c>
      <c r="F1109" s="4">
        <v>679</v>
      </c>
      <c r="G1109" s="4">
        <v>1323</v>
      </c>
    </row>
    <row r="1110" spans="1:7" ht="12" customHeight="1" x14ac:dyDescent="0.25">
      <c r="A1110" s="3" t="str">
        <f t="shared" si="91"/>
        <v>ICA</v>
      </c>
      <c r="B1110" s="3" t="str">
        <f t="shared" si="92"/>
        <v>CHINCHA</v>
      </c>
      <c r="C1110" s="3" t="s">
        <v>975</v>
      </c>
      <c r="D1110" s="4">
        <v>215</v>
      </c>
      <c r="E1110" s="4">
        <v>1650</v>
      </c>
      <c r="F1110" s="4">
        <v>1410</v>
      </c>
      <c r="G1110" s="4">
        <v>2594</v>
      </c>
    </row>
    <row r="1111" spans="1:7" ht="12" customHeight="1" x14ac:dyDescent="0.25">
      <c r="A1111" s="3" t="str">
        <f t="shared" si="91"/>
        <v>ICA</v>
      </c>
      <c r="B1111" s="3" t="str">
        <f t="shared" si="92"/>
        <v>CHINCHA</v>
      </c>
      <c r="C1111" s="3" t="s">
        <v>942</v>
      </c>
      <c r="D1111" s="4">
        <v>451</v>
      </c>
      <c r="E1111" s="4">
        <v>3228</v>
      </c>
      <c r="F1111" s="4">
        <v>2699</v>
      </c>
      <c r="G1111" s="4">
        <v>4992</v>
      </c>
    </row>
    <row r="1112" spans="1:7" ht="12" customHeight="1" x14ac:dyDescent="0.25">
      <c r="A1112" s="3" t="str">
        <f t="shared" si="91"/>
        <v>ICA</v>
      </c>
      <c r="B1112" s="3" t="str">
        <f t="shared" si="92"/>
        <v>CHINCHA</v>
      </c>
      <c r="C1112" s="3" t="s">
        <v>976</v>
      </c>
      <c r="D1112" s="4">
        <v>4</v>
      </c>
      <c r="E1112" s="4">
        <v>51</v>
      </c>
      <c r="F1112" s="4">
        <v>42</v>
      </c>
      <c r="G1112" s="4">
        <v>61</v>
      </c>
    </row>
    <row r="1113" spans="1:7" ht="12" customHeight="1" x14ac:dyDescent="0.25">
      <c r="A1113" s="3" t="str">
        <f t="shared" si="91"/>
        <v>ICA</v>
      </c>
      <c r="B1113" s="3" t="str">
        <f t="shared" si="92"/>
        <v>CHINCHA</v>
      </c>
      <c r="C1113" s="3" t="s">
        <v>977</v>
      </c>
      <c r="D1113" s="4">
        <v>4</v>
      </c>
      <c r="E1113" s="4">
        <v>35</v>
      </c>
      <c r="F1113" s="4">
        <v>31</v>
      </c>
      <c r="G1113" s="4">
        <v>72</v>
      </c>
    </row>
    <row r="1114" spans="1:7" ht="12" customHeight="1" x14ac:dyDescent="0.25">
      <c r="A1114" s="3" t="str">
        <f t="shared" si="91"/>
        <v>ICA</v>
      </c>
      <c r="B1114" s="3" t="str">
        <f t="shared" si="92"/>
        <v>CHINCHA</v>
      </c>
      <c r="C1114" s="3" t="s">
        <v>978</v>
      </c>
      <c r="D1114" s="4">
        <v>208</v>
      </c>
      <c r="E1114" s="4">
        <v>1520</v>
      </c>
      <c r="F1114" s="4">
        <v>1297</v>
      </c>
      <c r="G1114" s="4">
        <v>2535</v>
      </c>
    </row>
    <row r="1115" spans="1:7" ht="12" customHeight="1" x14ac:dyDescent="0.25">
      <c r="A1115" s="3" t="str">
        <f t="shared" si="91"/>
        <v>ICA</v>
      </c>
      <c r="B1115" s="3" t="str">
        <f t="shared" si="92"/>
        <v>CHINCHA</v>
      </c>
      <c r="C1115" s="3" t="s">
        <v>979</v>
      </c>
      <c r="D1115" s="4">
        <v>33</v>
      </c>
      <c r="E1115" s="4">
        <v>286</v>
      </c>
      <c r="F1115" s="4">
        <v>238</v>
      </c>
      <c r="G1115" s="4">
        <v>516</v>
      </c>
    </row>
    <row r="1116" spans="1:7" ht="12" customHeight="1" x14ac:dyDescent="0.25">
      <c r="A1116" s="3" t="str">
        <f t="shared" ref="A1116:A1152" si="93">A1115</f>
        <v>ICA</v>
      </c>
      <c r="B1116" s="139" t="s">
        <v>2639</v>
      </c>
      <c r="C1116" s="141"/>
      <c r="D1116" s="140">
        <v>1796</v>
      </c>
      <c r="E1116" s="140">
        <v>13378</v>
      </c>
      <c r="F1116" s="140">
        <v>11299</v>
      </c>
      <c r="G1116" s="140">
        <v>21027</v>
      </c>
    </row>
    <row r="1117" spans="1:7" ht="12" customHeight="1" x14ac:dyDescent="0.25">
      <c r="A1117" s="3" t="str">
        <f t="shared" si="93"/>
        <v>ICA</v>
      </c>
      <c r="B1117" s="3" t="s">
        <v>969</v>
      </c>
      <c r="C1117" s="3" t="s">
        <v>969</v>
      </c>
      <c r="D1117" s="4">
        <v>901</v>
      </c>
      <c r="E1117" s="4">
        <v>7058</v>
      </c>
      <c r="F1117" s="4">
        <v>6022</v>
      </c>
      <c r="G1117" s="4">
        <v>11574</v>
      </c>
    </row>
    <row r="1118" spans="1:7" ht="12" customHeight="1" x14ac:dyDescent="0.25">
      <c r="A1118" s="3" t="str">
        <f t="shared" si="93"/>
        <v>ICA</v>
      </c>
      <c r="B1118" s="3" t="str">
        <f t="shared" ref="B1118:B1130" si="94">B1117</f>
        <v>ICA</v>
      </c>
      <c r="C1118" s="3" t="s">
        <v>980</v>
      </c>
      <c r="D1118" s="4">
        <v>248</v>
      </c>
      <c r="E1118" s="4">
        <v>1994</v>
      </c>
      <c r="F1118" s="4">
        <v>1671</v>
      </c>
      <c r="G1118" s="4">
        <v>3109</v>
      </c>
    </row>
    <row r="1119" spans="1:7" ht="12" customHeight="1" x14ac:dyDescent="0.25">
      <c r="A1119" s="3" t="str">
        <f t="shared" si="93"/>
        <v>ICA</v>
      </c>
      <c r="B1119" s="3" t="str">
        <f t="shared" si="94"/>
        <v>ICA</v>
      </c>
      <c r="C1119" s="3" t="s">
        <v>981</v>
      </c>
      <c r="D1119" s="4">
        <v>155</v>
      </c>
      <c r="E1119" s="4">
        <v>1082</v>
      </c>
      <c r="F1119" s="4">
        <v>907</v>
      </c>
      <c r="G1119" s="4">
        <v>1678</v>
      </c>
    </row>
    <row r="1120" spans="1:7" ht="12" customHeight="1" x14ac:dyDescent="0.25">
      <c r="A1120" s="3" t="str">
        <f t="shared" si="93"/>
        <v>ICA</v>
      </c>
      <c r="B1120" s="3" t="str">
        <f t="shared" si="94"/>
        <v>ICA</v>
      </c>
      <c r="C1120" s="3" t="s">
        <v>982</v>
      </c>
      <c r="D1120" s="4">
        <v>40</v>
      </c>
      <c r="E1120" s="4">
        <v>271</v>
      </c>
      <c r="F1120" s="4">
        <v>221</v>
      </c>
      <c r="G1120" s="4">
        <v>388</v>
      </c>
    </row>
    <row r="1121" spans="1:7" ht="12" customHeight="1" x14ac:dyDescent="0.25">
      <c r="A1121" s="3" t="str">
        <f t="shared" si="93"/>
        <v>ICA</v>
      </c>
      <c r="B1121" s="3" t="str">
        <f t="shared" si="94"/>
        <v>ICA</v>
      </c>
      <c r="C1121" s="3" t="s">
        <v>983</v>
      </c>
      <c r="D1121" s="4">
        <v>44</v>
      </c>
      <c r="E1121" s="4">
        <v>340</v>
      </c>
      <c r="F1121" s="4">
        <v>279</v>
      </c>
      <c r="G1121" s="4">
        <v>548</v>
      </c>
    </row>
    <row r="1122" spans="1:7" ht="12" customHeight="1" x14ac:dyDescent="0.25">
      <c r="A1122" s="3" t="str">
        <f t="shared" si="93"/>
        <v>ICA</v>
      </c>
      <c r="B1122" s="3" t="str">
        <f t="shared" si="94"/>
        <v>ICA</v>
      </c>
      <c r="C1122" s="3" t="s">
        <v>984</v>
      </c>
      <c r="D1122" s="4">
        <v>365</v>
      </c>
      <c r="E1122" s="4">
        <v>2560</v>
      </c>
      <c r="F1122" s="4">
        <v>2174</v>
      </c>
      <c r="G1122" s="4">
        <v>3945</v>
      </c>
    </row>
    <row r="1123" spans="1:7" ht="12" customHeight="1" x14ac:dyDescent="0.25">
      <c r="A1123" s="3" t="str">
        <f t="shared" si="93"/>
        <v>ICA</v>
      </c>
      <c r="B1123" s="3" t="str">
        <f t="shared" si="94"/>
        <v>ICA</v>
      </c>
      <c r="C1123" s="3" t="s">
        <v>942</v>
      </c>
      <c r="D1123" s="4">
        <v>43</v>
      </c>
      <c r="E1123" s="4">
        <v>259</v>
      </c>
      <c r="F1123" s="4">
        <v>204</v>
      </c>
      <c r="G1123" s="4">
        <v>387</v>
      </c>
    </row>
    <row r="1124" spans="1:7" ht="12" customHeight="1" x14ac:dyDescent="0.25">
      <c r="A1124" s="3" t="str">
        <f t="shared" si="93"/>
        <v>ICA</v>
      </c>
      <c r="B1124" s="3" t="str">
        <f t="shared" si="94"/>
        <v>ICA</v>
      </c>
      <c r="C1124" s="3" t="s">
        <v>985</v>
      </c>
      <c r="D1124" s="4">
        <v>303</v>
      </c>
      <c r="E1124" s="4">
        <v>1862</v>
      </c>
      <c r="F1124" s="4">
        <v>1531</v>
      </c>
      <c r="G1124" s="4">
        <v>2629</v>
      </c>
    </row>
    <row r="1125" spans="1:7" ht="12" customHeight="1" x14ac:dyDescent="0.25">
      <c r="A1125" s="3" t="str">
        <f t="shared" si="93"/>
        <v>ICA</v>
      </c>
      <c r="B1125" s="3" t="str">
        <f t="shared" si="94"/>
        <v>ICA</v>
      </c>
      <c r="C1125" s="3" t="s">
        <v>986</v>
      </c>
      <c r="D1125" s="4">
        <v>41</v>
      </c>
      <c r="E1125" s="4">
        <v>359</v>
      </c>
      <c r="F1125" s="4">
        <v>313</v>
      </c>
      <c r="G1125" s="4">
        <v>600</v>
      </c>
    </row>
    <row r="1126" spans="1:7" ht="12" customHeight="1" x14ac:dyDescent="0.25">
      <c r="A1126" s="3" t="str">
        <f t="shared" si="93"/>
        <v>ICA</v>
      </c>
      <c r="B1126" s="3" t="str">
        <f t="shared" si="94"/>
        <v>ICA</v>
      </c>
      <c r="C1126" s="3" t="s">
        <v>468</v>
      </c>
      <c r="D1126" s="4">
        <v>53</v>
      </c>
      <c r="E1126" s="4">
        <v>330</v>
      </c>
      <c r="F1126" s="4">
        <v>276</v>
      </c>
      <c r="G1126" s="4">
        <v>499</v>
      </c>
    </row>
    <row r="1127" spans="1:7" ht="12" customHeight="1" x14ac:dyDescent="0.25">
      <c r="A1127" s="3" t="str">
        <f t="shared" si="93"/>
        <v>ICA</v>
      </c>
      <c r="B1127" s="3" t="str">
        <f t="shared" si="94"/>
        <v>ICA</v>
      </c>
      <c r="C1127" s="3" t="s">
        <v>740</v>
      </c>
      <c r="D1127" s="4">
        <v>161</v>
      </c>
      <c r="E1127" s="4">
        <v>1376</v>
      </c>
      <c r="F1127" s="4">
        <v>1174</v>
      </c>
      <c r="G1127" s="4">
        <v>2177</v>
      </c>
    </row>
    <row r="1128" spans="1:7" ht="12" customHeight="1" x14ac:dyDescent="0.25">
      <c r="A1128" s="3" t="str">
        <f t="shared" si="93"/>
        <v>ICA</v>
      </c>
      <c r="B1128" s="3" t="str">
        <f t="shared" si="94"/>
        <v>ICA</v>
      </c>
      <c r="C1128" s="3" t="s">
        <v>987</v>
      </c>
      <c r="D1128" s="4">
        <v>206</v>
      </c>
      <c r="E1128" s="4">
        <v>1482</v>
      </c>
      <c r="F1128" s="4">
        <v>1238</v>
      </c>
      <c r="G1128" s="4">
        <v>2310</v>
      </c>
    </row>
    <row r="1129" spans="1:7" ht="12" customHeight="1" x14ac:dyDescent="0.25">
      <c r="A1129" s="3" t="str">
        <f t="shared" si="93"/>
        <v>ICA</v>
      </c>
      <c r="B1129" s="3" t="str">
        <f t="shared" si="94"/>
        <v>ICA</v>
      </c>
      <c r="C1129" s="3" t="s">
        <v>988</v>
      </c>
      <c r="D1129" s="4">
        <v>40</v>
      </c>
      <c r="E1129" s="4">
        <v>280</v>
      </c>
      <c r="F1129" s="4">
        <v>238</v>
      </c>
      <c r="G1129" s="4">
        <v>466</v>
      </c>
    </row>
    <row r="1130" spans="1:7" ht="12" customHeight="1" x14ac:dyDescent="0.25">
      <c r="A1130" s="3" t="str">
        <f t="shared" si="93"/>
        <v>ICA</v>
      </c>
      <c r="B1130" s="3" t="str">
        <f t="shared" si="94"/>
        <v>ICA</v>
      </c>
      <c r="C1130" s="3" t="s">
        <v>989</v>
      </c>
      <c r="D1130" s="4">
        <v>11</v>
      </c>
      <c r="E1130" s="4">
        <v>56</v>
      </c>
      <c r="F1130" s="4">
        <v>40</v>
      </c>
      <c r="G1130" s="4">
        <v>58</v>
      </c>
    </row>
    <row r="1131" spans="1:7" ht="12" customHeight="1" x14ac:dyDescent="0.25">
      <c r="A1131" s="3" t="str">
        <f t="shared" si="93"/>
        <v>ICA</v>
      </c>
      <c r="B1131" s="139" t="s">
        <v>1791</v>
      </c>
      <c r="C1131" s="141"/>
      <c r="D1131" s="140">
        <v>2611</v>
      </c>
      <c r="E1131" s="140">
        <v>19309</v>
      </c>
      <c r="F1131" s="140">
        <v>16288</v>
      </c>
      <c r="G1131" s="140">
        <v>30368</v>
      </c>
    </row>
    <row r="1132" spans="1:7" ht="12" customHeight="1" x14ac:dyDescent="0.25">
      <c r="A1132" s="3" t="str">
        <f t="shared" si="93"/>
        <v>ICA</v>
      </c>
      <c r="B1132" s="3" t="s">
        <v>990</v>
      </c>
      <c r="C1132" s="3" t="s">
        <v>991</v>
      </c>
      <c r="D1132" s="4">
        <v>9</v>
      </c>
      <c r="E1132" s="4">
        <v>104</v>
      </c>
      <c r="F1132" s="4">
        <v>87</v>
      </c>
      <c r="G1132" s="4">
        <v>153</v>
      </c>
    </row>
    <row r="1133" spans="1:7" ht="12" customHeight="1" x14ac:dyDescent="0.25">
      <c r="A1133" s="3" t="str">
        <f t="shared" si="93"/>
        <v>ICA</v>
      </c>
      <c r="B1133" s="3" t="str">
        <f>B1132</f>
        <v>NASCA</v>
      </c>
      <c r="C1133" s="3" t="s">
        <v>992</v>
      </c>
      <c r="D1133" s="4">
        <v>22</v>
      </c>
      <c r="E1133" s="4">
        <v>161</v>
      </c>
      <c r="F1133" s="4">
        <v>134</v>
      </c>
      <c r="G1133" s="4">
        <v>228</v>
      </c>
    </row>
    <row r="1134" spans="1:7" ht="12" customHeight="1" x14ac:dyDescent="0.25">
      <c r="A1134" s="3" t="str">
        <f t="shared" si="93"/>
        <v>ICA</v>
      </c>
      <c r="B1134" s="3" t="str">
        <f>B1133</f>
        <v>NASCA</v>
      </c>
      <c r="C1134" s="3" t="s">
        <v>993</v>
      </c>
      <c r="D1134" s="4">
        <v>114</v>
      </c>
      <c r="E1134" s="4">
        <v>972</v>
      </c>
      <c r="F1134" s="4">
        <v>823</v>
      </c>
      <c r="G1134" s="4">
        <v>1544</v>
      </c>
    </row>
    <row r="1135" spans="1:7" ht="12" customHeight="1" x14ac:dyDescent="0.25">
      <c r="A1135" s="3" t="str">
        <f t="shared" si="93"/>
        <v>ICA</v>
      </c>
      <c r="B1135" s="3" t="str">
        <f>B1134</f>
        <v>NASCA</v>
      </c>
      <c r="C1135" s="3" t="s">
        <v>990</v>
      </c>
      <c r="D1135" s="4">
        <v>200</v>
      </c>
      <c r="E1135" s="4">
        <v>1564</v>
      </c>
      <c r="F1135" s="4">
        <v>1317</v>
      </c>
      <c r="G1135" s="4">
        <v>2296</v>
      </c>
    </row>
    <row r="1136" spans="1:7" ht="12" customHeight="1" x14ac:dyDescent="0.25">
      <c r="A1136" s="3" t="str">
        <f t="shared" si="93"/>
        <v>ICA</v>
      </c>
      <c r="B1136" s="3" t="str">
        <f>B1135</f>
        <v>NASCA</v>
      </c>
      <c r="C1136" s="3" t="s">
        <v>84</v>
      </c>
      <c r="D1136" s="4">
        <v>164</v>
      </c>
      <c r="E1136" s="4">
        <v>1176</v>
      </c>
      <c r="F1136" s="4">
        <v>973</v>
      </c>
      <c r="G1136" s="4">
        <v>1760</v>
      </c>
    </row>
    <row r="1137" spans="1:7" ht="12" customHeight="1" x14ac:dyDescent="0.25">
      <c r="A1137" s="3" t="str">
        <f t="shared" si="93"/>
        <v>ICA</v>
      </c>
      <c r="B1137" s="139" t="s">
        <v>2640</v>
      </c>
      <c r="C1137" s="141"/>
      <c r="D1137" s="140">
        <v>509</v>
      </c>
      <c r="E1137" s="140">
        <v>3977</v>
      </c>
      <c r="F1137" s="140">
        <v>3334</v>
      </c>
      <c r="G1137" s="140">
        <v>5981</v>
      </c>
    </row>
    <row r="1138" spans="1:7" ht="12" customHeight="1" x14ac:dyDescent="0.25">
      <c r="A1138" s="3" t="str">
        <f t="shared" si="93"/>
        <v>ICA</v>
      </c>
      <c r="B1138" s="3" t="s">
        <v>994</v>
      </c>
      <c r="C1138" s="3" t="s">
        <v>995</v>
      </c>
      <c r="D1138" s="4">
        <v>11</v>
      </c>
      <c r="E1138" s="4">
        <v>88</v>
      </c>
      <c r="F1138" s="4">
        <v>68</v>
      </c>
      <c r="G1138" s="4">
        <v>129</v>
      </c>
    </row>
    <row r="1139" spans="1:7" ht="12" customHeight="1" x14ac:dyDescent="0.25">
      <c r="A1139" s="3" t="str">
        <f t="shared" si="93"/>
        <v>ICA</v>
      </c>
      <c r="B1139" s="3" t="str">
        <f>B1138</f>
        <v>PALPA</v>
      </c>
      <c r="C1139" s="3" t="s">
        <v>994</v>
      </c>
      <c r="D1139" s="4">
        <v>69</v>
      </c>
      <c r="E1139" s="4">
        <v>464</v>
      </c>
      <c r="F1139" s="4">
        <v>379</v>
      </c>
      <c r="G1139" s="4">
        <v>645</v>
      </c>
    </row>
    <row r="1140" spans="1:7" ht="12" customHeight="1" x14ac:dyDescent="0.25">
      <c r="A1140" s="3" t="str">
        <f t="shared" si="93"/>
        <v>ICA</v>
      </c>
      <c r="B1140" s="3" t="str">
        <f>B1139</f>
        <v>PALPA</v>
      </c>
      <c r="C1140" s="3" t="s">
        <v>431</v>
      </c>
      <c r="D1140" s="4">
        <v>17</v>
      </c>
      <c r="E1140" s="4">
        <v>129</v>
      </c>
      <c r="F1140" s="4">
        <v>101</v>
      </c>
      <c r="G1140" s="4">
        <v>186</v>
      </c>
    </row>
    <row r="1141" spans="1:7" ht="12" customHeight="1" x14ac:dyDescent="0.25">
      <c r="A1141" s="3" t="str">
        <f t="shared" si="93"/>
        <v>ICA</v>
      </c>
      <c r="B1141" s="3" t="str">
        <f>B1140</f>
        <v>PALPA</v>
      </c>
      <c r="C1141" s="3" t="s">
        <v>186</v>
      </c>
      <c r="D1141" s="4">
        <v>2</v>
      </c>
      <c r="E1141" s="4">
        <v>50</v>
      </c>
      <c r="F1141" s="4">
        <v>42</v>
      </c>
      <c r="G1141" s="4">
        <v>75</v>
      </c>
    </row>
    <row r="1142" spans="1:7" ht="12" customHeight="1" x14ac:dyDescent="0.25">
      <c r="A1142" s="3" t="str">
        <f t="shared" si="93"/>
        <v>ICA</v>
      </c>
      <c r="B1142" s="3" t="str">
        <f>B1141</f>
        <v>PALPA</v>
      </c>
      <c r="C1142" s="3" t="s">
        <v>996</v>
      </c>
      <c r="D1142" s="4">
        <v>2</v>
      </c>
      <c r="E1142" s="4">
        <v>12</v>
      </c>
      <c r="F1142" s="4">
        <v>10</v>
      </c>
      <c r="G1142" s="4">
        <v>16</v>
      </c>
    </row>
    <row r="1143" spans="1:7" ht="12" customHeight="1" x14ac:dyDescent="0.25">
      <c r="A1143" s="3" t="str">
        <f t="shared" si="93"/>
        <v>ICA</v>
      </c>
      <c r="B1143" s="139" t="s">
        <v>2641</v>
      </c>
      <c r="C1143" s="141"/>
      <c r="D1143" s="140">
        <v>101</v>
      </c>
      <c r="E1143" s="140">
        <v>743</v>
      </c>
      <c r="F1143" s="140">
        <v>600</v>
      </c>
      <c r="G1143" s="140">
        <v>1051</v>
      </c>
    </row>
    <row r="1144" spans="1:7" ht="12" customHeight="1" x14ac:dyDescent="0.25">
      <c r="A1144" s="3" t="str">
        <f t="shared" si="93"/>
        <v>ICA</v>
      </c>
      <c r="B1144" s="3" t="s">
        <v>997</v>
      </c>
      <c r="C1144" s="3" t="s">
        <v>998</v>
      </c>
      <c r="D1144" s="4">
        <v>14</v>
      </c>
      <c r="E1144" s="4">
        <v>74</v>
      </c>
      <c r="F1144" s="4">
        <v>65</v>
      </c>
      <c r="G1144" s="4">
        <v>108</v>
      </c>
    </row>
    <row r="1145" spans="1:7" ht="12" customHeight="1" x14ac:dyDescent="0.25">
      <c r="A1145" s="3" t="str">
        <f t="shared" si="93"/>
        <v>ICA</v>
      </c>
      <c r="B1145" s="3" t="str">
        <f t="shared" ref="B1145:B1151" si="95">B1144</f>
        <v>PISCO</v>
      </c>
      <c r="C1145" s="3" t="s">
        <v>999</v>
      </c>
      <c r="D1145" s="4">
        <v>63</v>
      </c>
      <c r="E1145" s="4">
        <v>377</v>
      </c>
      <c r="F1145" s="4">
        <v>326</v>
      </c>
      <c r="G1145" s="4">
        <v>564</v>
      </c>
    </row>
    <row r="1146" spans="1:7" ht="12" customHeight="1" x14ac:dyDescent="0.25">
      <c r="A1146" s="3" t="str">
        <f t="shared" si="93"/>
        <v>ICA</v>
      </c>
      <c r="B1146" s="3" t="str">
        <f t="shared" si="95"/>
        <v>PISCO</v>
      </c>
      <c r="C1146" s="3" t="s">
        <v>152</v>
      </c>
      <c r="D1146" s="4">
        <v>120</v>
      </c>
      <c r="E1146" s="4">
        <v>810</v>
      </c>
      <c r="F1146" s="4">
        <v>670</v>
      </c>
      <c r="G1146" s="4">
        <v>1130</v>
      </c>
    </row>
    <row r="1147" spans="1:7" ht="12" customHeight="1" x14ac:dyDescent="0.25">
      <c r="A1147" s="3" t="str">
        <f t="shared" si="93"/>
        <v>ICA</v>
      </c>
      <c r="B1147" s="3" t="str">
        <f t="shared" si="95"/>
        <v>PISCO</v>
      </c>
      <c r="C1147" s="3" t="s">
        <v>1000</v>
      </c>
      <c r="D1147" s="4">
        <v>71</v>
      </c>
      <c r="E1147" s="4">
        <v>502</v>
      </c>
      <c r="F1147" s="4">
        <v>425</v>
      </c>
      <c r="G1147" s="4">
        <v>734</v>
      </c>
    </row>
    <row r="1148" spans="1:7" ht="12" customHeight="1" x14ac:dyDescent="0.25">
      <c r="A1148" s="3" t="str">
        <f t="shared" si="93"/>
        <v>ICA</v>
      </c>
      <c r="B1148" s="3" t="str">
        <f t="shared" si="95"/>
        <v>PISCO</v>
      </c>
      <c r="C1148" s="3" t="s">
        <v>997</v>
      </c>
      <c r="D1148" s="4">
        <v>448</v>
      </c>
      <c r="E1148" s="4">
        <v>3408</v>
      </c>
      <c r="F1148" s="4">
        <v>2904</v>
      </c>
      <c r="G1148" s="4">
        <v>5449</v>
      </c>
    </row>
    <row r="1149" spans="1:7" ht="12" customHeight="1" x14ac:dyDescent="0.25">
      <c r="A1149" s="3" t="str">
        <f t="shared" si="93"/>
        <v>ICA</v>
      </c>
      <c r="B1149" s="3" t="str">
        <f t="shared" si="95"/>
        <v>PISCO</v>
      </c>
      <c r="C1149" s="3" t="s">
        <v>1001</v>
      </c>
      <c r="D1149" s="4">
        <v>147</v>
      </c>
      <c r="E1149" s="4">
        <v>1190</v>
      </c>
      <c r="F1149" s="4">
        <v>1014</v>
      </c>
      <c r="G1149" s="4">
        <v>1770</v>
      </c>
    </row>
    <row r="1150" spans="1:7" ht="12" customHeight="1" x14ac:dyDescent="0.25">
      <c r="A1150" s="3" t="str">
        <f t="shared" si="93"/>
        <v>ICA</v>
      </c>
      <c r="B1150" s="3" t="str">
        <f t="shared" si="95"/>
        <v>PISCO</v>
      </c>
      <c r="C1150" s="3" t="s">
        <v>1002</v>
      </c>
      <c r="D1150" s="4">
        <v>196</v>
      </c>
      <c r="E1150" s="4">
        <v>1386</v>
      </c>
      <c r="F1150" s="4">
        <v>1182</v>
      </c>
      <c r="G1150" s="4">
        <v>2257</v>
      </c>
    </row>
    <row r="1151" spans="1:7" ht="12" customHeight="1" x14ac:dyDescent="0.25">
      <c r="A1151" s="3" t="str">
        <f t="shared" si="93"/>
        <v>ICA</v>
      </c>
      <c r="B1151" s="3" t="str">
        <f t="shared" si="95"/>
        <v>PISCO</v>
      </c>
      <c r="C1151" s="3" t="s">
        <v>1003</v>
      </c>
      <c r="D1151" s="4">
        <v>158</v>
      </c>
      <c r="E1151" s="4">
        <v>1071</v>
      </c>
      <c r="F1151" s="4">
        <v>895</v>
      </c>
      <c r="G1151" s="4">
        <v>1629</v>
      </c>
    </row>
    <row r="1152" spans="1:7" ht="12" customHeight="1" x14ac:dyDescent="0.25">
      <c r="A1152" s="3" t="str">
        <f t="shared" si="93"/>
        <v>ICA</v>
      </c>
      <c r="B1152" s="139" t="s">
        <v>2642</v>
      </c>
      <c r="C1152" s="141"/>
      <c r="D1152" s="140">
        <v>1217</v>
      </c>
      <c r="E1152" s="140">
        <v>8818</v>
      </c>
      <c r="F1152" s="140">
        <v>7481</v>
      </c>
      <c r="G1152" s="140">
        <v>13641</v>
      </c>
    </row>
    <row r="1153" spans="1:7" ht="12" customHeight="1" x14ac:dyDescent="0.25">
      <c r="A1153" s="142" t="s">
        <v>1791</v>
      </c>
      <c r="B1153" s="142"/>
      <c r="C1153" s="143"/>
      <c r="D1153" s="144">
        <v>6234</v>
      </c>
      <c r="E1153" s="144">
        <v>46225</v>
      </c>
      <c r="F1153" s="144">
        <v>39002</v>
      </c>
      <c r="G1153" s="144">
        <v>72068</v>
      </c>
    </row>
    <row r="1154" spans="1:7" ht="12" customHeight="1" x14ac:dyDescent="0.25">
      <c r="A1154" s="3" t="s">
        <v>1004</v>
      </c>
      <c r="B1154" s="3" t="s">
        <v>1005</v>
      </c>
      <c r="C1154" s="3" t="s">
        <v>1005</v>
      </c>
      <c r="D1154" s="4">
        <v>182</v>
      </c>
      <c r="E1154" s="4">
        <v>1419</v>
      </c>
      <c r="F1154" s="4">
        <v>1170</v>
      </c>
      <c r="G1154" s="4">
        <v>2215</v>
      </c>
    </row>
    <row r="1155" spans="1:7" ht="12" customHeight="1" x14ac:dyDescent="0.25">
      <c r="A1155" s="3" t="str">
        <f t="shared" ref="A1155:B1159" si="96">A1154</f>
        <v>JUNIN</v>
      </c>
      <c r="B1155" s="3" t="str">
        <f t="shared" si="96"/>
        <v>CHANCHAMAYO</v>
      </c>
      <c r="C1155" s="3" t="s">
        <v>1006</v>
      </c>
      <c r="D1155" s="4">
        <v>504</v>
      </c>
      <c r="E1155" s="4">
        <v>3451</v>
      </c>
      <c r="F1155" s="4">
        <v>2862</v>
      </c>
      <c r="G1155" s="4">
        <v>5027</v>
      </c>
    </row>
    <row r="1156" spans="1:7" ht="12" customHeight="1" x14ac:dyDescent="0.25">
      <c r="A1156" s="3" t="str">
        <f t="shared" si="96"/>
        <v>JUNIN</v>
      </c>
      <c r="B1156" s="3" t="str">
        <f t="shared" si="96"/>
        <v>CHANCHAMAYO</v>
      </c>
      <c r="C1156" s="3" t="s">
        <v>1007</v>
      </c>
      <c r="D1156" s="4">
        <v>416</v>
      </c>
      <c r="E1156" s="4">
        <v>2944</v>
      </c>
      <c r="F1156" s="4">
        <v>2439</v>
      </c>
      <c r="G1156" s="4">
        <v>4372</v>
      </c>
    </row>
    <row r="1157" spans="1:7" ht="12" customHeight="1" x14ac:dyDescent="0.25">
      <c r="A1157" s="3" t="str">
        <f t="shared" si="96"/>
        <v>JUNIN</v>
      </c>
      <c r="B1157" s="3" t="str">
        <f t="shared" si="96"/>
        <v>CHANCHAMAYO</v>
      </c>
      <c r="C1157" s="3" t="s">
        <v>1008</v>
      </c>
      <c r="D1157" s="4">
        <v>35</v>
      </c>
      <c r="E1157" s="4">
        <v>293</v>
      </c>
      <c r="F1157" s="4">
        <v>248</v>
      </c>
      <c r="G1157" s="4">
        <v>435</v>
      </c>
    </row>
    <row r="1158" spans="1:7" ht="12" customHeight="1" x14ac:dyDescent="0.25">
      <c r="A1158" s="3" t="str">
        <f t="shared" si="96"/>
        <v>JUNIN</v>
      </c>
      <c r="B1158" s="3" t="str">
        <f t="shared" si="96"/>
        <v>CHANCHAMAYO</v>
      </c>
      <c r="C1158" s="3" t="s">
        <v>1009</v>
      </c>
      <c r="D1158" s="4">
        <v>167</v>
      </c>
      <c r="E1158" s="4">
        <v>1328</v>
      </c>
      <c r="F1158" s="4">
        <v>1117</v>
      </c>
      <c r="G1158" s="4">
        <v>2109</v>
      </c>
    </row>
    <row r="1159" spans="1:7" ht="12" customHeight="1" x14ac:dyDescent="0.25">
      <c r="A1159" s="3" t="str">
        <f t="shared" si="96"/>
        <v>JUNIN</v>
      </c>
      <c r="B1159" s="3" t="str">
        <f t="shared" si="96"/>
        <v>CHANCHAMAYO</v>
      </c>
      <c r="C1159" s="3" t="s">
        <v>1010</v>
      </c>
      <c r="D1159" s="4">
        <v>8</v>
      </c>
      <c r="E1159" s="4">
        <v>85</v>
      </c>
      <c r="F1159" s="4">
        <v>73</v>
      </c>
      <c r="G1159" s="4">
        <v>131</v>
      </c>
    </row>
    <row r="1160" spans="1:7" ht="12" customHeight="1" x14ac:dyDescent="0.25">
      <c r="A1160" s="3" t="str">
        <f t="shared" ref="A1160:A1286" si="97">A1159</f>
        <v>JUNIN</v>
      </c>
      <c r="B1160" s="139" t="s">
        <v>2643</v>
      </c>
      <c r="C1160" s="141"/>
      <c r="D1160" s="140">
        <v>1312</v>
      </c>
      <c r="E1160" s="140">
        <v>9520</v>
      </c>
      <c r="F1160" s="140">
        <v>7909</v>
      </c>
      <c r="G1160" s="140">
        <v>14289</v>
      </c>
    </row>
    <row r="1161" spans="1:7" ht="12" customHeight="1" x14ac:dyDescent="0.25">
      <c r="A1161" s="3" t="str">
        <f t="shared" si="97"/>
        <v>JUNIN</v>
      </c>
      <c r="B1161" s="3" t="s">
        <v>1011</v>
      </c>
      <c r="C1161" s="3" t="s">
        <v>1012</v>
      </c>
      <c r="D1161" s="4">
        <v>53</v>
      </c>
      <c r="E1161" s="4">
        <v>385</v>
      </c>
      <c r="F1161" s="4">
        <v>322</v>
      </c>
      <c r="G1161" s="4">
        <v>538</v>
      </c>
    </row>
    <row r="1162" spans="1:7" ht="12" customHeight="1" x14ac:dyDescent="0.25">
      <c r="A1162" s="3" t="str">
        <f t="shared" si="97"/>
        <v>JUNIN</v>
      </c>
      <c r="B1162" s="3" t="str">
        <f t="shared" ref="B1162:B1169" si="98">B1161</f>
        <v>CHUPACA</v>
      </c>
      <c r="C1162" s="3" t="s">
        <v>1013</v>
      </c>
      <c r="D1162" s="4">
        <v>33</v>
      </c>
      <c r="E1162" s="4">
        <v>234</v>
      </c>
      <c r="F1162" s="4">
        <v>199</v>
      </c>
      <c r="G1162" s="4">
        <v>350</v>
      </c>
    </row>
    <row r="1163" spans="1:7" ht="12" customHeight="1" x14ac:dyDescent="0.25">
      <c r="A1163" s="3" t="str">
        <f t="shared" si="97"/>
        <v>JUNIN</v>
      </c>
      <c r="B1163" s="3" t="str">
        <f t="shared" si="98"/>
        <v>CHUPACA</v>
      </c>
      <c r="C1163" s="3" t="s">
        <v>1011</v>
      </c>
      <c r="D1163" s="4">
        <v>190</v>
      </c>
      <c r="E1163" s="4">
        <v>1534</v>
      </c>
      <c r="F1163" s="4">
        <v>1326</v>
      </c>
      <c r="G1163" s="4">
        <v>2492</v>
      </c>
    </row>
    <row r="1164" spans="1:7" ht="12" customHeight="1" x14ac:dyDescent="0.25">
      <c r="A1164" s="3" t="str">
        <f t="shared" si="97"/>
        <v>JUNIN</v>
      </c>
      <c r="B1164" s="3" t="str">
        <f t="shared" si="98"/>
        <v>CHUPACA</v>
      </c>
      <c r="C1164" s="3" t="s">
        <v>1014</v>
      </c>
      <c r="D1164" s="4">
        <v>20</v>
      </c>
      <c r="E1164" s="4">
        <v>162</v>
      </c>
      <c r="F1164" s="4">
        <v>139</v>
      </c>
      <c r="G1164" s="4">
        <v>245</v>
      </c>
    </row>
    <row r="1165" spans="1:7" ht="12" customHeight="1" x14ac:dyDescent="0.25">
      <c r="A1165" s="3" t="str">
        <f t="shared" si="97"/>
        <v>JUNIN</v>
      </c>
      <c r="B1165" s="3" t="str">
        <f t="shared" si="98"/>
        <v>CHUPACA</v>
      </c>
      <c r="C1165" s="3" t="s">
        <v>1015</v>
      </c>
      <c r="D1165" s="4">
        <v>44</v>
      </c>
      <c r="E1165" s="4">
        <v>326</v>
      </c>
      <c r="F1165" s="4">
        <v>271</v>
      </c>
      <c r="G1165" s="4">
        <v>446</v>
      </c>
    </row>
    <row r="1166" spans="1:7" ht="12" customHeight="1" x14ac:dyDescent="0.25">
      <c r="A1166" s="3" t="str">
        <f t="shared" si="97"/>
        <v>JUNIN</v>
      </c>
      <c r="B1166" s="3" t="str">
        <f t="shared" si="98"/>
        <v>CHUPACA</v>
      </c>
      <c r="C1166" s="3" t="s">
        <v>1016</v>
      </c>
      <c r="D1166" s="4">
        <v>21</v>
      </c>
      <c r="E1166" s="4">
        <v>117</v>
      </c>
      <c r="F1166" s="4">
        <v>93</v>
      </c>
      <c r="G1166" s="4">
        <v>160</v>
      </c>
    </row>
    <row r="1167" spans="1:7" ht="12" customHeight="1" x14ac:dyDescent="0.25">
      <c r="A1167" s="3" t="str">
        <f t="shared" si="97"/>
        <v>JUNIN</v>
      </c>
      <c r="B1167" s="3" t="str">
        <f t="shared" si="98"/>
        <v>CHUPACA</v>
      </c>
      <c r="C1167" s="3" t="s">
        <v>1017</v>
      </c>
      <c r="D1167" s="4">
        <v>13</v>
      </c>
      <c r="E1167" s="4">
        <v>108</v>
      </c>
      <c r="F1167" s="4">
        <v>93</v>
      </c>
      <c r="G1167" s="4">
        <v>175</v>
      </c>
    </row>
    <row r="1168" spans="1:7" ht="12" customHeight="1" x14ac:dyDescent="0.25">
      <c r="A1168" s="3" t="str">
        <f t="shared" si="97"/>
        <v>JUNIN</v>
      </c>
      <c r="B1168" s="3" t="str">
        <f t="shared" si="98"/>
        <v>CHUPACA</v>
      </c>
      <c r="C1168" s="3" t="s">
        <v>1018</v>
      </c>
      <c r="D1168" s="4">
        <v>36</v>
      </c>
      <c r="E1168" s="4">
        <v>192</v>
      </c>
      <c r="F1168" s="4">
        <v>164</v>
      </c>
      <c r="G1168" s="4">
        <v>267</v>
      </c>
    </row>
    <row r="1169" spans="1:7" ht="12" customHeight="1" x14ac:dyDescent="0.25">
      <c r="A1169" s="3" t="str">
        <f t="shared" si="97"/>
        <v>JUNIN</v>
      </c>
      <c r="B1169" s="3" t="str">
        <f t="shared" si="98"/>
        <v>CHUPACA</v>
      </c>
      <c r="C1169" s="3" t="s">
        <v>1019</v>
      </c>
      <c r="D1169" s="4">
        <v>14</v>
      </c>
      <c r="E1169" s="4">
        <v>141</v>
      </c>
      <c r="F1169" s="4">
        <v>118</v>
      </c>
      <c r="G1169" s="4">
        <v>202</v>
      </c>
    </row>
    <row r="1170" spans="1:7" ht="12" customHeight="1" x14ac:dyDescent="0.25">
      <c r="A1170" s="3" t="str">
        <f t="shared" si="97"/>
        <v>JUNIN</v>
      </c>
      <c r="B1170" s="139" t="s">
        <v>2644</v>
      </c>
      <c r="C1170" s="141"/>
      <c r="D1170" s="140">
        <v>424</v>
      </c>
      <c r="E1170" s="140">
        <v>3199</v>
      </c>
      <c r="F1170" s="140">
        <v>2725</v>
      </c>
      <c r="G1170" s="140">
        <v>4875</v>
      </c>
    </row>
    <row r="1171" spans="1:7" ht="12" customHeight="1" x14ac:dyDescent="0.25">
      <c r="A1171" s="3" t="str">
        <f t="shared" si="97"/>
        <v>JUNIN</v>
      </c>
      <c r="B1171" s="3" t="s">
        <v>565</v>
      </c>
      <c r="C1171" s="3" t="s">
        <v>142</v>
      </c>
      <c r="D1171" s="4">
        <v>8</v>
      </c>
      <c r="E1171" s="4">
        <v>81</v>
      </c>
      <c r="F1171" s="4">
        <v>72</v>
      </c>
      <c r="G1171" s="4">
        <v>110</v>
      </c>
    </row>
    <row r="1172" spans="1:7" ht="12" customHeight="1" x14ac:dyDescent="0.25">
      <c r="A1172" s="3" t="str">
        <f t="shared" si="97"/>
        <v>JUNIN</v>
      </c>
      <c r="B1172" s="3" t="str">
        <f t="shared" ref="B1172:B1185" si="99">B1171</f>
        <v>CONCEPCION</v>
      </c>
      <c r="C1172" s="3" t="s">
        <v>1020</v>
      </c>
      <c r="D1172" s="4">
        <v>36</v>
      </c>
      <c r="E1172" s="4">
        <v>241</v>
      </c>
      <c r="F1172" s="4">
        <v>206</v>
      </c>
      <c r="G1172" s="4">
        <v>395</v>
      </c>
    </row>
    <row r="1173" spans="1:7" ht="12" customHeight="1" x14ac:dyDescent="0.25">
      <c r="A1173" s="3" t="str">
        <f t="shared" si="97"/>
        <v>JUNIN</v>
      </c>
      <c r="B1173" s="3" t="str">
        <f t="shared" si="99"/>
        <v>CONCEPCION</v>
      </c>
      <c r="C1173" s="3" t="s">
        <v>1021</v>
      </c>
      <c r="D1173" s="4">
        <v>17</v>
      </c>
      <c r="E1173" s="4">
        <v>137</v>
      </c>
      <c r="F1173" s="4">
        <v>109</v>
      </c>
      <c r="G1173" s="4">
        <v>208</v>
      </c>
    </row>
    <row r="1174" spans="1:7" ht="12" customHeight="1" x14ac:dyDescent="0.25">
      <c r="A1174" s="3" t="str">
        <f t="shared" si="97"/>
        <v>JUNIN</v>
      </c>
      <c r="B1174" s="3" t="str">
        <f t="shared" si="99"/>
        <v>CONCEPCION</v>
      </c>
      <c r="C1174" s="3" t="s">
        <v>202</v>
      </c>
      <c r="D1174" s="4">
        <v>13</v>
      </c>
      <c r="E1174" s="4">
        <v>107</v>
      </c>
      <c r="F1174" s="4">
        <v>96</v>
      </c>
      <c r="G1174" s="4">
        <v>187</v>
      </c>
    </row>
    <row r="1175" spans="1:7" ht="12" customHeight="1" x14ac:dyDescent="0.25">
      <c r="A1175" s="3" t="str">
        <f t="shared" si="97"/>
        <v>JUNIN</v>
      </c>
      <c r="B1175" s="3" t="str">
        <f t="shared" si="99"/>
        <v>CONCEPCION</v>
      </c>
      <c r="C1175" s="3" t="s">
        <v>1022</v>
      </c>
      <c r="D1175" s="4">
        <v>27</v>
      </c>
      <c r="E1175" s="4">
        <v>312</v>
      </c>
      <c r="F1175" s="4">
        <v>271</v>
      </c>
      <c r="G1175" s="4">
        <v>446</v>
      </c>
    </row>
    <row r="1176" spans="1:7" ht="12" customHeight="1" x14ac:dyDescent="0.25">
      <c r="A1176" s="3" t="str">
        <f t="shared" si="97"/>
        <v>JUNIN</v>
      </c>
      <c r="B1176" s="3" t="str">
        <f t="shared" si="99"/>
        <v>CONCEPCION</v>
      </c>
      <c r="C1176" s="3" t="s">
        <v>565</v>
      </c>
      <c r="D1176" s="4">
        <v>93</v>
      </c>
      <c r="E1176" s="4">
        <v>807</v>
      </c>
      <c r="F1176" s="4">
        <v>688</v>
      </c>
      <c r="G1176" s="4">
        <v>1253</v>
      </c>
    </row>
    <row r="1177" spans="1:7" ht="12" customHeight="1" x14ac:dyDescent="0.25">
      <c r="A1177" s="3" t="str">
        <f t="shared" si="97"/>
        <v>JUNIN</v>
      </c>
      <c r="B1177" s="3" t="str">
        <f t="shared" si="99"/>
        <v>CONCEPCION</v>
      </c>
      <c r="C1177" s="3" t="s">
        <v>1023</v>
      </c>
      <c r="D1177" s="4">
        <v>5</v>
      </c>
      <c r="E1177" s="4">
        <v>64</v>
      </c>
      <c r="F1177" s="4">
        <v>58</v>
      </c>
      <c r="G1177" s="4">
        <v>105</v>
      </c>
    </row>
    <row r="1178" spans="1:7" ht="12" customHeight="1" x14ac:dyDescent="0.25">
      <c r="A1178" s="3" t="str">
        <f t="shared" si="97"/>
        <v>JUNIN</v>
      </c>
      <c r="B1178" s="3" t="str">
        <f t="shared" si="99"/>
        <v>CONCEPCION</v>
      </c>
      <c r="C1178" s="3" t="s">
        <v>1024</v>
      </c>
      <c r="D1178" s="4">
        <v>8</v>
      </c>
      <c r="E1178" s="4">
        <v>83</v>
      </c>
      <c r="F1178" s="4">
        <v>69</v>
      </c>
      <c r="G1178" s="4">
        <v>114</v>
      </c>
    </row>
    <row r="1179" spans="1:7" ht="12" customHeight="1" x14ac:dyDescent="0.25">
      <c r="A1179" s="3" t="str">
        <f t="shared" si="97"/>
        <v>JUNIN</v>
      </c>
      <c r="B1179" s="3" t="str">
        <f t="shared" si="99"/>
        <v>CONCEPCION</v>
      </c>
      <c r="C1179" s="3" t="s">
        <v>36</v>
      </c>
      <c r="D1179" s="4">
        <v>13</v>
      </c>
      <c r="E1179" s="4">
        <v>111</v>
      </c>
      <c r="F1179" s="4">
        <v>93</v>
      </c>
      <c r="G1179" s="4">
        <v>154</v>
      </c>
    </row>
    <row r="1180" spans="1:7" ht="12" customHeight="1" x14ac:dyDescent="0.25">
      <c r="A1180" s="3" t="str">
        <f t="shared" si="97"/>
        <v>JUNIN</v>
      </c>
      <c r="B1180" s="3" t="str">
        <f t="shared" si="99"/>
        <v>CONCEPCION</v>
      </c>
      <c r="C1180" s="3" t="s">
        <v>1025</v>
      </c>
      <c r="D1180" s="4">
        <v>39</v>
      </c>
      <c r="E1180" s="4">
        <v>275</v>
      </c>
      <c r="F1180" s="4">
        <v>231</v>
      </c>
      <c r="G1180" s="4">
        <v>415</v>
      </c>
    </row>
    <row r="1181" spans="1:7" ht="12" customHeight="1" x14ac:dyDescent="0.25">
      <c r="A1181" s="3" t="str">
        <f t="shared" si="97"/>
        <v>JUNIN</v>
      </c>
      <c r="B1181" s="3" t="str">
        <f t="shared" si="99"/>
        <v>CONCEPCION</v>
      </c>
      <c r="C1181" s="3" t="s">
        <v>1026</v>
      </c>
      <c r="D1181" s="4">
        <v>14</v>
      </c>
      <c r="E1181" s="4">
        <v>70</v>
      </c>
      <c r="F1181" s="4">
        <v>62</v>
      </c>
      <c r="G1181" s="4">
        <v>106</v>
      </c>
    </row>
    <row r="1182" spans="1:7" ht="12" customHeight="1" x14ac:dyDescent="0.25">
      <c r="A1182" s="3" t="str">
        <f t="shared" si="97"/>
        <v>JUNIN</v>
      </c>
      <c r="B1182" s="3" t="str">
        <f t="shared" si="99"/>
        <v>CONCEPCION</v>
      </c>
      <c r="C1182" s="3" t="s">
        <v>1027</v>
      </c>
      <c r="D1182" s="4">
        <v>15</v>
      </c>
      <c r="E1182" s="4">
        <v>112</v>
      </c>
      <c r="F1182" s="4">
        <v>102</v>
      </c>
      <c r="G1182" s="4">
        <v>182</v>
      </c>
    </row>
    <row r="1183" spans="1:7" ht="12" customHeight="1" x14ac:dyDescent="0.25">
      <c r="A1183" s="3" t="str">
        <f t="shared" si="97"/>
        <v>JUNIN</v>
      </c>
      <c r="B1183" s="3" t="str">
        <f t="shared" si="99"/>
        <v>CONCEPCION</v>
      </c>
      <c r="C1183" s="3" t="s">
        <v>1028</v>
      </c>
      <c r="D1183" s="4">
        <v>36</v>
      </c>
      <c r="E1183" s="4">
        <v>267</v>
      </c>
      <c r="F1183" s="4">
        <v>231</v>
      </c>
      <c r="G1183" s="4">
        <v>419</v>
      </c>
    </row>
    <row r="1184" spans="1:7" ht="12" customHeight="1" x14ac:dyDescent="0.25">
      <c r="A1184" s="3" t="str">
        <f t="shared" si="97"/>
        <v>JUNIN</v>
      </c>
      <c r="B1184" s="3" t="str">
        <f t="shared" si="99"/>
        <v>CONCEPCION</v>
      </c>
      <c r="C1184" s="3" t="s">
        <v>1029</v>
      </c>
      <c r="D1184" s="4">
        <v>46</v>
      </c>
      <c r="E1184" s="4">
        <v>279</v>
      </c>
      <c r="F1184" s="4">
        <v>226</v>
      </c>
      <c r="G1184" s="4">
        <v>421</v>
      </c>
    </row>
    <row r="1185" spans="1:7" ht="12" customHeight="1" x14ac:dyDescent="0.25">
      <c r="A1185" s="3" t="str">
        <f t="shared" si="97"/>
        <v>JUNIN</v>
      </c>
      <c r="B1185" s="3" t="str">
        <f t="shared" si="99"/>
        <v>CONCEPCION</v>
      </c>
      <c r="C1185" s="3" t="s">
        <v>1030</v>
      </c>
      <c r="D1185" s="4">
        <v>13</v>
      </c>
      <c r="E1185" s="4">
        <v>99</v>
      </c>
      <c r="F1185" s="4">
        <v>88</v>
      </c>
      <c r="G1185" s="4">
        <v>157</v>
      </c>
    </row>
    <row r="1186" spans="1:7" ht="12" customHeight="1" x14ac:dyDescent="0.25">
      <c r="A1186" s="3" t="str">
        <f t="shared" si="97"/>
        <v>JUNIN</v>
      </c>
      <c r="B1186" s="139" t="s">
        <v>2645</v>
      </c>
      <c r="C1186" s="141"/>
      <c r="D1186" s="140">
        <v>383</v>
      </c>
      <c r="E1186" s="140">
        <v>3045</v>
      </c>
      <c r="F1186" s="140">
        <v>2602</v>
      </c>
      <c r="G1186" s="140">
        <v>4672</v>
      </c>
    </row>
    <row r="1187" spans="1:7" ht="12" customHeight="1" x14ac:dyDescent="0.25">
      <c r="A1187" s="3" t="str">
        <f t="shared" si="97"/>
        <v>JUNIN</v>
      </c>
      <c r="B1187" s="3" t="s">
        <v>1031</v>
      </c>
      <c r="C1187" s="3" t="s">
        <v>1032</v>
      </c>
      <c r="D1187" s="4">
        <v>2</v>
      </c>
      <c r="E1187" s="4">
        <v>8</v>
      </c>
      <c r="F1187" s="4">
        <v>7</v>
      </c>
      <c r="G1187" s="4">
        <v>19</v>
      </c>
    </row>
    <row r="1188" spans="1:7" ht="12" customHeight="1" x14ac:dyDescent="0.25">
      <c r="A1188" s="3" t="str">
        <f t="shared" si="97"/>
        <v>JUNIN</v>
      </c>
      <c r="B1188" s="3" t="str">
        <f t="shared" ref="B1188:B1214" si="100">B1187</f>
        <v>HUANCAYO</v>
      </c>
      <c r="C1188" s="3" t="s">
        <v>1033</v>
      </c>
      <c r="D1188" s="4">
        <v>4</v>
      </c>
      <c r="E1188" s="4">
        <v>39</v>
      </c>
      <c r="F1188" s="4">
        <v>36</v>
      </c>
      <c r="G1188" s="4">
        <v>52</v>
      </c>
    </row>
    <row r="1189" spans="1:7" ht="12" customHeight="1" x14ac:dyDescent="0.25">
      <c r="A1189" s="3" t="str">
        <f t="shared" si="97"/>
        <v>JUNIN</v>
      </c>
      <c r="B1189" s="3" t="str">
        <f t="shared" si="100"/>
        <v>HUANCAYO</v>
      </c>
      <c r="C1189" s="3" t="s">
        <v>1034</v>
      </c>
      <c r="D1189" s="4">
        <v>0</v>
      </c>
      <c r="E1189" s="4">
        <v>25</v>
      </c>
      <c r="F1189" s="4">
        <v>22</v>
      </c>
      <c r="G1189" s="4">
        <v>40</v>
      </c>
    </row>
    <row r="1190" spans="1:7" ht="12" customHeight="1" x14ac:dyDescent="0.25">
      <c r="A1190" s="3" t="str">
        <f t="shared" si="97"/>
        <v>JUNIN</v>
      </c>
      <c r="B1190" s="3" t="str">
        <f t="shared" si="100"/>
        <v>HUANCAYO</v>
      </c>
      <c r="C1190" s="3" t="s">
        <v>1035</v>
      </c>
      <c r="D1190" s="4">
        <v>686</v>
      </c>
      <c r="E1190" s="4">
        <v>5370</v>
      </c>
      <c r="F1190" s="4">
        <v>4479</v>
      </c>
      <c r="G1190" s="4">
        <v>8237</v>
      </c>
    </row>
    <row r="1191" spans="1:7" ht="12" customHeight="1" x14ac:dyDescent="0.25">
      <c r="A1191" s="3" t="str">
        <f t="shared" si="97"/>
        <v>JUNIN</v>
      </c>
      <c r="B1191" s="3" t="str">
        <f t="shared" si="100"/>
        <v>HUANCAYO</v>
      </c>
      <c r="C1191" s="3" t="s">
        <v>1036</v>
      </c>
      <c r="D1191" s="4">
        <v>5</v>
      </c>
      <c r="E1191" s="4">
        <v>55</v>
      </c>
      <c r="F1191" s="4">
        <v>49</v>
      </c>
      <c r="G1191" s="4">
        <v>84</v>
      </c>
    </row>
    <row r="1192" spans="1:7" ht="12" customHeight="1" x14ac:dyDescent="0.25">
      <c r="A1192" s="3" t="str">
        <f t="shared" si="97"/>
        <v>JUNIN</v>
      </c>
      <c r="B1192" s="3" t="str">
        <f t="shared" si="100"/>
        <v>HUANCAYO</v>
      </c>
      <c r="C1192" s="3" t="s">
        <v>1037</v>
      </c>
      <c r="D1192" s="4">
        <v>20</v>
      </c>
      <c r="E1192" s="4">
        <v>107</v>
      </c>
      <c r="F1192" s="4">
        <v>92</v>
      </c>
      <c r="G1192" s="4">
        <v>167</v>
      </c>
    </row>
    <row r="1193" spans="1:7" ht="12" customHeight="1" x14ac:dyDescent="0.25">
      <c r="A1193" s="3" t="str">
        <f t="shared" si="97"/>
        <v>JUNIN</v>
      </c>
      <c r="B1193" s="3" t="str">
        <f t="shared" si="100"/>
        <v>HUANCAYO</v>
      </c>
      <c r="C1193" s="3" t="s">
        <v>555</v>
      </c>
      <c r="D1193" s="4">
        <v>3</v>
      </c>
      <c r="E1193" s="4">
        <v>31</v>
      </c>
      <c r="F1193" s="4">
        <v>28</v>
      </c>
      <c r="G1193" s="4">
        <v>58</v>
      </c>
    </row>
    <row r="1194" spans="1:7" ht="12" customHeight="1" x14ac:dyDescent="0.25">
      <c r="A1194" s="3" t="str">
        <f t="shared" si="97"/>
        <v>JUNIN</v>
      </c>
      <c r="B1194" s="3" t="str">
        <f t="shared" si="100"/>
        <v>HUANCAYO</v>
      </c>
      <c r="C1194" s="3" t="s">
        <v>1038</v>
      </c>
      <c r="D1194" s="4">
        <v>11</v>
      </c>
      <c r="E1194" s="4">
        <v>84</v>
      </c>
      <c r="F1194" s="4">
        <v>67</v>
      </c>
      <c r="G1194" s="4">
        <v>126</v>
      </c>
    </row>
    <row r="1195" spans="1:7" ht="12" customHeight="1" x14ac:dyDescent="0.25">
      <c r="A1195" s="3" t="str">
        <f t="shared" si="97"/>
        <v>JUNIN</v>
      </c>
      <c r="B1195" s="3" t="str">
        <f t="shared" si="100"/>
        <v>HUANCAYO</v>
      </c>
      <c r="C1195" s="3" t="s">
        <v>1039</v>
      </c>
      <c r="D1195" s="4">
        <v>845</v>
      </c>
      <c r="E1195" s="4">
        <v>7060</v>
      </c>
      <c r="F1195" s="4">
        <v>5911</v>
      </c>
      <c r="G1195" s="4">
        <v>11800</v>
      </c>
    </row>
    <row r="1196" spans="1:7" ht="12" customHeight="1" x14ac:dyDescent="0.25">
      <c r="A1196" s="3" t="str">
        <f t="shared" si="97"/>
        <v>JUNIN</v>
      </c>
      <c r="B1196" s="3" t="str">
        <f t="shared" si="100"/>
        <v>HUANCAYO</v>
      </c>
      <c r="C1196" s="3" t="s">
        <v>1040</v>
      </c>
      <c r="D1196" s="4">
        <v>8</v>
      </c>
      <c r="E1196" s="4">
        <v>79</v>
      </c>
      <c r="F1196" s="4">
        <v>66</v>
      </c>
      <c r="G1196" s="4">
        <v>121</v>
      </c>
    </row>
    <row r="1197" spans="1:7" ht="12" customHeight="1" x14ac:dyDescent="0.25">
      <c r="A1197" s="3" t="str">
        <f t="shared" si="97"/>
        <v>JUNIN</v>
      </c>
      <c r="B1197" s="3" t="str">
        <f t="shared" si="100"/>
        <v>HUANCAYO</v>
      </c>
      <c r="C1197" s="3" t="s">
        <v>1041</v>
      </c>
      <c r="D1197" s="4">
        <v>39</v>
      </c>
      <c r="E1197" s="4">
        <v>288</v>
      </c>
      <c r="F1197" s="4">
        <v>251</v>
      </c>
      <c r="G1197" s="4">
        <v>440</v>
      </c>
    </row>
    <row r="1198" spans="1:7" ht="12" customHeight="1" x14ac:dyDescent="0.25">
      <c r="A1198" s="3" t="str">
        <f t="shared" si="97"/>
        <v>JUNIN</v>
      </c>
      <c r="B1198" s="3" t="str">
        <f t="shared" si="100"/>
        <v>HUANCAYO</v>
      </c>
      <c r="C1198" s="3" t="s">
        <v>1042</v>
      </c>
      <c r="D1198" s="4">
        <v>143</v>
      </c>
      <c r="E1198" s="4">
        <v>1173</v>
      </c>
      <c r="F1198" s="4">
        <v>994</v>
      </c>
      <c r="G1198" s="4">
        <v>1825</v>
      </c>
    </row>
    <row r="1199" spans="1:7" ht="12" customHeight="1" x14ac:dyDescent="0.25">
      <c r="A1199" s="3" t="str">
        <f t="shared" si="97"/>
        <v>JUNIN</v>
      </c>
      <c r="B1199" s="3" t="str">
        <f t="shared" si="100"/>
        <v>HUANCAYO</v>
      </c>
      <c r="C1199" s="3" t="s">
        <v>1031</v>
      </c>
      <c r="D1199" s="4">
        <v>669</v>
      </c>
      <c r="E1199" s="4">
        <v>5922</v>
      </c>
      <c r="F1199" s="4">
        <v>5040</v>
      </c>
      <c r="G1199" s="4">
        <v>9810</v>
      </c>
    </row>
    <row r="1200" spans="1:7" ht="12" customHeight="1" x14ac:dyDescent="0.25">
      <c r="A1200" s="3" t="str">
        <f t="shared" si="97"/>
        <v>JUNIN</v>
      </c>
      <c r="B1200" s="3" t="str">
        <f t="shared" si="100"/>
        <v>HUANCAYO</v>
      </c>
      <c r="C1200" s="3" t="s">
        <v>1043</v>
      </c>
      <c r="D1200" s="4">
        <v>4</v>
      </c>
      <c r="E1200" s="4">
        <v>31</v>
      </c>
      <c r="F1200" s="4">
        <v>28</v>
      </c>
      <c r="G1200" s="4">
        <v>55</v>
      </c>
    </row>
    <row r="1201" spans="1:7" ht="12" customHeight="1" x14ac:dyDescent="0.25">
      <c r="A1201" s="3" t="str">
        <f t="shared" si="97"/>
        <v>JUNIN</v>
      </c>
      <c r="B1201" s="3" t="str">
        <f t="shared" si="100"/>
        <v>HUANCAYO</v>
      </c>
      <c r="C1201" s="3" t="s">
        <v>1044</v>
      </c>
      <c r="D1201" s="4">
        <v>78</v>
      </c>
      <c r="E1201" s="4">
        <v>637</v>
      </c>
      <c r="F1201" s="4">
        <v>555</v>
      </c>
      <c r="G1201" s="4">
        <v>996</v>
      </c>
    </row>
    <row r="1202" spans="1:7" ht="12" customHeight="1" x14ac:dyDescent="0.25">
      <c r="A1202" s="3" t="str">
        <f t="shared" si="97"/>
        <v>JUNIN</v>
      </c>
      <c r="B1202" s="3" t="str">
        <f t="shared" si="100"/>
        <v>HUANCAYO</v>
      </c>
      <c r="C1202" s="3" t="s">
        <v>1045</v>
      </c>
      <c r="D1202" s="4">
        <v>20</v>
      </c>
      <c r="E1202" s="4">
        <v>144</v>
      </c>
      <c r="F1202" s="4">
        <v>121</v>
      </c>
      <c r="G1202" s="4">
        <v>207</v>
      </c>
    </row>
    <row r="1203" spans="1:7" ht="12" customHeight="1" x14ac:dyDescent="0.25">
      <c r="A1203" s="3" t="str">
        <f t="shared" si="97"/>
        <v>JUNIN</v>
      </c>
      <c r="B1203" s="3" t="str">
        <f t="shared" si="100"/>
        <v>HUANCAYO</v>
      </c>
      <c r="C1203" s="3" t="s">
        <v>129</v>
      </c>
      <c r="D1203" s="4">
        <v>51</v>
      </c>
      <c r="E1203" s="4">
        <v>302</v>
      </c>
      <c r="F1203" s="4">
        <v>258</v>
      </c>
      <c r="G1203" s="4">
        <v>514</v>
      </c>
    </row>
    <row r="1204" spans="1:7" ht="12" customHeight="1" x14ac:dyDescent="0.25">
      <c r="A1204" s="3" t="str">
        <f t="shared" si="97"/>
        <v>JUNIN</v>
      </c>
      <c r="B1204" s="3" t="str">
        <f t="shared" si="100"/>
        <v>HUANCAYO</v>
      </c>
      <c r="C1204" s="3" t="s">
        <v>1046</v>
      </c>
      <c r="D1204" s="4">
        <v>127</v>
      </c>
      <c r="E1204" s="4">
        <v>1094</v>
      </c>
      <c r="F1204" s="4">
        <v>927</v>
      </c>
      <c r="G1204" s="4">
        <v>1615</v>
      </c>
    </row>
    <row r="1205" spans="1:7" ht="12" customHeight="1" x14ac:dyDescent="0.25">
      <c r="A1205" s="3" t="str">
        <f t="shared" si="97"/>
        <v>JUNIN</v>
      </c>
      <c r="B1205" s="3" t="str">
        <f t="shared" si="100"/>
        <v>HUANCAYO</v>
      </c>
      <c r="C1205" s="3" t="s">
        <v>641</v>
      </c>
      <c r="D1205" s="4">
        <v>33</v>
      </c>
      <c r="E1205" s="4">
        <v>299</v>
      </c>
      <c r="F1205" s="4">
        <v>261</v>
      </c>
      <c r="G1205" s="4">
        <v>438</v>
      </c>
    </row>
    <row r="1206" spans="1:7" ht="12" customHeight="1" x14ac:dyDescent="0.25">
      <c r="A1206" s="3" t="str">
        <f t="shared" si="97"/>
        <v>JUNIN</v>
      </c>
      <c r="B1206" s="3" t="str">
        <f t="shared" si="100"/>
        <v>HUANCAYO</v>
      </c>
      <c r="C1206" s="3" t="s">
        <v>1047</v>
      </c>
      <c r="D1206" s="4">
        <v>9</v>
      </c>
      <c r="E1206" s="4">
        <v>95</v>
      </c>
      <c r="F1206" s="4">
        <v>77</v>
      </c>
      <c r="G1206" s="4">
        <v>139</v>
      </c>
    </row>
    <row r="1207" spans="1:7" ht="12" customHeight="1" x14ac:dyDescent="0.25">
      <c r="A1207" s="3" t="str">
        <f t="shared" si="97"/>
        <v>JUNIN</v>
      </c>
      <c r="B1207" s="3" t="str">
        <f t="shared" si="100"/>
        <v>HUANCAYO</v>
      </c>
      <c r="C1207" s="3" t="s">
        <v>1048</v>
      </c>
      <c r="D1207" s="4">
        <v>29</v>
      </c>
      <c r="E1207" s="4">
        <v>244</v>
      </c>
      <c r="F1207" s="4">
        <v>199</v>
      </c>
      <c r="G1207" s="4">
        <v>352</v>
      </c>
    </row>
    <row r="1208" spans="1:7" ht="12" customHeight="1" x14ac:dyDescent="0.25">
      <c r="A1208" s="3" t="str">
        <f t="shared" si="97"/>
        <v>JUNIN</v>
      </c>
      <c r="B1208" s="3" t="str">
        <f t="shared" si="100"/>
        <v>HUANCAYO</v>
      </c>
      <c r="C1208" s="3" t="s">
        <v>1049</v>
      </c>
      <c r="D1208" s="4">
        <v>102</v>
      </c>
      <c r="E1208" s="4">
        <v>833</v>
      </c>
      <c r="F1208" s="4">
        <v>708</v>
      </c>
      <c r="G1208" s="4">
        <v>1237</v>
      </c>
    </row>
    <row r="1209" spans="1:7" ht="12" customHeight="1" x14ac:dyDescent="0.25">
      <c r="A1209" s="3" t="str">
        <f t="shared" si="97"/>
        <v>JUNIN</v>
      </c>
      <c r="B1209" s="3" t="str">
        <f t="shared" si="100"/>
        <v>HUANCAYO</v>
      </c>
      <c r="C1209" s="3" t="s">
        <v>1050</v>
      </c>
      <c r="D1209" s="4">
        <v>88</v>
      </c>
      <c r="E1209" s="4">
        <v>680</v>
      </c>
      <c r="F1209" s="4">
        <v>577</v>
      </c>
      <c r="G1209" s="4">
        <v>1028</v>
      </c>
    </row>
    <row r="1210" spans="1:7" ht="12" customHeight="1" x14ac:dyDescent="0.25">
      <c r="A1210" s="3" t="str">
        <f t="shared" si="97"/>
        <v>JUNIN</v>
      </c>
      <c r="B1210" s="3" t="str">
        <f t="shared" si="100"/>
        <v>HUANCAYO</v>
      </c>
      <c r="C1210" s="3" t="s">
        <v>1051</v>
      </c>
      <c r="D1210" s="4">
        <v>23</v>
      </c>
      <c r="E1210" s="4">
        <v>269</v>
      </c>
      <c r="F1210" s="4">
        <v>231</v>
      </c>
      <c r="G1210" s="4">
        <v>433</v>
      </c>
    </row>
    <row r="1211" spans="1:7" ht="12" customHeight="1" x14ac:dyDescent="0.25">
      <c r="A1211" s="3" t="str">
        <f t="shared" si="97"/>
        <v>JUNIN</v>
      </c>
      <c r="B1211" s="3" t="str">
        <f t="shared" si="100"/>
        <v>HUANCAYO</v>
      </c>
      <c r="C1211" s="3" t="s">
        <v>1052</v>
      </c>
      <c r="D1211" s="4">
        <v>41</v>
      </c>
      <c r="E1211" s="4">
        <v>284</v>
      </c>
      <c r="F1211" s="4">
        <v>233</v>
      </c>
      <c r="G1211" s="4">
        <v>415</v>
      </c>
    </row>
    <row r="1212" spans="1:7" ht="12" customHeight="1" x14ac:dyDescent="0.25">
      <c r="A1212" s="3" t="str">
        <f t="shared" si="97"/>
        <v>JUNIN</v>
      </c>
      <c r="B1212" s="3" t="str">
        <f t="shared" si="100"/>
        <v>HUANCAYO</v>
      </c>
      <c r="C1212" s="3" t="s">
        <v>1053</v>
      </c>
      <c r="D1212" s="4">
        <v>191</v>
      </c>
      <c r="E1212" s="4">
        <v>1332</v>
      </c>
      <c r="F1212" s="4">
        <v>1129</v>
      </c>
      <c r="G1212" s="4">
        <v>2067</v>
      </c>
    </row>
    <row r="1213" spans="1:7" ht="12" customHeight="1" x14ac:dyDescent="0.25">
      <c r="A1213" s="3" t="str">
        <f t="shared" si="97"/>
        <v>JUNIN</v>
      </c>
      <c r="B1213" s="3" t="str">
        <f t="shared" si="100"/>
        <v>HUANCAYO</v>
      </c>
      <c r="C1213" s="3" t="s">
        <v>1054</v>
      </c>
      <c r="D1213" s="4">
        <v>76</v>
      </c>
      <c r="E1213" s="4">
        <v>607</v>
      </c>
      <c r="F1213" s="4">
        <v>523</v>
      </c>
      <c r="G1213" s="4">
        <v>946</v>
      </c>
    </row>
    <row r="1214" spans="1:7" ht="12" customHeight="1" x14ac:dyDescent="0.25">
      <c r="A1214" s="3" t="str">
        <f t="shared" si="97"/>
        <v>JUNIN</v>
      </c>
      <c r="B1214" s="3" t="str">
        <f t="shared" si="100"/>
        <v>HUANCAYO</v>
      </c>
      <c r="C1214" s="3" t="s">
        <v>1055</v>
      </c>
      <c r="D1214" s="4">
        <v>21</v>
      </c>
      <c r="E1214" s="4">
        <v>137</v>
      </c>
      <c r="F1214" s="4">
        <v>116</v>
      </c>
      <c r="G1214" s="4">
        <v>213</v>
      </c>
    </row>
    <row r="1215" spans="1:7" ht="12" customHeight="1" x14ac:dyDescent="0.25">
      <c r="A1215" s="3" t="str">
        <f t="shared" si="97"/>
        <v>JUNIN</v>
      </c>
      <c r="B1215" s="139" t="s">
        <v>2646</v>
      </c>
      <c r="C1215" s="141"/>
      <c r="D1215" s="140">
        <v>3328</v>
      </c>
      <c r="E1215" s="140">
        <v>27229</v>
      </c>
      <c r="F1215" s="140">
        <v>22985</v>
      </c>
      <c r="G1215" s="140">
        <v>43434</v>
      </c>
    </row>
    <row r="1216" spans="1:7" ht="12" customHeight="1" x14ac:dyDescent="0.25">
      <c r="A1216" s="3" t="str">
        <f t="shared" si="97"/>
        <v>JUNIN</v>
      </c>
      <c r="B1216" s="3" t="s">
        <v>1056</v>
      </c>
      <c r="C1216" s="3" t="s">
        <v>1057</v>
      </c>
      <c r="D1216" s="4">
        <v>41</v>
      </c>
      <c r="E1216" s="4">
        <v>316</v>
      </c>
      <c r="F1216" s="4">
        <v>269</v>
      </c>
      <c r="G1216" s="4">
        <v>451</v>
      </c>
    </row>
    <row r="1217" spans="1:7" ht="12" customHeight="1" x14ac:dyDescent="0.25">
      <c r="A1217" s="3" t="str">
        <f t="shared" si="97"/>
        <v>JUNIN</v>
      </c>
      <c r="B1217" s="3" t="str">
        <f t="shared" ref="B1217:B1249" si="101">B1216</f>
        <v>JAUJA</v>
      </c>
      <c r="C1217" s="3" t="s">
        <v>1058</v>
      </c>
      <c r="D1217" s="4">
        <v>24</v>
      </c>
      <c r="E1217" s="4">
        <v>228</v>
      </c>
      <c r="F1217" s="4">
        <v>186</v>
      </c>
      <c r="G1217" s="4">
        <v>368</v>
      </c>
    </row>
    <row r="1218" spans="1:7" ht="12" customHeight="1" x14ac:dyDescent="0.25">
      <c r="A1218" s="3" t="str">
        <f t="shared" si="97"/>
        <v>JUNIN</v>
      </c>
      <c r="B1218" s="3" t="str">
        <f t="shared" si="101"/>
        <v>JAUJA</v>
      </c>
      <c r="C1218" s="3" t="s">
        <v>1059</v>
      </c>
      <c r="D1218" s="4">
        <v>4</v>
      </c>
      <c r="E1218" s="4">
        <v>45</v>
      </c>
      <c r="F1218" s="4">
        <v>39</v>
      </c>
      <c r="G1218" s="4">
        <v>69</v>
      </c>
    </row>
    <row r="1219" spans="1:7" ht="12" customHeight="1" x14ac:dyDescent="0.25">
      <c r="A1219" s="3" t="str">
        <f t="shared" si="97"/>
        <v>JUNIN</v>
      </c>
      <c r="B1219" s="3" t="str">
        <f t="shared" si="101"/>
        <v>JAUJA</v>
      </c>
      <c r="C1219" s="3" t="s">
        <v>1060</v>
      </c>
      <c r="D1219" s="4">
        <v>5</v>
      </c>
      <c r="E1219" s="4">
        <v>66</v>
      </c>
      <c r="F1219" s="4">
        <v>59</v>
      </c>
      <c r="G1219" s="4">
        <v>112</v>
      </c>
    </row>
    <row r="1220" spans="1:7" ht="12" customHeight="1" x14ac:dyDescent="0.25">
      <c r="A1220" s="3" t="str">
        <f t="shared" si="97"/>
        <v>JUNIN</v>
      </c>
      <c r="B1220" s="3" t="str">
        <f t="shared" si="101"/>
        <v>JAUJA</v>
      </c>
      <c r="C1220" s="3" t="s">
        <v>1061</v>
      </c>
      <c r="D1220" s="4">
        <v>10</v>
      </c>
      <c r="E1220" s="4">
        <v>83</v>
      </c>
      <c r="F1220" s="4">
        <v>68</v>
      </c>
      <c r="G1220" s="4">
        <v>119</v>
      </c>
    </row>
    <row r="1221" spans="1:7" ht="12" customHeight="1" x14ac:dyDescent="0.25">
      <c r="A1221" s="3" t="str">
        <f t="shared" si="97"/>
        <v>JUNIN</v>
      </c>
      <c r="B1221" s="3" t="str">
        <f t="shared" si="101"/>
        <v>JAUJA</v>
      </c>
      <c r="C1221" s="3" t="s">
        <v>1062</v>
      </c>
      <c r="D1221" s="4">
        <v>11</v>
      </c>
      <c r="E1221" s="4">
        <v>118</v>
      </c>
      <c r="F1221" s="4">
        <v>108</v>
      </c>
      <c r="G1221" s="4">
        <v>203</v>
      </c>
    </row>
    <row r="1222" spans="1:7" ht="12" customHeight="1" x14ac:dyDescent="0.25">
      <c r="A1222" s="3" t="str">
        <f t="shared" si="97"/>
        <v>JUNIN</v>
      </c>
      <c r="B1222" s="3" t="str">
        <f t="shared" si="101"/>
        <v>JAUJA</v>
      </c>
      <c r="C1222" s="3" t="s">
        <v>1063</v>
      </c>
      <c r="D1222" s="4">
        <v>7</v>
      </c>
      <c r="E1222" s="4">
        <v>75</v>
      </c>
      <c r="F1222" s="4">
        <v>63</v>
      </c>
      <c r="G1222" s="4">
        <v>112</v>
      </c>
    </row>
    <row r="1223" spans="1:7" ht="12" customHeight="1" x14ac:dyDescent="0.25">
      <c r="A1223" s="3" t="str">
        <f t="shared" si="97"/>
        <v>JUNIN</v>
      </c>
      <c r="B1223" s="3" t="str">
        <f t="shared" si="101"/>
        <v>JAUJA</v>
      </c>
      <c r="C1223" s="3" t="s">
        <v>1064</v>
      </c>
      <c r="D1223" s="4">
        <v>3</v>
      </c>
      <c r="E1223" s="4">
        <v>42</v>
      </c>
      <c r="F1223" s="4">
        <v>40</v>
      </c>
      <c r="G1223" s="4">
        <v>62</v>
      </c>
    </row>
    <row r="1224" spans="1:7" ht="12" customHeight="1" x14ac:dyDescent="0.25">
      <c r="A1224" s="3" t="str">
        <f t="shared" si="97"/>
        <v>JUNIN</v>
      </c>
      <c r="B1224" s="3" t="str">
        <f t="shared" si="101"/>
        <v>JAUJA</v>
      </c>
      <c r="C1224" s="3" t="s">
        <v>1065</v>
      </c>
      <c r="D1224" s="4">
        <v>11</v>
      </c>
      <c r="E1224" s="4">
        <v>84</v>
      </c>
      <c r="F1224" s="4">
        <v>72</v>
      </c>
      <c r="G1224" s="4">
        <v>138</v>
      </c>
    </row>
    <row r="1225" spans="1:7" ht="12" customHeight="1" x14ac:dyDescent="0.25">
      <c r="A1225" s="3" t="str">
        <f t="shared" si="97"/>
        <v>JUNIN</v>
      </c>
      <c r="B1225" s="3" t="str">
        <f t="shared" si="101"/>
        <v>JAUJA</v>
      </c>
      <c r="C1225" s="3" t="s">
        <v>1066</v>
      </c>
      <c r="D1225" s="4">
        <v>1</v>
      </c>
      <c r="E1225" s="4">
        <v>17</v>
      </c>
      <c r="F1225" s="4">
        <v>12</v>
      </c>
      <c r="G1225" s="4">
        <v>24</v>
      </c>
    </row>
    <row r="1226" spans="1:7" ht="12" customHeight="1" x14ac:dyDescent="0.25">
      <c r="A1226" s="3" t="str">
        <f t="shared" si="97"/>
        <v>JUNIN</v>
      </c>
      <c r="B1226" s="3" t="str">
        <f t="shared" si="101"/>
        <v>JAUJA</v>
      </c>
      <c r="C1226" s="3" t="s">
        <v>1056</v>
      </c>
      <c r="D1226" s="4">
        <v>88</v>
      </c>
      <c r="E1226" s="4">
        <v>708</v>
      </c>
      <c r="F1226" s="4">
        <v>606</v>
      </c>
      <c r="G1226" s="4">
        <v>1115</v>
      </c>
    </row>
    <row r="1227" spans="1:7" ht="12" customHeight="1" x14ac:dyDescent="0.25">
      <c r="A1227" s="3" t="str">
        <f t="shared" si="97"/>
        <v>JUNIN</v>
      </c>
      <c r="B1227" s="3" t="str">
        <f t="shared" si="101"/>
        <v>JAUJA</v>
      </c>
      <c r="C1227" s="3" t="s">
        <v>1067</v>
      </c>
      <c r="D1227" s="4">
        <v>2</v>
      </c>
      <c r="E1227" s="4">
        <v>31</v>
      </c>
      <c r="F1227" s="4">
        <v>28</v>
      </c>
      <c r="G1227" s="4">
        <v>47</v>
      </c>
    </row>
    <row r="1228" spans="1:7" ht="12" customHeight="1" x14ac:dyDescent="0.25">
      <c r="A1228" s="3" t="str">
        <f t="shared" si="97"/>
        <v>JUNIN</v>
      </c>
      <c r="B1228" s="3" t="str">
        <f t="shared" si="101"/>
        <v>JAUJA</v>
      </c>
      <c r="C1228" s="3" t="s">
        <v>1068</v>
      </c>
      <c r="D1228" s="4">
        <v>10</v>
      </c>
      <c r="E1228" s="4">
        <v>75</v>
      </c>
      <c r="F1228" s="4">
        <v>68</v>
      </c>
      <c r="G1228" s="4">
        <v>103</v>
      </c>
    </row>
    <row r="1229" spans="1:7" ht="12" customHeight="1" x14ac:dyDescent="0.25">
      <c r="A1229" s="3" t="str">
        <f t="shared" si="97"/>
        <v>JUNIN</v>
      </c>
      <c r="B1229" s="3" t="str">
        <f t="shared" si="101"/>
        <v>JAUJA</v>
      </c>
      <c r="C1229" s="3" t="s">
        <v>1069</v>
      </c>
      <c r="D1229" s="4">
        <v>8</v>
      </c>
      <c r="E1229" s="4">
        <v>50</v>
      </c>
      <c r="F1229" s="4">
        <v>40</v>
      </c>
      <c r="G1229" s="4">
        <v>72</v>
      </c>
    </row>
    <row r="1230" spans="1:7" ht="12" customHeight="1" x14ac:dyDescent="0.25">
      <c r="A1230" s="3" t="str">
        <f t="shared" si="97"/>
        <v>JUNIN</v>
      </c>
      <c r="B1230" s="3" t="str">
        <f t="shared" si="101"/>
        <v>JAUJA</v>
      </c>
      <c r="C1230" s="3" t="s">
        <v>1070</v>
      </c>
      <c r="D1230" s="4">
        <v>7</v>
      </c>
      <c r="E1230" s="4">
        <v>51</v>
      </c>
      <c r="F1230" s="4">
        <v>45</v>
      </c>
      <c r="G1230" s="4">
        <v>87</v>
      </c>
    </row>
    <row r="1231" spans="1:7" ht="12" customHeight="1" x14ac:dyDescent="0.25">
      <c r="A1231" s="3" t="str">
        <f t="shared" si="97"/>
        <v>JUNIN</v>
      </c>
      <c r="B1231" s="3" t="str">
        <f t="shared" si="101"/>
        <v>JAUJA</v>
      </c>
      <c r="C1231" s="3" t="s">
        <v>1071</v>
      </c>
      <c r="D1231" s="4">
        <v>13</v>
      </c>
      <c r="E1231" s="4">
        <v>82</v>
      </c>
      <c r="F1231" s="4">
        <v>73</v>
      </c>
      <c r="G1231" s="4">
        <v>130</v>
      </c>
    </row>
    <row r="1232" spans="1:7" ht="12" customHeight="1" x14ac:dyDescent="0.25">
      <c r="A1232" s="3" t="str">
        <f t="shared" si="97"/>
        <v>JUNIN</v>
      </c>
      <c r="B1232" s="3" t="str">
        <f t="shared" si="101"/>
        <v>JAUJA</v>
      </c>
      <c r="C1232" s="3" t="s">
        <v>1072</v>
      </c>
      <c r="D1232" s="4">
        <v>2</v>
      </c>
      <c r="E1232" s="4">
        <v>38</v>
      </c>
      <c r="F1232" s="4">
        <v>32</v>
      </c>
      <c r="G1232" s="4">
        <v>54</v>
      </c>
    </row>
    <row r="1233" spans="1:7" ht="12" customHeight="1" x14ac:dyDescent="0.25">
      <c r="A1233" s="3" t="str">
        <f t="shared" si="97"/>
        <v>JUNIN</v>
      </c>
      <c r="B1233" s="3" t="str">
        <f t="shared" si="101"/>
        <v>JAUJA</v>
      </c>
      <c r="C1233" s="3" t="s">
        <v>1073</v>
      </c>
      <c r="D1233" s="4">
        <v>7</v>
      </c>
      <c r="E1233" s="4">
        <v>81</v>
      </c>
      <c r="F1233" s="4">
        <v>68</v>
      </c>
      <c r="G1233" s="4">
        <v>122</v>
      </c>
    </row>
    <row r="1234" spans="1:7" ht="12" customHeight="1" x14ac:dyDescent="0.25">
      <c r="A1234" s="3" t="str">
        <f t="shared" si="97"/>
        <v>JUNIN</v>
      </c>
      <c r="B1234" s="3" t="str">
        <f t="shared" si="101"/>
        <v>JAUJA</v>
      </c>
      <c r="C1234" s="3" t="s">
        <v>1074</v>
      </c>
      <c r="D1234" s="4">
        <v>16</v>
      </c>
      <c r="E1234" s="4">
        <v>91</v>
      </c>
      <c r="F1234" s="4">
        <v>76</v>
      </c>
      <c r="G1234" s="4">
        <v>131</v>
      </c>
    </row>
    <row r="1235" spans="1:7" ht="12" customHeight="1" x14ac:dyDescent="0.25">
      <c r="A1235" s="3" t="str">
        <f t="shared" si="97"/>
        <v>JUNIN</v>
      </c>
      <c r="B1235" s="3" t="str">
        <f t="shared" si="101"/>
        <v>JAUJA</v>
      </c>
      <c r="C1235" s="3" t="s">
        <v>1075</v>
      </c>
      <c r="D1235" s="4">
        <v>4</v>
      </c>
      <c r="E1235" s="4">
        <v>33</v>
      </c>
      <c r="F1235" s="4">
        <v>28</v>
      </c>
      <c r="G1235" s="4">
        <v>53</v>
      </c>
    </row>
    <row r="1236" spans="1:7" ht="12" customHeight="1" x14ac:dyDescent="0.25">
      <c r="A1236" s="3" t="str">
        <f t="shared" si="97"/>
        <v>JUNIN</v>
      </c>
      <c r="B1236" s="3" t="str">
        <f t="shared" si="101"/>
        <v>JAUJA</v>
      </c>
      <c r="C1236" s="3" t="s">
        <v>1076</v>
      </c>
      <c r="D1236" s="4">
        <v>8</v>
      </c>
      <c r="E1236" s="4">
        <v>120</v>
      </c>
      <c r="F1236" s="4">
        <v>103</v>
      </c>
      <c r="G1236" s="4">
        <v>167</v>
      </c>
    </row>
    <row r="1237" spans="1:7" ht="12" customHeight="1" x14ac:dyDescent="0.25">
      <c r="A1237" s="3" t="str">
        <f t="shared" si="97"/>
        <v>JUNIN</v>
      </c>
      <c r="B1237" s="3" t="str">
        <f t="shared" si="101"/>
        <v>JAUJA</v>
      </c>
      <c r="C1237" s="3" t="s">
        <v>1077</v>
      </c>
      <c r="D1237" s="4">
        <v>3</v>
      </c>
      <c r="E1237" s="4">
        <v>28</v>
      </c>
      <c r="F1237" s="4">
        <v>22</v>
      </c>
      <c r="G1237" s="4">
        <v>43</v>
      </c>
    </row>
    <row r="1238" spans="1:7" ht="12" customHeight="1" x14ac:dyDescent="0.25">
      <c r="A1238" s="3" t="str">
        <f t="shared" si="97"/>
        <v>JUNIN</v>
      </c>
      <c r="B1238" s="3" t="str">
        <f t="shared" si="101"/>
        <v>JAUJA</v>
      </c>
      <c r="C1238" s="3" t="s">
        <v>604</v>
      </c>
      <c r="D1238" s="4">
        <v>4</v>
      </c>
      <c r="E1238" s="4">
        <v>55</v>
      </c>
      <c r="F1238" s="4">
        <v>50</v>
      </c>
      <c r="G1238" s="4">
        <v>99</v>
      </c>
    </row>
    <row r="1239" spans="1:7" ht="12" customHeight="1" x14ac:dyDescent="0.25">
      <c r="A1239" s="3" t="str">
        <f t="shared" si="97"/>
        <v>JUNIN</v>
      </c>
      <c r="B1239" s="3" t="str">
        <f t="shared" si="101"/>
        <v>JAUJA</v>
      </c>
      <c r="C1239" s="3" t="s">
        <v>1078</v>
      </c>
      <c r="D1239" s="4">
        <v>9</v>
      </c>
      <c r="E1239" s="4">
        <v>76</v>
      </c>
      <c r="F1239" s="4">
        <v>64</v>
      </c>
      <c r="G1239" s="4">
        <v>100</v>
      </c>
    </row>
    <row r="1240" spans="1:7" ht="12" customHeight="1" x14ac:dyDescent="0.25">
      <c r="A1240" s="3" t="str">
        <f t="shared" si="97"/>
        <v>JUNIN</v>
      </c>
      <c r="B1240" s="3" t="str">
        <f t="shared" si="101"/>
        <v>JAUJA</v>
      </c>
      <c r="C1240" s="3" t="s">
        <v>1079</v>
      </c>
      <c r="D1240" s="4">
        <v>5</v>
      </c>
      <c r="E1240" s="4">
        <v>61</v>
      </c>
      <c r="F1240" s="4">
        <v>49</v>
      </c>
      <c r="G1240" s="4">
        <v>88</v>
      </c>
    </row>
    <row r="1241" spans="1:7" ht="12" customHeight="1" x14ac:dyDescent="0.25">
      <c r="A1241" s="3" t="str">
        <f t="shared" si="97"/>
        <v>JUNIN</v>
      </c>
      <c r="B1241" s="3" t="str">
        <f t="shared" si="101"/>
        <v>JAUJA</v>
      </c>
      <c r="C1241" s="3" t="s">
        <v>1080</v>
      </c>
      <c r="D1241" s="4">
        <v>8</v>
      </c>
      <c r="E1241" s="4">
        <v>79</v>
      </c>
      <c r="F1241" s="4">
        <v>66</v>
      </c>
      <c r="G1241" s="4">
        <v>124</v>
      </c>
    </row>
    <row r="1242" spans="1:7" ht="12" customHeight="1" x14ac:dyDescent="0.25">
      <c r="A1242" s="3" t="str">
        <f t="shared" si="97"/>
        <v>JUNIN</v>
      </c>
      <c r="B1242" s="3" t="str">
        <f t="shared" si="101"/>
        <v>JAUJA</v>
      </c>
      <c r="C1242" s="3" t="s">
        <v>1081</v>
      </c>
      <c r="D1242" s="4">
        <v>8</v>
      </c>
      <c r="E1242" s="4">
        <v>67</v>
      </c>
      <c r="F1242" s="4">
        <v>56</v>
      </c>
      <c r="G1242" s="4">
        <v>97</v>
      </c>
    </row>
    <row r="1243" spans="1:7" ht="12" customHeight="1" x14ac:dyDescent="0.25">
      <c r="A1243" s="3" t="str">
        <f t="shared" si="97"/>
        <v>JUNIN</v>
      </c>
      <c r="B1243" s="3" t="str">
        <f t="shared" si="101"/>
        <v>JAUJA</v>
      </c>
      <c r="C1243" s="3" t="s">
        <v>1082</v>
      </c>
      <c r="D1243" s="4">
        <v>22</v>
      </c>
      <c r="E1243" s="4">
        <v>121</v>
      </c>
      <c r="F1243" s="4">
        <v>106</v>
      </c>
      <c r="G1243" s="4">
        <v>194</v>
      </c>
    </row>
    <row r="1244" spans="1:7" ht="12" customHeight="1" x14ac:dyDescent="0.25">
      <c r="A1244" s="3" t="str">
        <f t="shared" si="97"/>
        <v>JUNIN</v>
      </c>
      <c r="B1244" s="3" t="str">
        <f t="shared" si="101"/>
        <v>JAUJA</v>
      </c>
      <c r="C1244" s="3" t="s">
        <v>1083</v>
      </c>
      <c r="D1244" s="4">
        <v>1</v>
      </c>
      <c r="E1244" s="4">
        <v>23</v>
      </c>
      <c r="F1244" s="4">
        <v>21</v>
      </c>
      <c r="G1244" s="4">
        <v>38</v>
      </c>
    </row>
    <row r="1245" spans="1:7" ht="12" customHeight="1" x14ac:dyDescent="0.25">
      <c r="A1245" s="3" t="str">
        <f t="shared" si="97"/>
        <v>JUNIN</v>
      </c>
      <c r="B1245" s="3" t="str">
        <f t="shared" si="101"/>
        <v>JAUJA</v>
      </c>
      <c r="C1245" s="3" t="s">
        <v>1084</v>
      </c>
      <c r="D1245" s="4">
        <v>18</v>
      </c>
      <c r="E1245" s="4">
        <v>138</v>
      </c>
      <c r="F1245" s="4">
        <v>119</v>
      </c>
      <c r="G1245" s="4">
        <v>219</v>
      </c>
    </row>
    <row r="1246" spans="1:7" ht="12" customHeight="1" x14ac:dyDescent="0.25">
      <c r="A1246" s="3" t="str">
        <f t="shared" si="97"/>
        <v>JUNIN</v>
      </c>
      <c r="B1246" s="3" t="str">
        <f t="shared" si="101"/>
        <v>JAUJA</v>
      </c>
      <c r="C1246" s="3" t="s">
        <v>1085</v>
      </c>
      <c r="D1246" s="4">
        <v>30</v>
      </c>
      <c r="E1246" s="4">
        <v>214</v>
      </c>
      <c r="F1246" s="4">
        <v>175</v>
      </c>
      <c r="G1246" s="4">
        <v>308</v>
      </c>
    </row>
    <row r="1247" spans="1:7" ht="12" customHeight="1" x14ac:dyDescent="0.25">
      <c r="A1247" s="3" t="str">
        <f t="shared" si="97"/>
        <v>JUNIN</v>
      </c>
      <c r="B1247" s="3" t="str">
        <f t="shared" si="101"/>
        <v>JAUJA</v>
      </c>
      <c r="C1247" s="3" t="s">
        <v>1086</v>
      </c>
      <c r="D1247" s="4">
        <v>6</v>
      </c>
      <c r="E1247" s="4">
        <v>44</v>
      </c>
      <c r="F1247" s="4">
        <v>38</v>
      </c>
      <c r="G1247" s="4">
        <v>67</v>
      </c>
    </row>
    <row r="1248" spans="1:7" ht="12" customHeight="1" x14ac:dyDescent="0.25">
      <c r="A1248" s="3" t="str">
        <f t="shared" si="97"/>
        <v>JUNIN</v>
      </c>
      <c r="B1248" s="3" t="str">
        <f t="shared" si="101"/>
        <v>JAUJA</v>
      </c>
      <c r="C1248" s="3" t="s">
        <v>849</v>
      </c>
      <c r="D1248" s="4">
        <v>12</v>
      </c>
      <c r="E1248" s="4">
        <v>68</v>
      </c>
      <c r="F1248" s="4">
        <v>58</v>
      </c>
      <c r="G1248" s="4">
        <v>90</v>
      </c>
    </row>
    <row r="1249" spans="1:7" ht="12" customHeight="1" x14ac:dyDescent="0.25">
      <c r="A1249" s="3" t="str">
        <f t="shared" si="97"/>
        <v>JUNIN</v>
      </c>
      <c r="B1249" s="3" t="str">
        <f t="shared" si="101"/>
        <v>JAUJA</v>
      </c>
      <c r="C1249" s="3" t="s">
        <v>1087</v>
      </c>
      <c r="D1249" s="4">
        <v>52</v>
      </c>
      <c r="E1249" s="4">
        <v>442</v>
      </c>
      <c r="F1249" s="4">
        <v>378</v>
      </c>
      <c r="G1249" s="4">
        <v>699</v>
      </c>
    </row>
    <row r="1250" spans="1:7" ht="12" customHeight="1" x14ac:dyDescent="0.25">
      <c r="A1250" s="3" t="str">
        <f t="shared" si="97"/>
        <v>JUNIN</v>
      </c>
      <c r="B1250" s="139" t="s">
        <v>2647</v>
      </c>
      <c r="C1250" s="141"/>
      <c r="D1250" s="140">
        <v>460</v>
      </c>
      <c r="E1250" s="140">
        <v>3850</v>
      </c>
      <c r="F1250" s="140">
        <v>3285</v>
      </c>
      <c r="G1250" s="140">
        <v>5905</v>
      </c>
    </row>
    <row r="1251" spans="1:7" ht="12" customHeight="1" x14ac:dyDescent="0.25">
      <c r="A1251" s="3" t="str">
        <f t="shared" si="97"/>
        <v>JUNIN</v>
      </c>
      <c r="B1251" s="3" t="s">
        <v>1004</v>
      </c>
      <c r="C1251" s="3" t="s">
        <v>1088</v>
      </c>
      <c r="D1251" s="4">
        <v>52</v>
      </c>
      <c r="E1251" s="4">
        <v>334</v>
      </c>
      <c r="F1251" s="4">
        <v>282</v>
      </c>
      <c r="G1251" s="4">
        <v>538</v>
      </c>
    </row>
    <row r="1252" spans="1:7" ht="12" customHeight="1" x14ac:dyDescent="0.25">
      <c r="A1252" s="3" t="str">
        <f t="shared" si="97"/>
        <v>JUNIN</v>
      </c>
      <c r="B1252" s="3" t="str">
        <f>B1251</f>
        <v>JUNIN</v>
      </c>
      <c r="C1252" s="3" t="s">
        <v>1004</v>
      </c>
      <c r="D1252" s="4">
        <v>63</v>
      </c>
      <c r="E1252" s="4">
        <v>448</v>
      </c>
      <c r="F1252" s="4">
        <v>372</v>
      </c>
      <c r="G1252" s="4">
        <v>684</v>
      </c>
    </row>
    <row r="1253" spans="1:7" ht="12" customHeight="1" x14ac:dyDescent="0.25">
      <c r="A1253" s="3" t="str">
        <f t="shared" si="97"/>
        <v>JUNIN</v>
      </c>
      <c r="B1253" s="3" t="str">
        <f>B1252</f>
        <v>JUNIN</v>
      </c>
      <c r="C1253" s="3" t="s">
        <v>1089</v>
      </c>
      <c r="D1253" s="4">
        <v>6</v>
      </c>
      <c r="E1253" s="4">
        <v>40</v>
      </c>
      <c r="F1253" s="4">
        <v>31</v>
      </c>
      <c r="G1253" s="4">
        <v>69</v>
      </c>
    </row>
    <row r="1254" spans="1:7" ht="12" customHeight="1" x14ac:dyDescent="0.25">
      <c r="A1254" s="3" t="str">
        <f t="shared" si="97"/>
        <v>JUNIN</v>
      </c>
      <c r="B1254" s="3" t="str">
        <f>B1253</f>
        <v>JUNIN</v>
      </c>
      <c r="C1254" s="3" t="s">
        <v>1090</v>
      </c>
      <c r="D1254" s="4">
        <v>46</v>
      </c>
      <c r="E1254" s="4">
        <v>317</v>
      </c>
      <c r="F1254" s="4">
        <v>276</v>
      </c>
      <c r="G1254" s="4">
        <v>470</v>
      </c>
    </row>
    <row r="1255" spans="1:7" ht="12" customHeight="1" x14ac:dyDescent="0.25">
      <c r="A1255" s="3" t="str">
        <f t="shared" si="97"/>
        <v>JUNIN</v>
      </c>
      <c r="B1255" s="139" t="s">
        <v>1792</v>
      </c>
      <c r="C1255" s="141"/>
      <c r="D1255" s="140">
        <v>167</v>
      </c>
      <c r="E1255" s="140">
        <v>1139</v>
      </c>
      <c r="F1255" s="140">
        <v>961</v>
      </c>
      <c r="G1255" s="140">
        <v>1761</v>
      </c>
    </row>
    <row r="1256" spans="1:7" ht="12" customHeight="1" x14ac:dyDescent="0.25">
      <c r="A1256" s="3" t="str">
        <f t="shared" si="97"/>
        <v>JUNIN</v>
      </c>
      <c r="B1256" s="3" t="s">
        <v>1091</v>
      </c>
      <c r="C1256" s="3" t="s">
        <v>1092</v>
      </c>
      <c r="D1256" s="4">
        <v>34</v>
      </c>
      <c r="E1256" s="4">
        <v>225</v>
      </c>
      <c r="F1256" s="4">
        <v>188</v>
      </c>
      <c r="G1256" s="4">
        <v>311</v>
      </c>
    </row>
    <row r="1257" spans="1:7" ht="12" customHeight="1" x14ac:dyDescent="0.25">
      <c r="A1257" s="3" t="str">
        <f t="shared" si="97"/>
        <v>JUNIN</v>
      </c>
      <c r="B1257" s="3" t="str">
        <f t="shared" ref="B1257:B1264" si="102">B1256</f>
        <v>SATIPO</v>
      </c>
      <c r="C1257" s="3" t="s">
        <v>1093</v>
      </c>
      <c r="D1257" s="4">
        <v>42</v>
      </c>
      <c r="E1257" s="4">
        <v>235</v>
      </c>
      <c r="F1257" s="4">
        <v>202</v>
      </c>
      <c r="G1257" s="4">
        <v>343</v>
      </c>
    </row>
    <row r="1258" spans="1:7" ht="12" customHeight="1" x14ac:dyDescent="0.25">
      <c r="A1258" s="3" t="str">
        <f t="shared" si="97"/>
        <v>JUNIN</v>
      </c>
      <c r="B1258" s="3" t="str">
        <f t="shared" si="102"/>
        <v>SATIPO</v>
      </c>
      <c r="C1258" s="3" t="s">
        <v>1094</v>
      </c>
      <c r="D1258" s="4">
        <v>240</v>
      </c>
      <c r="E1258" s="4">
        <v>1702</v>
      </c>
      <c r="F1258" s="4">
        <v>1426</v>
      </c>
      <c r="G1258" s="4">
        <v>2597</v>
      </c>
    </row>
    <row r="1259" spans="1:7" ht="12" customHeight="1" x14ac:dyDescent="0.25">
      <c r="A1259" s="3" t="str">
        <f t="shared" si="97"/>
        <v>JUNIN</v>
      </c>
      <c r="B1259" s="3" t="str">
        <f t="shared" si="102"/>
        <v>SATIPO</v>
      </c>
      <c r="C1259" s="3" t="s">
        <v>1095</v>
      </c>
      <c r="D1259" s="4">
        <v>34</v>
      </c>
      <c r="E1259" s="4">
        <v>245</v>
      </c>
      <c r="F1259" s="4">
        <v>201</v>
      </c>
      <c r="G1259" s="4">
        <v>334</v>
      </c>
    </row>
    <row r="1260" spans="1:7" ht="12" customHeight="1" x14ac:dyDescent="0.25">
      <c r="A1260" s="3" t="str">
        <f t="shared" si="97"/>
        <v>JUNIN</v>
      </c>
      <c r="B1260" s="3" t="str">
        <f t="shared" si="102"/>
        <v>SATIPO</v>
      </c>
      <c r="C1260" s="3" t="s">
        <v>1096</v>
      </c>
      <c r="D1260" s="4">
        <v>721</v>
      </c>
      <c r="E1260" s="4">
        <v>5158</v>
      </c>
      <c r="F1260" s="4">
        <v>4292</v>
      </c>
      <c r="G1260" s="4">
        <v>7711</v>
      </c>
    </row>
    <row r="1261" spans="1:7" ht="12" customHeight="1" x14ac:dyDescent="0.25">
      <c r="A1261" s="3" t="str">
        <f t="shared" si="97"/>
        <v>JUNIN</v>
      </c>
      <c r="B1261" s="3" t="str">
        <f t="shared" si="102"/>
        <v>SATIPO</v>
      </c>
      <c r="C1261" s="3" t="s">
        <v>1097</v>
      </c>
      <c r="D1261" s="4">
        <v>198</v>
      </c>
      <c r="E1261" s="4">
        <v>1539</v>
      </c>
      <c r="F1261" s="4">
        <v>1264</v>
      </c>
      <c r="G1261" s="4">
        <v>2174</v>
      </c>
    </row>
    <row r="1262" spans="1:7" ht="12" customHeight="1" x14ac:dyDescent="0.25">
      <c r="A1262" s="3" t="str">
        <f t="shared" si="97"/>
        <v>JUNIN</v>
      </c>
      <c r="B1262" s="3" t="str">
        <f t="shared" si="102"/>
        <v>SATIPO</v>
      </c>
      <c r="C1262" s="3" t="s">
        <v>1098</v>
      </c>
      <c r="D1262" s="4">
        <v>464</v>
      </c>
      <c r="E1262" s="4">
        <v>3323</v>
      </c>
      <c r="F1262" s="4">
        <v>2849</v>
      </c>
      <c r="G1262" s="4">
        <v>4998</v>
      </c>
    </row>
    <row r="1263" spans="1:7" ht="12" customHeight="1" x14ac:dyDescent="0.25">
      <c r="A1263" s="3" t="str">
        <f t="shared" si="97"/>
        <v>JUNIN</v>
      </c>
      <c r="B1263" s="3" t="str">
        <f t="shared" si="102"/>
        <v>SATIPO</v>
      </c>
      <c r="C1263" s="3" t="s">
        <v>1091</v>
      </c>
      <c r="D1263" s="4">
        <v>334</v>
      </c>
      <c r="E1263" s="4">
        <v>2445</v>
      </c>
      <c r="F1263" s="4">
        <v>2043</v>
      </c>
      <c r="G1263" s="4">
        <v>3808</v>
      </c>
    </row>
    <row r="1264" spans="1:7" ht="12" customHeight="1" x14ac:dyDescent="0.25">
      <c r="A1264" s="3" t="str">
        <f t="shared" si="97"/>
        <v>JUNIN</v>
      </c>
      <c r="B1264" s="3" t="str">
        <f t="shared" si="102"/>
        <v>SATIPO</v>
      </c>
      <c r="C1264" s="3" t="s">
        <v>1099</v>
      </c>
      <c r="D1264" s="4">
        <v>78</v>
      </c>
      <c r="E1264" s="4">
        <v>547</v>
      </c>
      <c r="F1264" s="4">
        <v>474</v>
      </c>
      <c r="G1264" s="4">
        <v>745</v>
      </c>
    </row>
    <row r="1265" spans="1:7" ht="12" customHeight="1" x14ac:dyDescent="0.25">
      <c r="A1265" s="3" t="str">
        <f t="shared" si="97"/>
        <v>JUNIN</v>
      </c>
      <c r="B1265" s="139" t="s">
        <v>2648</v>
      </c>
      <c r="C1265" s="141"/>
      <c r="D1265" s="140">
        <v>2145</v>
      </c>
      <c r="E1265" s="140">
        <v>15419</v>
      </c>
      <c r="F1265" s="140">
        <v>12939</v>
      </c>
      <c r="G1265" s="140">
        <v>23021</v>
      </c>
    </row>
    <row r="1266" spans="1:7" ht="12" customHeight="1" x14ac:dyDescent="0.25">
      <c r="A1266" s="3" t="str">
        <f t="shared" si="97"/>
        <v>JUNIN</v>
      </c>
      <c r="B1266" s="3" t="s">
        <v>1100</v>
      </c>
      <c r="C1266" s="3" t="s">
        <v>241</v>
      </c>
      <c r="D1266" s="4">
        <v>63</v>
      </c>
      <c r="E1266" s="4">
        <v>458</v>
      </c>
      <c r="F1266" s="4">
        <v>386</v>
      </c>
      <c r="G1266" s="4">
        <v>680</v>
      </c>
    </row>
    <row r="1267" spans="1:7" ht="12" customHeight="1" x14ac:dyDescent="0.25">
      <c r="A1267" s="3" t="str">
        <f t="shared" si="97"/>
        <v>JUNIN</v>
      </c>
      <c r="B1267" s="3" t="str">
        <f t="shared" ref="B1267:B1274" si="103">B1266</f>
        <v>TARMA</v>
      </c>
      <c r="C1267" s="3" t="s">
        <v>1101</v>
      </c>
      <c r="D1267" s="4">
        <v>14</v>
      </c>
      <c r="E1267" s="4">
        <v>103</v>
      </c>
      <c r="F1267" s="4">
        <v>80</v>
      </c>
      <c r="G1267" s="4">
        <v>150</v>
      </c>
    </row>
    <row r="1268" spans="1:7" ht="12" customHeight="1" x14ac:dyDescent="0.25">
      <c r="A1268" s="3" t="str">
        <f t="shared" si="97"/>
        <v>JUNIN</v>
      </c>
      <c r="B1268" s="3" t="str">
        <f t="shared" si="103"/>
        <v>TARMA</v>
      </c>
      <c r="C1268" s="3" t="s">
        <v>1102</v>
      </c>
      <c r="D1268" s="4">
        <v>55</v>
      </c>
      <c r="E1268" s="4">
        <v>502</v>
      </c>
      <c r="F1268" s="4">
        <v>437</v>
      </c>
      <c r="G1268" s="4">
        <v>827</v>
      </c>
    </row>
    <row r="1269" spans="1:7" ht="12" customHeight="1" x14ac:dyDescent="0.25">
      <c r="A1269" s="3" t="str">
        <f t="shared" si="97"/>
        <v>JUNIN</v>
      </c>
      <c r="B1269" s="3" t="str">
        <f t="shared" si="103"/>
        <v>TARMA</v>
      </c>
      <c r="C1269" s="3" t="s">
        <v>440</v>
      </c>
      <c r="D1269" s="4">
        <v>12</v>
      </c>
      <c r="E1269" s="4">
        <v>157</v>
      </c>
      <c r="F1269" s="4">
        <v>139</v>
      </c>
      <c r="G1269" s="4">
        <v>270</v>
      </c>
    </row>
    <row r="1270" spans="1:7" ht="12" customHeight="1" x14ac:dyDescent="0.25">
      <c r="A1270" s="3" t="str">
        <f t="shared" si="97"/>
        <v>JUNIN</v>
      </c>
      <c r="B1270" s="3" t="str">
        <f t="shared" si="103"/>
        <v>TARMA</v>
      </c>
      <c r="C1270" s="3" t="s">
        <v>846</v>
      </c>
      <c r="D1270" s="4">
        <v>48</v>
      </c>
      <c r="E1270" s="4">
        <v>320</v>
      </c>
      <c r="F1270" s="4">
        <v>278</v>
      </c>
      <c r="G1270" s="4">
        <v>528</v>
      </c>
    </row>
    <row r="1271" spans="1:7" ht="12" customHeight="1" x14ac:dyDescent="0.25">
      <c r="A1271" s="3" t="str">
        <f t="shared" si="97"/>
        <v>JUNIN</v>
      </c>
      <c r="B1271" s="3" t="str">
        <f t="shared" si="103"/>
        <v>TARMA</v>
      </c>
      <c r="C1271" s="3" t="s">
        <v>1103</v>
      </c>
      <c r="D1271" s="4">
        <v>21</v>
      </c>
      <c r="E1271" s="4">
        <v>149</v>
      </c>
      <c r="F1271" s="4">
        <v>122</v>
      </c>
      <c r="G1271" s="4">
        <v>248</v>
      </c>
    </row>
    <row r="1272" spans="1:7" ht="12" customHeight="1" x14ac:dyDescent="0.25">
      <c r="A1272" s="3" t="str">
        <f t="shared" si="97"/>
        <v>JUNIN</v>
      </c>
      <c r="B1272" s="3" t="str">
        <f t="shared" si="103"/>
        <v>TARMA</v>
      </c>
      <c r="C1272" s="3" t="s">
        <v>1104</v>
      </c>
      <c r="D1272" s="4">
        <v>16</v>
      </c>
      <c r="E1272" s="4">
        <v>108</v>
      </c>
      <c r="F1272" s="4">
        <v>88</v>
      </c>
      <c r="G1272" s="4">
        <v>179</v>
      </c>
    </row>
    <row r="1273" spans="1:7" ht="12" customHeight="1" x14ac:dyDescent="0.25">
      <c r="A1273" s="3" t="str">
        <f t="shared" si="97"/>
        <v>JUNIN</v>
      </c>
      <c r="B1273" s="3" t="str">
        <f t="shared" si="103"/>
        <v>TARMA</v>
      </c>
      <c r="C1273" s="3" t="s">
        <v>1105</v>
      </c>
      <c r="D1273" s="4">
        <v>36</v>
      </c>
      <c r="E1273" s="4">
        <v>252</v>
      </c>
      <c r="F1273" s="4">
        <v>219</v>
      </c>
      <c r="G1273" s="4">
        <v>386</v>
      </c>
    </row>
    <row r="1274" spans="1:7" ht="12" customHeight="1" x14ac:dyDescent="0.25">
      <c r="A1274" s="3" t="str">
        <f t="shared" si="97"/>
        <v>JUNIN</v>
      </c>
      <c r="B1274" s="3" t="str">
        <f t="shared" si="103"/>
        <v>TARMA</v>
      </c>
      <c r="C1274" s="3" t="s">
        <v>1100</v>
      </c>
      <c r="D1274" s="4">
        <v>295</v>
      </c>
      <c r="E1274" s="4">
        <v>2281</v>
      </c>
      <c r="F1274" s="4">
        <v>1955</v>
      </c>
      <c r="G1274" s="4">
        <v>3628</v>
      </c>
    </row>
    <row r="1275" spans="1:7" ht="12" customHeight="1" x14ac:dyDescent="0.25">
      <c r="A1275" s="3" t="str">
        <f t="shared" si="97"/>
        <v>JUNIN</v>
      </c>
      <c r="B1275" s="139" t="s">
        <v>2649</v>
      </c>
      <c r="C1275" s="141"/>
      <c r="D1275" s="140">
        <v>560</v>
      </c>
      <c r="E1275" s="140">
        <v>4330</v>
      </c>
      <c r="F1275" s="140">
        <v>3704</v>
      </c>
      <c r="G1275" s="140">
        <v>6896</v>
      </c>
    </row>
    <row r="1276" spans="1:7" ht="12" customHeight="1" x14ac:dyDescent="0.25">
      <c r="A1276" s="3" t="str">
        <f t="shared" si="97"/>
        <v>JUNIN</v>
      </c>
      <c r="B1276" s="3" t="s">
        <v>849</v>
      </c>
      <c r="C1276" s="3" t="s">
        <v>1106</v>
      </c>
      <c r="D1276" s="4">
        <v>9</v>
      </c>
      <c r="E1276" s="4">
        <v>39</v>
      </c>
      <c r="F1276" s="4">
        <v>30</v>
      </c>
      <c r="G1276" s="4">
        <v>59</v>
      </c>
    </row>
    <row r="1277" spans="1:7" ht="12" customHeight="1" x14ac:dyDescent="0.25">
      <c r="A1277" s="3" t="str">
        <f t="shared" si="97"/>
        <v>JUNIN</v>
      </c>
      <c r="B1277" s="3" t="str">
        <f t="shared" ref="B1277:B1285" si="104">B1276</f>
        <v>YAULI</v>
      </c>
      <c r="C1277" s="3" t="s">
        <v>1107</v>
      </c>
      <c r="D1277" s="4">
        <v>7</v>
      </c>
      <c r="E1277" s="4">
        <v>61</v>
      </c>
      <c r="F1277" s="4">
        <v>44</v>
      </c>
      <c r="G1277" s="4">
        <v>97</v>
      </c>
    </row>
    <row r="1278" spans="1:7" ht="12" customHeight="1" x14ac:dyDescent="0.25">
      <c r="A1278" s="3" t="str">
        <f t="shared" si="97"/>
        <v>JUNIN</v>
      </c>
      <c r="B1278" s="3" t="str">
        <f t="shared" si="104"/>
        <v>YAULI</v>
      </c>
      <c r="C1278" s="3" t="s">
        <v>1108</v>
      </c>
      <c r="D1278" s="4">
        <v>61</v>
      </c>
      <c r="E1278" s="4">
        <v>540</v>
      </c>
      <c r="F1278" s="4">
        <v>458</v>
      </c>
      <c r="G1278" s="4">
        <v>822</v>
      </c>
    </row>
    <row r="1279" spans="1:7" ht="12" customHeight="1" x14ac:dyDescent="0.25">
      <c r="A1279" s="3" t="str">
        <f t="shared" si="97"/>
        <v>JUNIN</v>
      </c>
      <c r="B1279" s="3" t="str">
        <f t="shared" si="104"/>
        <v>YAULI</v>
      </c>
      <c r="C1279" s="3" t="s">
        <v>1109</v>
      </c>
      <c r="D1279" s="4">
        <v>8</v>
      </c>
      <c r="E1279" s="4">
        <v>44</v>
      </c>
      <c r="F1279" s="4">
        <v>39</v>
      </c>
      <c r="G1279" s="4">
        <v>64</v>
      </c>
    </row>
    <row r="1280" spans="1:7" ht="12" customHeight="1" x14ac:dyDescent="0.25">
      <c r="A1280" s="3" t="str">
        <f t="shared" si="97"/>
        <v>JUNIN</v>
      </c>
      <c r="B1280" s="3" t="str">
        <f t="shared" si="104"/>
        <v>YAULI</v>
      </c>
      <c r="C1280" s="3" t="s">
        <v>1110</v>
      </c>
      <c r="D1280" s="4">
        <v>18</v>
      </c>
      <c r="E1280" s="4">
        <v>150</v>
      </c>
      <c r="F1280" s="4">
        <v>128</v>
      </c>
      <c r="G1280" s="4">
        <v>233</v>
      </c>
    </row>
    <row r="1281" spans="1:7" ht="12" customHeight="1" x14ac:dyDescent="0.25">
      <c r="A1281" s="3" t="str">
        <f t="shared" si="97"/>
        <v>JUNIN</v>
      </c>
      <c r="B1281" s="3" t="str">
        <f t="shared" si="104"/>
        <v>YAULI</v>
      </c>
      <c r="C1281" s="3" t="s">
        <v>604</v>
      </c>
      <c r="D1281" s="4">
        <v>8</v>
      </c>
      <c r="E1281" s="4">
        <v>70</v>
      </c>
      <c r="F1281" s="4">
        <v>62</v>
      </c>
      <c r="G1281" s="4">
        <v>106</v>
      </c>
    </row>
    <row r="1282" spans="1:7" ht="12" customHeight="1" x14ac:dyDescent="0.25">
      <c r="A1282" s="3" t="str">
        <f t="shared" si="97"/>
        <v>JUNIN</v>
      </c>
      <c r="B1282" s="3" t="str">
        <f t="shared" si="104"/>
        <v>YAULI</v>
      </c>
      <c r="C1282" s="3" t="s">
        <v>1111</v>
      </c>
      <c r="D1282" s="4">
        <v>6</v>
      </c>
      <c r="E1282" s="4">
        <v>35</v>
      </c>
      <c r="F1282" s="4">
        <v>27</v>
      </c>
      <c r="G1282" s="4">
        <v>41</v>
      </c>
    </row>
    <row r="1283" spans="1:7" ht="12" customHeight="1" x14ac:dyDescent="0.25">
      <c r="A1283" s="3" t="str">
        <f t="shared" si="97"/>
        <v>JUNIN</v>
      </c>
      <c r="B1283" s="3" t="str">
        <f t="shared" si="104"/>
        <v>YAULI</v>
      </c>
      <c r="C1283" s="3" t="s">
        <v>1112</v>
      </c>
      <c r="D1283" s="4">
        <v>44</v>
      </c>
      <c r="E1283" s="4">
        <v>302</v>
      </c>
      <c r="F1283" s="4">
        <v>268</v>
      </c>
      <c r="G1283" s="4">
        <v>471</v>
      </c>
    </row>
    <row r="1284" spans="1:7" ht="12" customHeight="1" x14ac:dyDescent="0.25">
      <c r="A1284" s="3" t="str">
        <f t="shared" si="97"/>
        <v>JUNIN</v>
      </c>
      <c r="B1284" s="3" t="str">
        <f t="shared" si="104"/>
        <v>YAULI</v>
      </c>
      <c r="C1284" s="3" t="s">
        <v>1113</v>
      </c>
      <c r="D1284" s="4">
        <v>8</v>
      </c>
      <c r="E1284" s="4">
        <v>58</v>
      </c>
      <c r="F1284" s="4">
        <v>54</v>
      </c>
      <c r="G1284" s="4">
        <v>89</v>
      </c>
    </row>
    <row r="1285" spans="1:7" ht="12" customHeight="1" x14ac:dyDescent="0.25">
      <c r="A1285" s="3" t="str">
        <f t="shared" si="97"/>
        <v>JUNIN</v>
      </c>
      <c r="B1285" s="3" t="str">
        <f t="shared" si="104"/>
        <v>YAULI</v>
      </c>
      <c r="C1285" s="3" t="s">
        <v>849</v>
      </c>
      <c r="D1285" s="4">
        <v>10</v>
      </c>
      <c r="E1285" s="4">
        <v>140</v>
      </c>
      <c r="F1285" s="4">
        <v>125</v>
      </c>
      <c r="G1285" s="4">
        <v>234</v>
      </c>
    </row>
    <row r="1286" spans="1:7" ht="12" customHeight="1" x14ac:dyDescent="0.25">
      <c r="A1286" s="3" t="str">
        <f t="shared" si="97"/>
        <v>JUNIN</v>
      </c>
      <c r="B1286" s="139" t="s">
        <v>2650</v>
      </c>
      <c r="C1286" s="141"/>
      <c r="D1286" s="140">
        <v>179</v>
      </c>
      <c r="E1286" s="140">
        <v>1439</v>
      </c>
      <c r="F1286" s="140">
        <v>1235</v>
      </c>
      <c r="G1286" s="140">
        <v>2216</v>
      </c>
    </row>
    <row r="1287" spans="1:7" ht="12" customHeight="1" x14ac:dyDescent="0.25">
      <c r="A1287" s="142" t="s">
        <v>1792</v>
      </c>
      <c r="B1287" s="142"/>
      <c r="C1287" s="143"/>
      <c r="D1287" s="144">
        <v>8958</v>
      </c>
      <c r="E1287" s="144">
        <v>69170</v>
      </c>
      <c r="F1287" s="144">
        <v>58345</v>
      </c>
      <c r="G1287" s="144">
        <v>107069</v>
      </c>
    </row>
    <row r="1288" spans="1:7" ht="12" customHeight="1" x14ac:dyDescent="0.25">
      <c r="A1288" s="3" t="s">
        <v>154</v>
      </c>
      <c r="B1288" s="3" t="s">
        <v>1114</v>
      </c>
      <c r="C1288" s="3" t="s">
        <v>1114</v>
      </c>
      <c r="D1288" s="4">
        <v>40</v>
      </c>
      <c r="E1288" s="4">
        <v>306</v>
      </c>
      <c r="F1288" s="4">
        <v>247</v>
      </c>
      <c r="G1288" s="4">
        <v>464</v>
      </c>
    </row>
    <row r="1289" spans="1:7" ht="12" customHeight="1" x14ac:dyDescent="0.25">
      <c r="A1289" s="3" t="str">
        <f t="shared" ref="A1289:B1295" si="105">A1288</f>
        <v>LA LIBERTAD</v>
      </c>
      <c r="B1289" s="3" t="str">
        <f t="shared" si="105"/>
        <v>ASCOPE</v>
      </c>
      <c r="C1289" s="3" t="s">
        <v>1115</v>
      </c>
      <c r="D1289" s="4">
        <v>162</v>
      </c>
      <c r="E1289" s="4">
        <v>1049</v>
      </c>
      <c r="F1289" s="4">
        <v>864</v>
      </c>
      <c r="G1289" s="4">
        <v>1564</v>
      </c>
    </row>
    <row r="1290" spans="1:7" ht="12" customHeight="1" x14ac:dyDescent="0.25">
      <c r="A1290" s="3" t="str">
        <f t="shared" si="105"/>
        <v>LA LIBERTAD</v>
      </c>
      <c r="B1290" s="3" t="str">
        <f t="shared" si="105"/>
        <v>ASCOPE</v>
      </c>
      <c r="C1290" s="3" t="s">
        <v>1116</v>
      </c>
      <c r="D1290" s="4">
        <v>87</v>
      </c>
      <c r="E1290" s="4">
        <v>695</v>
      </c>
      <c r="F1290" s="4">
        <v>583</v>
      </c>
      <c r="G1290" s="4">
        <v>1048</v>
      </c>
    </row>
    <row r="1291" spans="1:7" ht="12" customHeight="1" x14ac:dyDescent="0.25">
      <c r="A1291" s="3" t="str">
        <f t="shared" si="105"/>
        <v>LA LIBERTAD</v>
      </c>
      <c r="B1291" s="3" t="str">
        <f t="shared" si="105"/>
        <v>ASCOPE</v>
      </c>
      <c r="C1291" s="3" t="s">
        <v>1117</v>
      </c>
      <c r="D1291" s="4">
        <v>45</v>
      </c>
      <c r="E1291" s="4">
        <v>381</v>
      </c>
      <c r="F1291" s="4">
        <v>319</v>
      </c>
      <c r="G1291" s="4">
        <v>593</v>
      </c>
    </row>
    <row r="1292" spans="1:7" ht="12" customHeight="1" x14ac:dyDescent="0.25">
      <c r="A1292" s="3" t="str">
        <f t="shared" si="105"/>
        <v>LA LIBERTAD</v>
      </c>
      <c r="B1292" s="3" t="str">
        <f t="shared" si="105"/>
        <v>ASCOPE</v>
      </c>
      <c r="C1292" s="3" t="s">
        <v>1118</v>
      </c>
      <c r="D1292" s="4">
        <v>19</v>
      </c>
      <c r="E1292" s="4">
        <v>93</v>
      </c>
      <c r="F1292" s="4">
        <v>78</v>
      </c>
      <c r="G1292" s="4">
        <v>133</v>
      </c>
    </row>
    <row r="1293" spans="1:7" ht="12" customHeight="1" x14ac:dyDescent="0.25">
      <c r="A1293" s="3" t="str">
        <f t="shared" si="105"/>
        <v>LA LIBERTAD</v>
      </c>
      <c r="B1293" s="3" t="str">
        <f t="shared" si="105"/>
        <v>ASCOPE</v>
      </c>
      <c r="C1293" s="3" t="s">
        <v>1119</v>
      </c>
      <c r="D1293" s="4">
        <v>217</v>
      </c>
      <c r="E1293" s="4">
        <v>1456</v>
      </c>
      <c r="F1293" s="4">
        <v>1215</v>
      </c>
      <c r="G1293" s="4">
        <v>2198</v>
      </c>
    </row>
    <row r="1294" spans="1:7" ht="12" customHeight="1" x14ac:dyDescent="0.25">
      <c r="A1294" s="3" t="str">
        <f t="shared" si="105"/>
        <v>LA LIBERTAD</v>
      </c>
      <c r="B1294" s="3" t="str">
        <f t="shared" si="105"/>
        <v>ASCOPE</v>
      </c>
      <c r="C1294" s="3" t="s">
        <v>1120</v>
      </c>
      <c r="D1294" s="4">
        <v>66</v>
      </c>
      <c r="E1294" s="4">
        <v>390</v>
      </c>
      <c r="F1294" s="4">
        <v>322</v>
      </c>
      <c r="G1294" s="4">
        <v>620</v>
      </c>
    </row>
    <row r="1295" spans="1:7" ht="12" customHeight="1" x14ac:dyDescent="0.25">
      <c r="A1295" s="3" t="str">
        <f t="shared" si="105"/>
        <v>LA LIBERTAD</v>
      </c>
      <c r="B1295" s="3" t="str">
        <f t="shared" si="105"/>
        <v>ASCOPE</v>
      </c>
      <c r="C1295" s="3" t="s">
        <v>1121</v>
      </c>
      <c r="D1295" s="4">
        <v>94</v>
      </c>
      <c r="E1295" s="4">
        <v>679</v>
      </c>
      <c r="F1295" s="4">
        <v>565</v>
      </c>
      <c r="G1295" s="4">
        <v>1095</v>
      </c>
    </row>
    <row r="1296" spans="1:7" ht="12" customHeight="1" x14ac:dyDescent="0.25">
      <c r="A1296" s="3" t="str">
        <f t="shared" ref="A1296:A1382" si="106">A1295</f>
        <v>LA LIBERTAD</v>
      </c>
      <c r="B1296" s="139" t="s">
        <v>2651</v>
      </c>
      <c r="C1296" s="141"/>
      <c r="D1296" s="140">
        <v>730</v>
      </c>
      <c r="E1296" s="140">
        <v>5049</v>
      </c>
      <c r="F1296" s="140">
        <v>4193</v>
      </c>
      <c r="G1296" s="140">
        <v>7715</v>
      </c>
    </row>
    <row r="1297" spans="1:7" ht="12" customHeight="1" x14ac:dyDescent="0.25">
      <c r="A1297" s="3" t="str">
        <f t="shared" si="106"/>
        <v>LA LIBERTAD</v>
      </c>
      <c r="B1297" s="3" t="s">
        <v>659</v>
      </c>
      <c r="C1297" s="3" t="s">
        <v>632</v>
      </c>
      <c r="D1297" s="4">
        <v>39</v>
      </c>
      <c r="E1297" s="4">
        <v>339</v>
      </c>
      <c r="F1297" s="4">
        <v>275</v>
      </c>
      <c r="G1297" s="4">
        <v>468</v>
      </c>
    </row>
    <row r="1298" spans="1:7" ht="12" customHeight="1" x14ac:dyDescent="0.25">
      <c r="A1298" s="3" t="str">
        <f t="shared" si="106"/>
        <v>LA LIBERTAD</v>
      </c>
      <c r="B1298" s="3" t="str">
        <f>B1297</f>
        <v>BOLIVAR</v>
      </c>
      <c r="C1298" s="3" t="s">
        <v>659</v>
      </c>
      <c r="D1298" s="4">
        <v>44</v>
      </c>
      <c r="E1298" s="4">
        <v>322</v>
      </c>
      <c r="F1298" s="4">
        <v>266</v>
      </c>
      <c r="G1298" s="4">
        <v>507</v>
      </c>
    </row>
    <row r="1299" spans="1:7" ht="12" customHeight="1" x14ac:dyDescent="0.25">
      <c r="A1299" s="3" t="str">
        <f t="shared" si="106"/>
        <v>LA LIBERTAD</v>
      </c>
      <c r="B1299" s="3" t="str">
        <f>B1298</f>
        <v>BOLIVAR</v>
      </c>
      <c r="C1299" s="3" t="s">
        <v>1122</v>
      </c>
      <c r="D1299" s="4">
        <v>20</v>
      </c>
      <c r="E1299" s="4">
        <v>142</v>
      </c>
      <c r="F1299" s="4">
        <v>118</v>
      </c>
      <c r="G1299" s="4">
        <v>249</v>
      </c>
    </row>
    <row r="1300" spans="1:7" ht="12" customHeight="1" x14ac:dyDescent="0.25">
      <c r="A1300" s="3" t="str">
        <f t="shared" si="106"/>
        <v>LA LIBERTAD</v>
      </c>
      <c r="B1300" s="3" t="str">
        <f>B1299</f>
        <v>BOLIVAR</v>
      </c>
      <c r="C1300" s="3" t="s">
        <v>1123</v>
      </c>
      <c r="D1300" s="4">
        <v>19</v>
      </c>
      <c r="E1300" s="4">
        <v>156</v>
      </c>
      <c r="F1300" s="4">
        <v>133</v>
      </c>
      <c r="G1300" s="4">
        <v>230</v>
      </c>
    </row>
    <row r="1301" spans="1:7" ht="12" customHeight="1" x14ac:dyDescent="0.25">
      <c r="A1301" s="3" t="str">
        <f t="shared" si="106"/>
        <v>LA LIBERTAD</v>
      </c>
      <c r="B1301" s="3" t="str">
        <f>B1300</f>
        <v>BOLIVAR</v>
      </c>
      <c r="C1301" s="3" t="s">
        <v>1124</v>
      </c>
      <c r="D1301" s="4">
        <v>16</v>
      </c>
      <c r="E1301" s="4">
        <v>110</v>
      </c>
      <c r="F1301" s="4">
        <v>88</v>
      </c>
      <c r="G1301" s="4">
        <v>151</v>
      </c>
    </row>
    <row r="1302" spans="1:7" ht="12" customHeight="1" x14ac:dyDescent="0.25">
      <c r="A1302" s="3" t="str">
        <f t="shared" si="106"/>
        <v>LA LIBERTAD</v>
      </c>
      <c r="B1302" s="3" t="str">
        <f>B1301</f>
        <v>BOLIVAR</v>
      </c>
      <c r="C1302" s="3" t="s">
        <v>1125</v>
      </c>
      <c r="D1302" s="4">
        <v>10</v>
      </c>
      <c r="E1302" s="4">
        <v>73</v>
      </c>
      <c r="F1302" s="4">
        <v>63</v>
      </c>
      <c r="G1302" s="4">
        <v>116</v>
      </c>
    </row>
    <row r="1303" spans="1:7" ht="12" customHeight="1" x14ac:dyDescent="0.25">
      <c r="A1303" s="3" t="str">
        <f t="shared" si="106"/>
        <v>LA LIBERTAD</v>
      </c>
      <c r="B1303" s="139" t="s">
        <v>2652</v>
      </c>
      <c r="C1303" s="141"/>
      <c r="D1303" s="140">
        <v>148</v>
      </c>
      <c r="E1303" s="140">
        <v>1142</v>
      </c>
      <c r="F1303" s="140">
        <v>943</v>
      </c>
      <c r="G1303" s="140">
        <v>1721</v>
      </c>
    </row>
    <row r="1304" spans="1:7" ht="12" customHeight="1" x14ac:dyDescent="0.25">
      <c r="A1304" s="3" t="str">
        <f t="shared" si="106"/>
        <v>LA LIBERTAD</v>
      </c>
      <c r="B1304" s="3" t="s">
        <v>1126</v>
      </c>
      <c r="C1304" s="3" t="s">
        <v>1126</v>
      </c>
      <c r="D1304" s="4">
        <v>327</v>
      </c>
      <c r="E1304" s="4">
        <v>2462</v>
      </c>
      <c r="F1304" s="4">
        <v>2094</v>
      </c>
      <c r="G1304" s="4">
        <v>3807</v>
      </c>
    </row>
    <row r="1305" spans="1:7" ht="12" customHeight="1" x14ac:dyDescent="0.25">
      <c r="A1305" s="3" t="str">
        <f t="shared" si="106"/>
        <v>LA LIBERTAD</v>
      </c>
      <c r="B1305" s="3" t="str">
        <f>B1304</f>
        <v>CHEPEN</v>
      </c>
      <c r="C1305" s="3" t="s">
        <v>1127</v>
      </c>
      <c r="D1305" s="4">
        <v>209</v>
      </c>
      <c r="E1305" s="4">
        <v>1209</v>
      </c>
      <c r="F1305" s="4">
        <v>983</v>
      </c>
      <c r="G1305" s="4">
        <v>1772</v>
      </c>
    </row>
    <row r="1306" spans="1:7" ht="12" customHeight="1" x14ac:dyDescent="0.25">
      <c r="A1306" s="3" t="str">
        <f t="shared" si="106"/>
        <v>LA LIBERTAD</v>
      </c>
      <c r="B1306" s="3" t="str">
        <f>B1305</f>
        <v>CHEPEN</v>
      </c>
      <c r="C1306" s="3" t="s">
        <v>942</v>
      </c>
      <c r="D1306" s="4">
        <v>83</v>
      </c>
      <c r="E1306" s="4">
        <v>563</v>
      </c>
      <c r="F1306" s="4">
        <v>479</v>
      </c>
      <c r="G1306" s="4">
        <v>921</v>
      </c>
    </row>
    <row r="1307" spans="1:7" ht="12" customHeight="1" x14ac:dyDescent="0.25">
      <c r="A1307" s="3" t="str">
        <f t="shared" si="106"/>
        <v>LA LIBERTAD</v>
      </c>
      <c r="B1307" s="139" t="s">
        <v>2653</v>
      </c>
      <c r="C1307" s="141"/>
      <c r="D1307" s="140">
        <v>619</v>
      </c>
      <c r="E1307" s="140">
        <v>4234</v>
      </c>
      <c r="F1307" s="140">
        <v>3556</v>
      </c>
      <c r="G1307" s="140">
        <v>6500</v>
      </c>
    </row>
    <row r="1308" spans="1:7" ht="12" customHeight="1" x14ac:dyDescent="0.25">
      <c r="A1308" s="3" t="str">
        <f t="shared" si="106"/>
        <v>LA LIBERTAD</v>
      </c>
      <c r="B1308" s="3" t="s">
        <v>1128</v>
      </c>
      <c r="C1308" s="3" t="s">
        <v>1129</v>
      </c>
      <c r="D1308" s="4">
        <v>79</v>
      </c>
      <c r="E1308" s="4">
        <v>615</v>
      </c>
      <c r="F1308" s="4">
        <v>508</v>
      </c>
      <c r="G1308" s="4">
        <v>904</v>
      </c>
    </row>
    <row r="1309" spans="1:7" ht="12" customHeight="1" x14ac:dyDescent="0.25">
      <c r="A1309" s="3" t="str">
        <f t="shared" si="106"/>
        <v>LA LIBERTAD</v>
      </c>
      <c r="B1309" s="3" t="str">
        <f>B1308</f>
        <v>GRAN CHIMU</v>
      </c>
      <c r="C1309" s="3" t="s">
        <v>195</v>
      </c>
      <c r="D1309" s="4">
        <v>35</v>
      </c>
      <c r="E1309" s="4">
        <v>244</v>
      </c>
      <c r="F1309" s="4">
        <v>207</v>
      </c>
      <c r="G1309" s="4">
        <v>366</v>
      </c>
    </row>
    <row r="1310" spans="1:7" ht="12" customHeight="1" x14ac:dyDescent="0.25">
      <c r="A1310" s="3" t="str">
        <f t="shared" si="106"/>
        <v>LA LIBERTAD</v>
      </c>
      <c r="B1310" s="3" t="str">
        <f>B1309</f>
        <v>GRAN CHIMU</v>
      </c>
      <c r="C1310" s="3" t="s">
        <v>1130</v>
      </c>
      <c r="D1310" s="4">
        <v>7</v>
      </c>
      <c r="E1310" s="4">
        <v>91</v>
      </c>
      <c r="F1310" s="4">
        <v>74</v>
      </c>
      <c r="G1310" s="4">
        <v>150</v>
      </c>
    </row>
    <row r="1311" spans="1:7" ht="12" customHeight="1" x14ac:dyDescent="0.25">
      <c r="A1311" s="3" t="str">
        <f t="shared" si="106"/>
        <v>LA LIBERTAD</v>
      </c>
      <c r="B1311" s="3" t="str">
        <f>B1310</f>
        <v>GRAN CHIMU</v>
      </c>
      <c r="C1311" s="3" t="s">
        <v>1131</v>
      </c>
      <c r="D1311" s="4">
        <v>83</v>
      </c>
      <c r="E1311" s="4">
        <v>504</v>
      </c>
      <c r="F1311" s="4">
        <v>433</v>
      </c>
      <c r="G1311" s="4">
        <v>787</v>
      </c>
    </row>
    <row r="1312" spans="1:7" ht="12" customHeight="1" x14ac:dyDescent="0.25">
      <c r="A1312" s="3" t="str">
        <f t="shared" si="106"/>
        <v>LA LIBERTAD</v>
      </c>
      <c r="B1312" s="139" t="s">
        <v>2654</v>
      </c>
      <c r="C1312" s="141"/>
      <c r="D1312" s="140">
        <v>204</v>
      </c>
      <c r="E1312" s="140">
        <v>1454</v>
      </c>
      <c r="F1312" s="140">
        <v>1222</v>
      </c>
      <c r="G1312" s="140">
        <v>2207</v>
      </c>
    </row>
    <row r="1313" spans="1:7" ht="12" customHeight="1" x14ac:dyDescent="0.25">
      <c r="A1313" s="3" t="str">
        <f t="shared" si="106"/>
        <v>LA LIBERTAD</v>
      </c>
      <c r="B1313" s="3" t="s">
        <v>1067</v>
      </c>
      <c r="C1313" s="3" t="s">
        <v>1132</v>
      </c>
      <c r="D1313" s="4">
        <v>53</v>
      </c>
      <c r="E1313" s="4">
        <v>325</v>
      </c>
      <c r="F1313" s="4">
        <v>272</v>
      </c>
      <c r="G1313" s="4">
        <v>473</v>
      </c>
    </row>
    <row r="1314" spans="1:7" ht="12" customHeight="1" x14ac:dyDescent="0.25">
      <c r="A1314" s="3" t="str">
        <f t="shared" si="106"/>
        <v>LA LIBERTAD</v>
      </c>
      <c r="B1314" s="3" t="str">
        <f>B1313</f>
        <v>JULCAN</v>
      </c>
      <c r="C1314" s="3" t="s">
        <v>1133</v>
      </c>
      <c r="D1314" s="4">
        <v>70</v>
      </c>
      <c r="E1314" s="4">
        <v>443</v>
      </c>
      <c r="F1314" s="4">
        <v>366</v>
      </c>
      <c r="G1314" s="4">
        <v>669</v>
      </c>
    </row>
    <row r="1315" spans="1:7" ht="12" customHeight="1" x14ac:dyDescent="0.25">
      <c r="A1315" s="3" t="str">
        <f t="shared" si="106"/>
        <v>LA LIBERTAD</v>
      </c>
      <c r="B1315" s="3" t="str">
        <f>B1314</f>
        <v>JULCAN</v>
      </c>
      <c r="C1315" s="3" t="s">
        <v>1134</v>
      </c>
      <c r="D1315" s="4">
        <v>66</v>
      </c>
      <c r="E1315" s="4">
        <v>404</v>
      </c>
      <c r="F1315" s="4">
        <v>331</v>
      </c>
      <c r="G1315" s="4">
        <v>625</v>
      </c>
    </row>
    <row r="1316" spans="1:7" ht="12" customHeight="1" x14ac:dyDescent="0.25">
      <c r="A1316" s="3" t="str">
        <f t="shared" si="106"/>
        <v>LA LIBERTAD</v>
      </c>
      <c r="B1316" s="3" t="str">
        <f>B1315</f>
        <v>JULCAN</v>
      </c>
      <c r="C1316" s="3" t="s">
        <v>1067</v>
      </c>
      <c r="D1316" s="4">
        <v>113</v>
      </c>
      <c r="E1316" s="4">
        <v>665</v>
      </c>
      <c r="F1316" s="4">
        <v>550</v>
      </c>
      <c r="G1316" s="4">
        <v>967</v>
      </c>
    </row>
    <row r="1317" spans="1:7" ht="12" customHeight="1" x14ac:dyDescent="0.25">
      <c r="A1317" s="3" t="str">
        <f t="shared" si="106"/>
        <v>LA LIBERTAD</v>
      </c>
      <c r="B1317" s="139" t="s">
        <v>2655</v>
      </c>
      <c r="C1317" s="141"/>
      <c r="D1317" s="140">
        <v>302</v>
      </c>
      <c r="E1317" s="140">
        <v>1837</v>
      </c>
      <c r="F1317" s="140">
        <v>1519</v>
      </c>
      <c r="G1317" s="140">
        <v>2734</v>
      </c>
    </row>
    <row r="1318" spans="1:7" ht="12" customHeight="1" x14ac:dyDescent="0.25">
      <c r="A1318" s="3" t="str">
        <f t="shared" si="106"/>
        <v>LA LIBERTAD</v>
      </c>
      <c r="B1318" s="3" t="s">
        <v>1135</v>
      </c>
      <c r="C1318" s="3" t="s">
        <v>1136</v>
      </c>
      <c r="D1318" s="4">
        <v>81</v>
      </c>
      <c r="E1318" s="4">
        <v>567</v>
      </c>
      <c r="F1318" s="4">
        <v>492</v>
      </c>
      <c r="G1318" s="4">
        <v>921</v>
      </c>
    </row>
    <row r="1319" spans="1:7" ht="12" customHeight="1" x14ac:dyDescent="0.25">
      <c r="A1319" s="3" t="str">
        <f t="shared" si="106"/>
        <v>LA LIBERTAD</v>
      </c>
      <c r="B1319" s="3" t="str">
        <f t="shared" ref="B1319:B1327" si="107">B1318</f>
        <v>OTUZCO</v>
      </c>
      <c r="C1319" s="3" t="s">
        <v>1137</v>
      </c>
      <c r="D1319" s="4">
        <v>5</v>
      </c>
      <c r="E1319" s="4">
        <v>89</v>
      </c>
      <c r="F1319" s="4">
        <v>82</v>
      </c>
      <c r="G1319" s="4">
        <v>165</v>
      </c>
    </row>
    <row r="1320" spans="1:7" ht="12" customHeight="1" x14ac:dyDescent="0.25">
      <c r="A1320" s="3" t="str">
        <f t="shared" si="106"/>
        <v>LA LIBERTAD</v>
      </c>
      <c r="B1320" s="3" t="str">
        <f t="shared" si="107"/>
        <v>OTUZCO</v>
      </c>
      <c r="C1320" s="3" t="s">
        <v>1138</v>
      </c>
      <c r="D1320" s="4">
        <v>36</v>
      </c>
      <c r="E1320" s="4">
        <v>280</v>
      </c>
      <c r="F1320" s="4">
        <v>236</v>
      </c>
      <c r="G1320" s="4">
        <v>405</v>
      </c>
    </row>
    <row r="1321" spans="1:7" ht="12" customHeight="1" x14ac:dyDescent="0.25">
      <c r="A1321" s="3" t="str">
        <f t="shared" si="106"/>
        <v>LA LIBERTAD</v>
      </c>
      <c r="B1321" s="3" t="str">
        <f t="shared" si="107"/>
        <v>OTUZCO</v>
      </c>
      <c r="C1321" s="3" t="s">
        <v>1139</v>
      </c>
      <c r="D1321" s="4">
        <v>2</v>
      </c>
      <c r="E1321" s="4">
        <v>21</v>
      </c>
      <c r="F1321" s="4">
        <v>19</v>
      </c>
      <c r="G1321" s="4">
        <v>35</v>
      </c>
    </row>
    <row r="1322" spans="1:7" ht="12" customHeight="1" x14ac:dyDescent="0.25">
      <c r="A1322" s="3" t="str">
        <f t="shared" si="106"/>
        <v>LA LIBERTAD</v>
      </c>
      <c r="B1322" s="3" t="str">
        <f t="shared" si="107"/>
        <v>OTUZCO</v>
      </c>
      <c r="C1322" s="3" t="s">
        <v>1140</v>
      </c>
      <c r="D1322" s="4">
        <v>17</v>
      </c>
      <c r="E1322" s="4">
        <v>118</v>
      </c>
      <c r="F1322" s="4">
        <v>95</v>
      </c>
      <c r="G1322" s="4">
        <v>200</v>
      </c>
    </row>
    <row r="1323" spans="1:7" ht="12" customHeight="1" x14ac:dyDescent="0.25">
      <c r="A1323" s="3" t="str">
        <f t="shared" si="106"/>
        <v>LA LIBERTAD</v>
      </c>
      <c r="B1323" s="3" t="str">
        <f t="shared" si="107"/>
        <v>OTUZCO</v>
      </c>
      <c r="C1323" s="3" t="s">
        <v>1135</v>
      </c>
      <c r="D1323" s="4">
        <v>195</v>
      </c>
      <c r="E1323" s="4">
        <v>1221</v>
      </c>
      <c r="F1323" s="4">
        <v>999</v>
      </c>
      <c r="G1323" s="4">
        <v>1920</v>
      </c>
    </row>
    <row r="1324" spans="1:7" ht="12" customHeight="1" x14ac:dyDescent="0.25">
      <c r="A1324" s="3" t="str">
        <f t="shared" si="106"/>
        <v>LA LIBERTAD</v>
      </c>
      <c r="B1324" s="3" t="str">
        <f t="shared" si="107"/>
        <v>OTUZCO</v>
      </c>
      <c r="C1324" s="3" t="s">
        <v>1141</v>
      </c>
      <c r="D1324" s="4">
        <v>2</v>
      </c>
      <c r="E1324" s="4">
        <v>24</v>
      </c>
      <c r="F1324" s="4">
        <v>24</v>
      </c>
      <c r="G1324" s="4">
        <v>39</v>
      </c>
    </row>
    <row r="1325" spans="1:7" ht="12" customHeight="1" x14ac:dyDescent="0.25">
      <c r="A1325" s="3" t="str">
        <f t="shared" si="106"/>
        <v>LA LIBERTAD</v>
      </c>
      <c r="B1325" s="3" t="str">
        <f t="shared" si="107"/>
        <v>OTUZCO</v>
      </c>
      <c r="C1325" s="3" t="s">
        <v>1142</v>
      </c>
      <c r="D1325" s="4">
        <v>40</v>
      </c>
      <c r="E1325" s="4">
        <v>288</v>
      </c>
      <c r="F1325" s="4">
        <v>242</v>
      </c>
      <c r="G1325" s="4">
        <v>426</v>
      </c>
    </row>
    <row r="1326" spans="1:7" ht="12" customHeight="1" x14ac:dyDescent="0.25">
      <c r="A1326" s="3" t="str">
        <f t="shared" si="106"/>
        <v>LA LIBERTAD</v>
      </c>
      <c r="B1326" s="3" t="str">
        <f t="shared" si="107"/>
        <v>OTUZCO</v>
      </c>
      <c r="C1326" s="3" t="s">
        <v>1143</v>
      </c>
      <c r="D1326" s="4">
        <v>86</v>
      </c>
      <c r="E1326" s="4">
        <v>426</v>
      </c>
      <c r="F1326" s="4">
        <v>377</v>
      </c>
      <c r="G1326" s="4">
        <v>689</v>
      </c>
    </row>
    <row r="1327" spans="1:7" ht="12" customHeight="1" x14ac:dyDescent="0.25">
      <c r="A1327" s="3" t="str">
        <f t="shared" si="106"/>
        <v>LA LIBERTAD</v>
      </c>
      <c r="B1327" s="3" t="str">
        <f t="shared" si="107"/>
        <v>OTUZCO</v>
      </c>
      <c r="C1327" s="3" t="s">
        <v>1144</v>
      </c>
      <c r="D1327" s="4">
        <v>221</v>
      </c>
      <c r="E1327" s="4">
        <v>1713</v>
      </c>
      <c r="F1327" s="4">
        <v>1477</v>
      </c>
      <c r="G1327" s="4">
        <v>2776</v>
      </c>
    </row>
    <row r="1328" spans="1:7" ht="12" customHeight="1" x14ac:dyDescent="0.25">
      <c r="A1328" s="3" t="str">
        <f t="shared" si="106"/>
        <v>LA LIBERTAD</v>
      </c>
      <c r="B1328" s="139" t="s">
        <v>2656</v>
      </c>
      <c r="C1328" s="141"/>
      <c r="D1328" s="140">
        <v>685</v>
      </c>
      <c r="E1328" s="140">
        <v>4747</v>
      </c>
      <c r="F1328" s="140">
        <v>4043</v>
      </c>
      <c r="G1328" s="140">
        <v>7576</v>
      </c>
    </row>
    <row r="1329" spans="1:7" ht="12" customHeight="1" x14ac:dyDescent="0.25">
      <c r="A1329" s="3" t="str">
        <f t="shared" si="106"/>
        <v>LA LIBERTAD</v>
      </c>
      <c r="B1329" s="3" t="s">
        <v>1145</v>
      </c>
      <c r="C1329" s="3" t="s">
        <v>1146</v>
      </c>
      <c r="D1329" s="4">
        <v>246</v>
      </c>
      <c r="E1329" s="4">
        <v>1855</v>
      </c>
      <c r="F1329" s="4">
        <v>1596</v>
      </c>
      <c r="G1329" s="4">
        <v>2897</v>
      </c>
    </row>
    <row r="1330" spans="1:7" ht="12" customHeight="1" x14ac:dyDescent="0.25">
      <c r="A1330" s="3" t="str">
        <f t="shared" si="106"/>
        <v>LA LIBERTAD</v>
      </c>
      <c r="B1330" s="3" t="str">
        <f>B1329</f>
        <v>PACASMAYO</v>
      </c>
      <c r="C1330" s="3" t="s">
        <v>1147</v>
      </c>
      <c r="D1330" s="4">
        <v>21</v>
      </c>
      <c r="E1330" s="4">
        <v>189</v>
      </c>
      <c r="F1330" s="4">
        <v>161</v>
      </c>
      <c r="G1330" s="4">
        <v>273</v>
      </c>
    </row>
    <row r="1331" spans="1:7" ht="12" customHeight="1" x14ac:dyDescent="0.25">
      <c r="A1331" s="3" t="str">
        <f t="shared" si="106"/>
        <v>LA LIBERTAD</v>
      </c>
      <c r="B1331" s="3" t="str">
        <f>B1330</f>
        <v>PACASMAYO</v>
      </c>
      <c r="C1331" s="3" t="s">
        <v>1145</v>
      </c>
      <c r="D1331" s="4">
        <v>161</v>
      </c>
      <c r="E1331" s="4">
        <v>1341</v>
      </c>
      <c r="F1331" s="4">
        <v>1133</v>
      </c>
      <c r="G1331" s="4">
        <v>2133</v>
      </c>
    </row>
    <row r="1332" spans="1:7" ht="12" customHeight="1" x14ac:dyDescent="0.25">
      <c r="A1332" s="3" t="str">
        <f t="shared" si="106"/>
        <v>LA LIBERTAD</v>
      </c>
      <c r="B1332" s="3" t="str">
        <f>B1331</f>
        <v>PACASMAYO</v>
      </c>
      <c r="C1332" s="3" t="s">
        <v>1148</v>
      </c>
      <c r="D1332" s="4">
        <v>76</v>
      </c>
      <c r="E1332" s="4">
        <v>466</v>
      </c>
      <c r="F1332" s="4">
        <v>395</v>
      </c>
      <c r="G1332" s="4">
        <v>740</v>
      </c>
    </row>
    <row r="1333" spans="1:7" ht="12" customHeight="1" x14ac:dyDescent="0.25">
      <c r="A1333" s="3" t="str">
        <f t="shared" si="106"/>
        <v>LA LIBERTAD</v>
      </c>
      <c r="B1333" s="3" t="str">
        <f>B1332</f>
        <v>PACASMAYO</v>
      </c>
      <c r="C1333" s="3" t="s">
        <v>1149</v>
      </c>
      <c r="D1333" s="4">
        <v>82</v>
      </c>
      <c r="E1333" s="4">
        <v>683</v>
      </c>
      <c r="F1333" s="4">
        <v>567</v>
      </c>
      <c r="G1333" s="4">
        <v>1062</v>
      </c>
    </row>
    <row r="1334" spans="1:7" ht="12" customHeight="1" x14ac:dyDescent="0.25">
      <c r="A1334" s="3" t="str">
        <f t="shared" si="106"/>
        <v>LA LIBERTAD</v>
      </c>
      <c r="B1334" s="139" t="s">
        <v>2657</v>
      </c>
      <c r="C1334" s="141"/>
      <c r="D1334" s="140">
        <v>586</v>
      </c>
      <c r="E1334" s="140">
        <v>4534</v>
      </c>
      <c r="F1334" s="140">
        <v>3852</v>
      </c>
      <c r="G1334" s="140">
        <v>7105</v>
      </c>
    </row>
    <row r="1335" spans="1:7" ht="12" customHeight="1" x14ac:dyDescent="0.25">
      <c r="A1335" s="3" t="str">
        <f t="shared" si="106"/>
        <v>LA LIBERTAD</v>
      </c>
      <c r="B1335" s="3" t="s">
        <v>1150</v>
      </c>
      <c r="C1335" s="3" t="s">
        <v>1151</v>
      </c>
      <c r="D1335" s="4">
        <v>34</v>
      </c>
      <c r="E1335" s="4">
        <v>253</v>
      </c>
      <c r="F1335" s="4">
        <v>209</v>
      </c>
      <c r="G1335" s="4">
        <v>383</v>
      </c>
    </row>
    <row r="1336" spans="1:7" ht="12" customHeight="1" x14ac:dyDescent="0.25">
      <c r="A1336" s="3" t="str">
        <f t="shared" si="106"/>
        <v>LA LIBERTAD</v>
      </c>
      <c r="B1336" s="3" t="str">
        <f t="shared" ref="B1336:B1347" si="108">B1335</f>
        <v>PATAZ</v>
      </c>
      <c r="C1336" s="3" t="s">
        <v>1152</v>
      </c>
      <c r="D1336" s="4">
        <v>148</v>
      </c>
      <c r="E1336" s="4">
        <v>1085</v>
      </c>
      <c r="F1336" s="4">
        <v>904</v>
      </c>
      <c r="G1336" s="4">
        <v>1657</v>
      </c>
    </row>
    <row r="1337" spans="1:7" ht="12" customHeight="1" x14ac:dyDescent="0.25">
      <c r="A1337" s="3" t="str">
        <f t="shared" si="106"/>
        <v>LA LIBERTAD</v>
      </c>
      <c r="B1337" s="3" t="str">
        <f t="shared" si="108"/>
        <v>PATAZ</v>
      </c>
      <c r="C1337" s="3" t="s">
        <v>1153</v>
      </c>
      <c r="D1337" s="4">
        <v>58</v>
      </c>
      <c r="E1337" s="4">
        <v>362</v>
      </c>
      <c r="F1337" s="4">
        <v>292</v>
      </c>
      <c r="G1337" s="4">
        <v>549</v>
      </c>
    </row>
    <row r="1338" spans="1:7" ht="12" customHeight="1" x14ac:dyDescent="0.25">
      <c r="A1338" s="3" t="str">
        <f t="shared" si="106"/>
        <v>LA LIBERTAD</v>
      </c>
      <c r="B1338" s="3" t="str">
        <f t="shared" si="108"/>
        <v>PATAZ</v>
      </c>
      <c r="C1338" s="3" t="s">
        <v>1154</v>
      </c>
      <c r="D1338" s="4">
        <v>8</v>
      </c>
      <c r="E1338" s="4">
        <v>52</v>
      </c>
      <c r="F1338" s="4">
        <v>43</v>
      </c>
      <c r="G1338" s="4">
        <v>73</v>
      </c>
    </row>
    <row r="1339" spans="1:7" ht="12" customHeight="1" x14ac:dyDescent="0.25">
      <c r="A1339" s="3" t="str">
        <f t="shared" si="106"/>
        <v>LA LIBERTAD</v>
      </c>
      <c r="B1339" s="3" t="str">
        <f t="shared" si="108"/>
        <v>PATAZ</v>
      </c>
      <c r="C1339" s="3" t="s">
        <v>1155</v>
      </c>
      <c r="D1339" s="4">
        <v>27</v>
      </c>
      <c r="E1339" s="4">
        <v>220</v>
      </c>
      <c r="F1339" s="4">
        <v>192</v>
      </c>
      <c r="G1339" s="4">
        <v>356</v>
      </c>
    </row>
    <row r="1340" spans="1:7" ht="12" customHeight="1" x14ac:dyDescent="0.25">
      <c r="A1340" s="3" t="str">
        <f t="shared" si="106"/>
        <v>LA LIBERTAD</v>
      </c>
      <c r="B1340" s="3" t="str">
        <f t="shared" si="108"/>
        <v>PATAZ</v>
      </c>
      <c r="C1340" s="3" t="s">
        <v>1156</v>
      </c>
      <c r="D1340" s="4">
        <v>5</v>
      </c>
      <c r="E1340" s="4">
        <v>81</v>
      </c>
      <c r="F1340" s="4">
        <v>69</v>
      </c>
      <c r="G1340" s="4">
        <v>135</v>
      </c>
    </row>
    <row r="1341" spans="1:7" ht="12" customHeight="1" x14ac:dyDescent="0.25">
      <c r="A1341" s="3" t="str">
        <f t="shared" si="106"/>
        <v>LA LIBERTAD</v>
      </c>
      <c r="B1341" s="3" t="str">
        <f t="shared" si="108"/>
        <v>PATAZ</v>
      </c>
      <c r="C1341" s="3" t="s">
        <v>1157</v>
      </c>
      <c r="D1341" s="4">
        <v>168</v>
      </c>
      <c r="E1341" s="4">
        <v>1266</v>
      </c>
      <c r="F1341" s="4">
        <v>1078</v>
      </c>
      <c r="G1341" s="4">
        <v>1916</v>
      </c>
    </row>
    <row r="1342" spans="1:7" ht="12" customHeight="1" x14ac:dyDescent="0.25">
      <c r="A1342" s="3" t="str">
        <f t="shared" si="106"/>
        <v>LA LIBERTAD</v>
      </c>
      <c r="B1342" s="3" t="str">
        <f t="shared" si="108"/>
        <v>PATAZ</v>
      </c>
      <c r="C1342" s="3" t="s">
        <v>1150</v>
      </c>
      <c r="D1342" s="4">
        <v>127</v>
      </c>
      <c r="E1342" s="4">
        <v>816</v>
      </c>
      <c r="F1342" s="4">
        <v>671</v>
      </c>
      <c r="G1342" s="4">
        <v>1161</v>
      </c>
    </row>
    <row r="1343" spans="1:7" ht="12" customHeight="1" x14ac:dyDescent="0.25">
      <c r="A1343" s="3" t="str">
        <f t="shared" si="106"/>
        <v>LA LIBERTAD</v>
      </c>
      <c r="B1343" s="3" t="str">
        <f t="shared" si="108"/>
        <v>PATAZ</v>
      </c>
      <c r="C1343" s="3" t="s">
        <v>1158</v>
      </c>
      <c r="D1343" s="4">
        <v>9</v>
      </c>
      <c r="E1343" s="4">
        <v>65</v>
      </c>
      <c r="F1343" s="4">
        <v>50</v>
      </c>
      <c r="G1343" s="4">
        <v>102</v>
      </c>
    </row>
    <row r="1344" spans="1:7" ht="12" customHeight="1" x14ac:dyDescent="0.25">
      <c r="A1344" s="3" t="str">
        <f t="shared" si="106"/>
        <v>LA LIBERTAD</v>
      </c>
      <c r="B1344" s="3" t="str">
        <f t="shared" si="108"/>
        <v>PATAZ</v>
      </c>
      <c r="C1344" s="3" t="s">
        <v>1159</v>
      </c>
      <c r="D1344" s="4">
        <v>19</v>
      </c>
      <c r="E1344" s="4">
        <v>98</v>
      </c>
      <c r="F1344" s="4">
        <v>89</v>
      </c>
      <c r="G1344" s="4">
        <v>165</v>
      </c>
    </row>
    <row r="1345" spans="1:7" ht="12" customHeight="1" x14ac:dyDescent="0.25">
      <c r="A1345" s="3" t="str">
        <f t="shared" si="106"/>
        <v>LA LIBERTAD</v>
      </c>
      <c r="B1345" s="3" t="str">
        <f t="shared" si="108"/>
        <v>PATAZ</v>
      </c>
      <c r="C1345" s="3" t="s">
        <v>1160</v>
      </c>
      <c r="D1345" s="4">
        <v>23</v>
      </c>
      <c r="E1345" s="4">
        <v>167</v>
      </c>
      <c r="F1345" s="4">
        <v>142</v>
      </c>
      <c r="G1345" s="4">
        <v>255</v>
      </c>
    </row>
    <row r="1346" spans="1:7" ht="12" customHeight="1" x14ac:dyDescent="0.25">
      <c r="A1346" s="3" t="str">
        <f t="shared" si="106"/>
        <v>LA LIBERTAD</v>
      </c>
      <c r="B1346" s="3" t="str">
        <f t="shared" si="108"/>
        <v>PATAZ</v>
      </c>
      <c r="C1346" s="3" t="s">
        <v>1161</v>
      </c>
      <c r="D1346" s="4">
        <v>101</v>
      </c>
      <c r="E1346" s="4">
        <v>854</v>
      </c>
      <c r="F1346" s="4">
        <v>735</v>
      </c>
      <c r="G1346" s="4">
        <v>1353</v>
      </c>
    </row>
    <row r="1347" spans="1:7" ht="12" customHeight="1" x14ac:dyDescent="0.25">
      <c r="A1347" s="3" t="str">
        <f t="shared" si="106"/>
        <v>LA LIBERTAD</v>
      </c>
      <c r="B1347" s="3" t="str">
        <f t="shared" si="108"/>
        <v>PATAZ</v>
      </c>
      <c r="C1347" s="3" t="s">
        <v>1162</v>
      </c>
      <c r="D1347" s="4">
        <v>23</v>
      </c>
      <c r="E1347" s="4">
        <v>185</v>
      </c>
      <c r="F1347" s="4">
        <v>163</v>
      </c>
      <c r="G1347" s="4">
        <v>272</v>
      </c>
    </row>
    <row r="1348" spans="1:7" ht="12" customHeight="1" x14ac:dyDescent="0.25">
      <c r="A1348" s="3" t="str">
        <f t="shared" si="106"/>
        <v>LA LIBERTAD</v>
      </c>
      <c r="B1348" s="139" t="s">
        <v>2658</v>
      </c>
      <c r="C1348" s="141"/>
      <c r="D1348" s="140">
        <v>750</v>
      </c>
      <c r="E1348" s="140">
        <v>5504</v>
      </c>
      <c r="F1348" s="140">
        <v>4637</v>
      </c>
      <c r="G1348" s="140">
        <v>8377</v>
      </c>
    </row>
    <row r="1349" spans="1:7" ht="12" customHeight="1" x14ac:dyDescent="0.25">
      <c r="A1349" s="3" t="str">
        <f t="shared" si="106"/>
        <v>LA LIBERTAD</v>
      </c>
      <c r="B1349" s="3" t="s">
        <v>1163</v>
      </c>
      <c r="C1349" s="3" t="s">
        <v>1164</v>
      </c>
      <c r="D1349" s="4">
        <v>170</v>
      </c>
      <c r="E1349" s="4">
        <v>1559</v>
      </c>
      <c r="F1349" s="4">
        <v>1319</v>
      </c>
      <c r="G1349" s="4">
        <v>2241</v>
      </c>
    </row>
    <row r="1350" spans="1:7" ht="12" customHeight="1" x14ac:dyDescent="0.25">
      <c r="A1350" s="3" t="str">
        <f t="shared" si="106"/>
        <v>LA LIBERTAD</v>
      </c>
      <c r="B1350" s="3" t="str">
        <f t="shared" ref="B1350:B1356" si="109">B1349</f>
        <v>SANCHEZ CARRION</v>
      </c>
      <c r="C1350" s="3" t="s">
        <v>1165</v>
      </c>
      <c r="D1350" s="4">
        <v>120</v>
      </c>
      <c r="E1350" s="4">
        <v>846</v>
      </c>
      <c r="F1350" s="4">
        <v>697</v>
      </c>
      <c r="G1350" s="4">
        <v>1260</v>
      </c>
    </row>
    <row r="1351" spans="1:7" ht="12" customHeight="1" x14ac:dyDescent="0.25">
      <c r="A1351" s="3" t="str">
        <f t="shared" si="106"/>
        <v>LA LIBERTAD</v>
      </c>
      <c r="B1351" s="3" t="str">
        <f t="shared" si="109"/>
        <v>SANCHEZ CARRION</v>
      </c>
      <c r="C1351" s="3" t="s">
        <v>1166</v>
      </c>
      <c r="D1351" s="4">
        <v>85</v>
      </c>
      <c r="E1351" s="4">
        <v>570</v>
      </c>
      <c r="F1351" s="4">
        <v>465</v>
      </c>
      <c r="G1351" s="4">
        <v>843</v>
      </c>
    </row>
    <row r="1352" spans="1:7" ht="12" customHeight="1" x14ac:dyDescent="0.25">
      <c r="A1352" s="3" t="str">
        <f t="shared" si="106"/>
        <v>LA LIBERTAD</v>
      </c>
      <c r="B1352" s="3" t="str">
        <f t="shared" si="109"/>
        <v>SANCHEZ CARRION</v>
      </c>
      <c r="C1352" s="3" t="s">
        <v>1167</v>
      </c>
      <c r="D1352" s="4">
        <v>729</v>
      </c>
      <c r="E1352" s="4">
        <v>5192</v>
      </c>
      <c r="F1352" s="4">
        <v>4226</v>
      </c>
      <c r="G1352" s="4">
        <v>7676</v>
      </c>
    </row>
    <row r="1353" spans="1:7" ht="12" customHeight="1" x14ac:dyDescent="0.25">
      <c r="A1353" s="3" t="str">
        <f t="shared" si="106"/>
        <v>LA LIBERTAD</v>
      </c>
      <c r="B1353" s="3" t="str">
        <f t="shared" si="109"/>
        <v>SANCHEZ CARRION</v>
      </c>
      <c r="C1353" s="3" t="s">
        <v>1168</v>
      </c>
      <c r="D1353" s="4">
        <v>109</v>
      </c>
      <c r="E1353" s="4">
        <v>943</v>
      </c>
      <c r="F1353" s="4">
        <v>810</v>
      </c>
      <c r="G1353" s="4">
        <v>1327</v>
      </c>
    </row>
    <row r="1354" spans="1:7" ht="12" customHeight="1" x14ac:dyDescent="0.25">
      <c r="A1354" s="3" t="str">
        <f t="shared" si="106"/>
        <v>LA LIBERTAD</v>
      </c>
      <c r="B1354" s="3" t="str">
        <f t="shared" si="109"/>
        <v>SANCHEZ CARRION</v>
      </c>
      <c r="C1354" s="3" t="s">
        <v>1169</v>
      </c>
      <c r="D1354" s="4">
        <v>151</v>
      </c>
      <c r="E1354" s="4">
        <v>1160</v>
      </c>
      <c r="F1354" s="4">
        <v>966</v>
      </c>
      <c r="G1354" s="4">
        <v>1690</v>
      </c>
    </row>
    <row r="1355" spans="1:7" ht="12" customHeight="1" x14ac:dyDescent="0.25">
      <c r="A1355" s="3" t="str">
        <f t="shared" si="106"/>
        <v>LA LIBERTAD</v>
      </c>
      <c r="B1355" s="3" t="str">
        <f t="shared" si="109"/>
        <v>SANCHEZ CARRION</v>
      </c>
      <c r="C1355" s="3" t="s">
        <v>1170</v>
      </c>
      <c r="D1355" s="4">
        <v>128</v>
      </c>
      <c r="E1355" s="4">
        <v>742</v>
      </c>
      <c r="F1355" s="4">
        <v>596</v>
      </c>
      <c r="G1355" s="4">
        <v>1015</v>
      </c>
    </row>
    <row r="1356" spans="1:7" ht="12" customHeight="1" x14ac:dyDescent="0.25">
      <c r="A1356" s="3" t="str">
        <f t="shared" si="106"/>
        <v>LA LIBERTAD</v>
      </c>
      <c r="B1356" s="3" t="str">
        <f t="shared" si="109"/>
        <v>SANCHEZ CARRION</v>
      </c>
      <c r="C1356" s="3" t="s">
        <v>1171</v>
      </c>
      <c r="D1356" s="4">
        <v>113</v>
      </c>
      <c r="E1356" s="4">
        <v>940</v>
      </c>
      <c r="F1356" s="4">
        <v>783</v>
      </c>
      <c r="G1356" s="4">
        <v>1433</v>
      </c>
    </row>
    <row r="1357" spans="1:7" ht="12" customHeight="1" x14ac:dyDescent="0.25">
      <c r="A1357" s="3" t="str">
        <f t="shared" si="106"/>
        <v>LA LIBERTAD</v>
      </c>
      <c r="B1357" s="139" t="s">
        <v>2659</v>
      </c>
      <c r="C1357" s="141"/>
      <c r="D1357" s="140">
        <v>1605</v>
      </c>
      <c r="E1357" s="140">
        <v>11952</v>
      </c>
      <c r="F1357" s="140">
        <v>9862</v>
      </c>
      <c r="G1357" s="140">
        <v>17485</v>
      </c>
    </row>
    <row r="1358" spans="1:7" ht="12" customHeight="1" x14ac:dyDescent="0.25">
      <c r="A1358" s="3" t="str">
        <f t="shared" si="106"/>
        <v>LA LIBERTAD</v>
      </c>
      <c r="B1358" s="3" t="s">
        <v>1172</v>
      </c>
      <c r="C1358" s="3" t="s">
        <v>1173</v>
      </c>
      <c r="D1358" s="4">
        <v>40</v>
      </c>
      <c r="E1358" s="4">
        <v>344</v>
      </c>
      <c r="F1358" s="4">
        <v>289</v>
      </c>
      <c r="G1358" s="4">
        <v>486</v>
      </c>
    </row>
    <row r="1359" spans="1:7" ht="12" customHeight="1" x14ac:dyDescent="0.25">
      <c r="A1359" s="3" t="str">
        <f t="shared" si="106"/>
        <v>LA LIBERTAD</v>
      </c>
      <c r="B1359" s="3" t="str">
        <f t="shared" ref="B1359:B1365" si="110">B1358</f>
        <v>SANTIAGO DE CHUCO</v>
      </c>
      <c r="C1359" s="3" t="s">
        <v>1174</v>
      </c>
      <c r="D1359" s="4">
        <v>50</v>
      </c>
      <c r="E1359" s="4">
        <v>328</v>
      </c>
      <c r="F1359" s="4">
        <v>268</v>
      </c>
      <c r="G1359" s="4">
        <v>463</v>
      </c>
    </row>
    <row r="1360" spans="1:7" ht="12" customHeight="1" x14ac:dyDescent="0.25">
      <c r="A1360" s="3" t="str">
        <f t="shared" si="106"/>
        <v>LA LIBERTAD</v>
      </c>
      <c r="B1360" s="3" t="str">
        <f t="shared" si="110"/>
        <v>SANTIAGO DE CHUCO</v>
      </c>
      <c r="C1360" s="3" t="s">
        <v>1175</v>
      </c>
      <c r="D1360" s="4">
        <v>7</v>
      </c>
      <c r="E1360" s="4">
        <v>83</v>
      </c>
      <c r="F1360" s="4">
        <v>69</v>
      </c>
      <c r="G1360" s="4">
        <v>137</v>
      </c>
    </row>
    <row r="1361" spans="1:7" ht="12" customHeight="1" x14ac:dyDescent="0.25">
      <c r="A1361" s="3" t="str">
        <f t="shared" si="106"/>
        <v>LA LIBERTAD</v>
      </c>
      <c r="B1361" s="3" t="str">
        <f t="shared" si="110"/>
        <v>SANTIAGO DE CHUCO</v>
      </c>
      <c r="C1361" s="3" t="s">
        <v>703</v>
      </c>
      <c r="D1361" s="4">
        <v>21</v>
      </c>
      <c r="E1361" s="4">
        <v>118</v>
      </c>
      <c r="F1361" s="4">
        <v>102</v>
      </c>
      <c r="G1361" s="4">
        <v>203</v>
      </c>
    </row>
    <row r="1362" spans="1:7" ht="12" customHeight="1" x14ac:dyDescent="0.25">
      <c r="A1362" s="3" t="str">
        <f t="shared" si="106"/>
        <v>LA LIBERTAD</v>
      </c>
      <c r="B1362" s="3" t="str">
        <f t="shared" si="110"/>
        <v>SANTIAGO DE CHUCO</v>
      </c>
      <c r="C1362" s="3" t="s">
        <v>1176</v>
      </c>
      <c r="D1362" s="4">
        <v>82</v>
      </c>
      <c r="E1362" s="4">
        <v>714</v>
      </c>
      <c r="F1362" s="4">
        <v>603</v>
      </c>
      <c r="G1362" s="4">
        <v>1076</v>
      </c>
    </row>
    <row r="1363" spans="1:7" ht="12" customHeight="1" x14ac:dyDescent="0.25">
      <c r="A1363" s="3" t="str">
        <f t="shared" si="106"/>
        <v>LA LIBERTAD</v>
      </c>
      <c r="B1363" s="3" t="str">
        <f t="shared" si="110"/>
        <v>SANTIAGO DE CHUCO</v>
      </c>
      <c r="C1363" s="3" t="s">
        <v>1177</v>
      </c>
      <c r="D1363" s="4">
        <v>22</v>
      </c>
      <c r="E1363" s="4">
        <v>130</v>
      </c>
      <c r="F1363" s="4">
        <v>114</v>
      </c>
      <c r="G1363" s="4">
        <v>204</v>
      </c>
    </row>
    <row r="1364" spans="1:7" ht="12" customHeight="1" x14ac:dyDescent="0.25">
      <c r="A1364" s="3" t="str">
        <f t="shared" si="106"/>
        <v>LA LIBERTAD</v>
      </c>
      <c r="B1364" s="3" t="str">
        <f t="shared" si="110"/>
        <v>SANTIAGO DE CHUCO</v>
      </c>
      <c r="C1364" s="3" t="s">
        <v>1172</v>
      </c>
      <c r="D1364" s="4">
        <v>162</v>
      </c>
      <c r="E1364" s="4">
        <v>1272</v>
      </c>
      <c r="F1364" s="4">
        <v>1074</v>
      </c>
      <c r="G1364" s="4">
        <v>1990</v>
      </c>
    </row>
    <row r="1365" spans="1:7" ht="12" customHeight="1" x14ac:dyDescent="0.25">
      <c r="A1365" s="3" t="str">
        <f t="shared" si="106"/>
        <v>LA LIBERTAD</v>
      </c>
      <c r="B1365" s="3" t="str">
        <f t="shared" si="110"/>
        <v>SANTIAGO DE CHUCO</v>
      </c>
      <c r="C1365" s="3" t="s">
        <v>1178</v>
      </c>
      <c r="D1365" s="4">
        <v>26</v>
      </c>
      <c r="E1365" s="4">
        <v>276</v>
      </c>
      <c r="F1365" s="4">
        <v>251</v>
      </c>
      <c r="G1365" s="4">
        <v>400</v>
      </c>
    </row>
    <row r="1366" spans="1:7" ht="12" customHeight="1" x14ac:dyDescent="0.25">
      <c r="A1366" s="3" t="str">
        <f t="shared" si="106"/>
        <v>LA LIBERTAD</v>
      </c>
      <c r="B1366" s="139" t="s">
        <v>2660</v>
      </c>
      <c r="C1366" s="141"/>
      <c r="D1366" s="140">
        <v>410</v>
      </c>
      <c r="E1366" s="140">
        <v>3265</v>
      </c>
      <c r="F1366" s="140">
        <v>2770</v>
      </c>
      <c r="G1366" s="140">
        <v>4959</v>
      </c>
    </row>
    <row r="1367" spans="1:7" ht="12" customHeight="1" x14ac:dyDescent="0.25">
      <c r="A1367" s="3" t="str">
        <f t="shared" si="106"/>
        <v>LA LIBERTAD</v>
      </c>
      <c r="B1367" s="3" t="s">
        <v>1179</v>
      </c>
      <c r="C1367" s="3" t="s">
        <v>314</v>
      </c>
      <c r="D1367" s="4">
        <v>1386</v>
      </c>
      <c r="E1367" s="4">
        <v>9813</v>
      </c>
      <c r="F1367" s="4">
        <v>8174</v>
      </c>
      <c r="G1367" s="4">
        <v>15361</v>
      </c>
    </row>
    <row r="1368" spans="1:7" ht="12" customHeight="1" x14ac:dyDescent="0.25">
      <c r="A1368" s="3" t="str">
        <f t="shared" si="106"/>
        <v>LA LIBERTAD</v>
      </c>
      <c r="B1368" s="3" t="str">
        <f t="shared" ref="B1368:B1377" si="111">B1367</f>
        <v>TRUJILLO</v>
      </c>
      <c r="C1368" s="3" t="s">
        <v>1180</v>
      </c>
      <c r="D1368" s="4">
        <v>420</v>
      </c>
      <c r="E1368" s="4">
        <v>3380</v>
      </c>
      <c r="F1368" s="4">
        <v>2869</v>
      </c>
      <c r="G1368" s="4">
        <v>5461</v>
      </c>
    </row>
    <row r="1369" spans="1:7" ht="12" customHeight="1" x14ac:dyDescent="0.25">
      <c r="A1369" s="3" t="str">
        <f t="shared" si="106"/>
        <v>LA LIBERTAD</v>
      </c>
      <c r="B1369" s="3" t="str">
        <f t="shared" si="111"/>
        <v>TRUJILLO</v>
      </c>
      <c r="C1369" s="3" t="s">
        <v>1181</v>
      </c>
      <c r="D1369" s="4">
        <v>526</v>
      </c>
      <c r="E1369" s="4">
        <v>3576</v>
      </c>
      <c r="F1369" s="4">
        <v>2951</v>
      </c>
      <c r="G1369" s="4">
        <v>5213</v>
      </c>
    </row>
    <row r="1370" spans="1:7" ht="12" customHeight="1" x14ac:dyDescent="0.25">
      <c r="A1370" s="3" t="str">
        <f t="shared" si="106"/>
        <v>LA LIBERTAD</v>
      </c>
      <c r="B1370" s="3" t="str">
        <f t="shared" si="111"/>
        <v>TRUJILLO</v>
      </c>
      <c r="C1370" s="3" t="s">
        <v>677</v>
      </c>
      <c r="D1370" s="4">
        <v>1217</v>
      </c>
      <c r="E1370" s="4">
        <v>8867</v>
      </c>
      <c r="F1370" s="4">
        <v>7486</v>
      </c>
      <c r="G1370" s="4">
        <v>14485</v>
      </c>
    </row>
    <row r="1371" spans="1:7" ht="12" customHeight="1" x14ac:dyDescent="0.25">
      <c r="A1371" s="3" t="str">
        <f t="shared" si="106"/>
        <v>LA LIBERTAD</v>
      </c>
      <c r="B1371" s="3" t="str">
        <f t="shared" si="111"/>
        <v>TRUJILLO</v>
      </c>
      <c r="C1371" s="3" t="s">
        <v>1182</v>
      </c>
      <c r="D1371" s="4">
        <v>254</v>
      </c>
      <c r="E1371" s="4">
        <v>1799</v>
      </c>
      <c r="F1371" s="4">
        <v>1517</v>
      </c>
      <c r="G1371" s="4">
        <v>2831</v>
      </c>
    </row>
    <row r="1372" spans="1:7" ht="12" customHeight="1" x14ac:dyDescent="0.25">
      <c r="A1372" s="3" t="str">
        <f t="shared" si="106"/>
        <v>LA LIBERTAD</v>
      </c>
      <c r="B1372" s="3" t="str">
        <f t="shared" si="111"/>
        <v>TRUJILLO</v>
      </c>
      <c r="C1372" s="3" t="s">
        <v>1183</v>
      </c>
      <c r="D1372" s="4">
        <v>298</v>
      </c>
      <c r="E1372" s="4">
        <v>2150</v>
      </c>
      <c r="F1372" s="4">
        <v>1797</v>
      </c>
      <c r="G1372" s="4">
        <v>3243</v>
      </c>
    </row>
    <row r="1373" spans="1:7" ht="12" customHeight="1" x14ac:dyDescent="0.25">
      <c r="A1373" s="3" t="str">
        <f t="shared" si="106"/>
        <v>LA LIBERTAD</v>
      </c>
      <c r="B1373" s="3" t="str">
        <f t="shared" si="111"/>
        <v>TRUJILLO</v>
      </c>
      <c r="C1373" s="3" t="s">
        <v>1184</v>
      </c>
      <c r="D1373" s="4">
        <v>16</v>
      </c>
      <c r="E1373" s="4">
        <v>159</v>
      </c>
      <c r="F1373" s="4">
        <v>139</v>
      </c>
      <c r="G1373" s="4">
        <v>292</v>
      </c>
    </row>
    <row r="1374" spans="1:7" ht="12" customHeight="1" x14ac:dyDescent="0.25">
      <c r="A1374" s="3" t="str">
        <f t="shared" si="106"/>
        <v>LA LIBERTAD</v>
      </c>
      <c r="B1374" s="3" t="str">
        <f t="shared" si="111"/>
        <v>TRUJILLO</v>
      </c>
      <c r="C1374" s="3" t="s">
        <v>1185</v>
      </c>
      <c r="D1374" s="4">
        <v>150</v>
      </c>
      <c r="E1374" s="4">
        <v>1120</v>
      </c>
      <c r="F1374" s="4">
        <v>949</v>
      </c>
      <c r="G1374" s="4">
        <v>1598</v>
      </c>
    </row>
    <row r="1375" spans="1:7" ht="12" customHeight="1" x14ac:dyDescent="0.25">
      <c r="A1375" s="3" t="str">
        <f t="shared" si="106"/>
        <v>LA LIBERTAD</v>
      </c>
      <c r="B1375" s="3" t="str">
        <f t="shared" si="111"/>
        <v>TRUJILLO</v>
      </c>
      <c r="C1375" s="3" t="s">
        <v>1186</v>
      </c>
      <c r="D1375" s="4">
        <v>45</v>
      </c>
      <c r="E1375" s="4">
        <v>223</v>
      </c>
      <c r="F1375" s="4">
        <v>179</v>
      </c>
      <c r="G1375" s="4">
        <v>329</v>
      </c>
    </row>
    <row r="1376" spans="1:7" ht="12" customHeight="1" x14ac:dyDescent="0.25">
      <c r="A1376" s="3" t="str">
        <f t="shared" si="106"/>
        <v>LA LIBERTAD</v>
      </c>
      <c r="B1376" s="3" t="str">
        <f t="shared" si="111"/>
        <v>TRUJILLO</v>
      </c>
      <c r="C1376" s="3" t="s">
        <v>1179</v>
      </c>
      <c r="D1376" s="4">
        <v>1610</v>
      </c>
      <c r="E1376" s="4">
        <v>12839</v>
      </c>
      <c r="F1376" s="4">
        <v>10847</v>
      </c>
      <c r="G1376" s="4">
        <v>20733</v>
      </c>
    </row>
    <row r="1377" spans="1:7" ht="12" customHeight="1" x14ac:dyDescent="0.25">
      <c r="A1377" s="3" t="str">
        <f t="shared" si="106"/>
        <v>LA LIBERTAD</v>
      </c>
      <c r="B1377" s="3" t="str">
        <f t="shared" si="111"/>
        <v>TRUJILLO</v>
      </c>
      <c r="C1377" s="3" t="s">
        <v>1187</v>
      </c>
      <c r="D1377" s="4">
        <v>388</v>
      </c>
      <c r="E1377" s="4">
        <v>3004</v>
      </c>
      <c r="F1377" s="4">
        <v>2540</v>
      </c>
      <c r="G1377" s="4">
        <v>4664</v>
      </c>
    </row>
    <row r="1378" spans="1:7" ht="12" customHeight="1" x14ac:dyDescent="0.25">
      <c r="A1378" s="3" t="str">
        <f t="shared" si="106"/>
        <v>LA LIBERTAD</v>
      </c>
      <c r="B1378" s="139" t="s">
        <v>2661</v>
      </c>
      <c r="C1378" s="141"/>
      <c r="D1378" s="140">
        <v>6310</v>
      </c>
      <c r="E1378" s="140">
        <v>46930</v>
      </c>
      <c r="F1378" s="140">
        <v>39448</v>
      </c>
      <c r="G1378" s="140">
        <v>74210</v>
      </c>
    </row>
    <row r="1379" spans="1:7" ht="12" customHeight="1" x14ac:dyDescent="0.25">
      <c r="A1379" s="3" t="str">
        <f t="shared" si="106"/>
        <v>LA LIBERTAD</v>
      </c>
      <c r="B1379" s="3" t="s">
        <v>1188</v>
      </c>
      <c r="C1379" s="3" t="s">
        <v>1189</v>
      </c>
      <c r="D1379" s="4">
        <v>559</v>
      </c>
      <c r="E1379" s="4">
        <v>3625</v>
      </c>
      <c r="F1379" s="4">
        <v>2994</v>
      </c>
      <c r="G1379" s="4">
        <v>4771</v>
      </c>
    </row>
    <row r="1380" spans="1:7" ht="12" customHeight="1" x14ac:dyDescent="0.25">
      <c r="A1380" s="3" t="str">
        <f t="shared" si="106"/>
        <v>LA LIBERTAD</v>
      </c>
      <c r="B1380" s="3" t="str">
        <f>B1379</f>
        <v>VIRU</v>
      </c>
      <c r="C1380" s="3" t="s">
        <v>1190</v>
      </c>
      <c r="D1380" s="4">
        <v>74</v>
      </c>
      <c r="E1380" s="4">
        <v>374</v>
      </c>
      <c r="F1380" s="4">
        <v>295</v>
      </c>
      <c r="G1380" s="4">
        <v>568</v>
      </c>
    </row>
    <row r="1381" spans="1:7" ht="12" customHeight="1" x14ac:dyDescent="0.25">
      <c r="A1381" s="3" t="str">
        <f t="shared" si="106"/>
        <v>LA LIBERTAD</v>
      </c>
      <c r="B1381" s="3" t="str">
        <f>B1380</f>
        <v>VIRU</v>
      </c>
      <c r="C1381" s="3" t="s">
        <v>1188</v>
      </c>
      <c r="D1381" s="4">
        <v>582</v>
      </c>
      <c r="E1381" s="4">
        <v>3962</v>
      </c>
      <c r="F1381" s="4">
        <v>3313</v>
      </c>
      <c r="G1381" s="4">
        <v>5715</v>
      </c>
    </row>
    <row r="1382" spans="1:7" ht="12" customHeight="1" x14ac:dyDescent="0.25">
      <c r="A1382" s="3" t="str">
        <f t="shared" si="106"/>
        <v>LA LIBERTAD</v>
      </c>
      <c r="B1382" s="139" t="s">
        <v>2662</v>
      </c>
      <c r="C1382" s="141"/>
      <c r="D1382" s="140">
        <v>1215</v>
      </c>
      <c r="E1382" s="140">
        <v>7961</v>
      </c>
      <c r="F1382" s="140">
        <v>6602</v>
      </c>
      <c r="G1382" s="140">
        <v>11054</v>
      </c>
    </row>
    <row r="1383" spans="1:7" ht="12" customHeight="1" x14ac:dyDescent="0.25">
      <c r="A1383" s="142" t="s">
        <v>1793</v>
      </c>
      <c r="B1383" s="142"/>
      <c r="C1383" s="143"/>
      <c r="D1383" s="144">
        <v>13564</v>
      </c>
      <c r="E1383" s="144">
        <v>98609</v>
      </c>
      <c r="F1383" s="144">
        <v>82647</v>
      </c>
      <c r="G1383" s="144">
        <v>151643</v>
      </c>
    </row>
    <row r="1384" spans="1:7" ht="12" customHeight="1" x14ac:dyDescent="0.25">
      <c r="A1384" s="3" t="s">
        <v>1191</v>
      </c>
      <c r="B1384" s="3" t="s">
        <v>1192</v>
      </c>
      <c r="C1384" s="3" t="s">
        <v>1193</v>
      </c>
      <c r="D1384" s="4">
        <v>113</v>
      </c>
      <c r="E1384" s="4">
        <v>755</v>
      </c>
      <c r="F1384" s="4">
        <v>629</v>
      </c>
      <c r="G1384" s="4">
        <v>1097</v>
      </c>
    </row>
    <row r="1385" spans="1:7" ht="12" customHeight="1" x14ac:dyDescent="0.25">
      <c r="A1385" s="3" t="str">
        <f t="shared" ref="A1385:A1403" si="112">A1384</f>
        <v>LAMBAYEQUE</v>
      </c>
      <c r="B1385" s="3" t="str">
        <f t="shared" ref="B1385:B1403" si="113">B1384</f>
        <v>CHICLAYO</v>
      </c>
      <c r="C1385" s="3" t="s">
        <v>1192</v>
      </c>
      <c r="D1385" s="4">
        <v>1813</v>
      </c>
      <c r="E1385" s="4">
        <v>12922</v>
      </c>
      <c r="F1385" s="4">
        <v>10925</v>
      </c>
      <c r="G1385" s="4">
        <v>20562</v>
      </c>
    </row>
    <row r="1386" spans="1:7" ht="12" customHeight="1" x14ac:dyDescent="0.25">
      <c r="A1386" s="3" t="str">
        <f t="shared" si="112"/>
        <v>LAMBAYEQUE</v>
      </c>
      <c r="B1386" s="3" t="str">
        <f t="shared" si="113"/>
        <v>CHICLAYO</v>
      </c>
      <c r="C1386" s="3" t="s">
        <v>1194</v>
      </c>
      <c r="D1386" s="4">
        <v>126</v>
      </c>
      <c r="E1386" s="4">
        <v>767</v>
      </c>
      <c r="F1386" s="4">
        <v>625</v>
      </c>
      <c r="G1386" s="4">
        <v>1205</v>
      </c>
    </row>
    <row r="1387" spans="1:7" ht="12" customHeight="1" x14ac:dyDescent="0.25">
      <c r="A1387" s="3" t="str">
        <f t="shared" si="112"/>
        <v>LAMBAYEQUE</v>
      </c>
      <c r="B1387" s="3" t="str">
        <f t="shared" si="113"/>
        <v>CHICLAYO</v>
      </c>
      <c r="C1387" s="3" t="s">
        <v>1195</v>
      </c>
      <c r="D1387" s="4">
        <v>79</v>
      </c>
      <c r="E1387" s="4">
        <v>658</v>
      </c>
      <c r="F1387" s="4">
        <v>558</v>
      </c>
      <c r="G1387" s="4">
        <v>1004</v>
      </c>
    </row>
    <row r="1388" spans="1:7" ht="12" customHeight="1" x14ac:dyDescent="0.25">
      <c r="A1388" s="3" t="str">
        <f t="shared" si="112"/>
        <v>LAMBAYEQUE</v>
      </c>
      <c r="B1388" s="3" t="str">
        <f t="shared" si="113"/>
        <v>CHICLAYO</v>
      </c>
      <c r="C1388" s="3" t="s">
        <v>1196</v>
      </c>
      <c r="D1388" s="4">
        <v>12</v>
      </c>
      <c r="E1388" s="4">
        <v>82</v>
      </c>
      <c r="F1388" s="4">
        <v>68</v>
      </c>
      <c r="G1388" s="4">
        <v>132</v>
      </c>
    </row>
    <row r="1389" spans="1:7" ht="12" customHeight="1" x14ac:dyDescent="0.25">
      <c r="A1389" s="3" t="str">
        <f t="shared" si="112"/>
        <v>LAMBAYEQUE</v>
      </c>
      <c r="B1389" s="3" t="str">
        <f t="shared" si="113"/>
        <v>CHICLAYO</v>
      </c>
      <c r="C1389" s="3" t="s">
        <v>1197</v>
      </c>
      <c r="D1389" s="4">
        <v>1292</v>
      </c>
      <c r="E1389" s="4">
        <v>8749</v>
      </c>
      <c r="F1389" s="4">
        <v>7366</v>
      </c>
      <c r="G1389" s="4">
        <v>13799</v>
      </c>
    </row>
    <row r="1390" spans="1:7" ht="12" customHeight="1" x14ac:dyDescent="0.25">
      <c r="A1390" s="3" t="str">
        <f t="shared" si="112"/>
        <v>LAMBAYEQUE</v>
      </c>
      <c r="B1390" s="3" t="str">
        <f t="shared" si="113"/>
        <v>CHICLAYO</v>
      </c>
      <c r="C1390" s="3" t="s">
        <v>1198</v>
      </c>
      <c r="D1390" s="4">
        <v>601</v>
      </c>
      <c r="E1390" s="4">
        <v>4408</v>
      </c>
      <c r="F1390" s="4">
        <v>3762</v>
      </c>
      <c r="G1390" s="4">
        <v>7000</v>
      </c>
    </row>
    <row r="1391" spans="1:7" ht="12" customHeight="1" x14ac:dyDescent="0.25">
      <c r="A1391" s="3" t="str">
        <f t="shared" si="112"/>
        <v>LAMBAYEQUE</v>
      </c>
      <c r="B1391" s="3" t="str">
        <f t="shared" si="113"/>
        <v>CHICLAYO</v>
      </c>
      <c r="C1391" s="3" t="s">
        <v>1199</v>
      </c>
      <c r="D1391" s="4">
        <v>66</v>
      </c>
      <c r="E1391" s="4">
        <v>483</v>
      </c>
      <c r="F1391" s="4">
        <v>419</v>
      </c>
      <c r="G1391" s="4">
        <v>789</v>
      </c>
    </row>
    <row r="1392" spans="1:7" ht="12" customHeight="1" x14ac:dyDescent="0.25">
      <c r="A1392" s="3" t="str">
        <f t="shared" si="112"/>
        <v>LAMBAYEQUE</v>
      </c>
      <c r="B1392" s="3" t="str">
        <f t="shared" si="113"/>
        <v>CHICLAYO</v>
      </c>
      <c r="C1392" s="3" t="s">
        <v>1200</v>
      </c>
      <c r="D1392" s="4">
        <v>349</v>
      </c>
      <c r="E1392" s="4">
        <v>2182</v>
      </c>
      <c r="F1392" s="4">
        <v>1810</v>
      </c>
      <c r="G1392" s="4">
        <v>3293</v>
      </c>
    </row>
    <row r="1393" spans="1:7" ht="12" customHeight="1" x14ac:dyDescent="0.25">
      <c r="A1393" s="3" t="str">
        <f t="shared" si="112"/>
        <v>LAMBAYEQUE</v>
      </c>
      <c r="B1393" s="3" t="str">
        <f t="shared" si="113"/>
        <v>CHICLAYO</v>
      </c>
      <c r="C1393" s="3" t="s">
        <v>1201</v>
      </c>
      <c r="D1393" s="4">
        <v>25</v>
      </c>
      <c r="E1393" s="4">
        <v>124</v>
      </c>
      <c r="F1393" s="4">
        <v>95</v>
      </c>
      <c r="G1393" s="4">
        <v>172</v>
      </c>
    </row>
    <row r="1394" spans="1:7" ht="12" customHeight="1" x14ac:dyDescent="0.25">
      <c r="A1394" s="3" t="str">
        <f t="shared" si="112"/>
        <v>LAMBAYEQUE</v>
      </c>
      <c r="B1394" s="3" t="str">
        <f t="shared" si="113"/>
        <v>CHICLAYO</v>
      </c>
      <c r="C1394" s="3" t="s">
        <v>1202</v>
      </c>
      <c r="D1394" s="4">
        <v>45</v>
      </c>
      <c r="E1394" s="4">
        <v>288</v>
      </c>
      <c r="F1394" s="4">
        <v>230</v>
      </c>
      <c r="G1394" s="4">
        <v>460</v>
      </c>
    </row>
    <row r="1395" spans="1:7" ht="12" customHeight="1" x14ac:dyDescent="0.25">
      <c r="A1395" s="3" t="str">
        <f t="shared" si="112"/>
        <v>LAMBAYEQUE</v>
      </c>
      <c r="B1395" s="3" t="str">
        <f t="shared" si="113"/>
        <v>CHICLAYO</v>
      </c>
      <c r="C1395" s="3" t="s">
        <v>1203</v>
      </c>
      <c r="D1395" s="4">
        <v>154</v>
      </c>
      <c r="E1395" s="4">
        <v>1041</v>
      </c>
      <c r="F1395" s="4">
        <v>877</v>
      </c>
      <c r="G1395" s="4">
        <v>1699</v>
      </c>
    </row>
    <row r="1396" spans="1:7" ht="12" customHeight="1" x14ac:dyDescent="0.25">
      <c r="A1396" s="3" t="str">
        <f t="shared" si="112"/>
        <v>LAMBAYEQUE</v>
      </c>
      <c r="B1396" s="3" t="str">
        <f t="shared" si="113"/>
        <v>CHICLAYO</v>
      </c>
      <c r="C1396" s="3" t="s">
        <v>1204</v>
      </c>
      <c r="D1396" s="4">
        <v>47</v>
      </c>
      <c r="E1396" s="4">
        <v>372</v>
      </c>
      <c r="F1396" s="4">
        <v>321</v>
      </c>
      <c r="G1396" s="4">
        <v>603</v>
      </c>
    </row>
    <row r="1397" spans="1:7" ht="12" customHeight="1" x14ac:dyDescent="0.25">
      <c r="A1397" s="3" t="str">
        <f t="shared" si="112"/>
        <v>LAMBAYEQUE</v>
      </c>
      <c r="B1397" s="3" t="str">
        <f t="shared" si="113"/>
        <v>CHICLAYO</v>
      </c>
      <c r="C1397" s="3" t="s">
        <v>1205</v>
      </c>
      <c r="D1397" s="4">
        <v>235</v>
      </c>
      <c r="E1397" s="4">
        <v>1721</v>
      </c>
      <c r="F1397" s="4">
        <v>1484</v>
      </c>
      <c r="G1397" s="4">
        <v>2576</v>
      </c>
    </row>
    <row r="1398" spans="1:7" ht="12" customHeight="1" x14ac:dyDescent="0.25">
      <c r="A1398" s="3" t="str">
        <f t="shared" si="112"/>
        <v>LAMBAYEQUE</v>
      </c>
      <c r="B1398" s="3" t="str">
        <f t="shared" si="113"/>
        <v>CHICLAYO</v>
      </c>
      <c r="C1398" s="3" t="s">
        <v>1206</v>
      </c>
      <c r="D1398" s="4">
        <v>158</v>
      </c>
      <c r="E1398" s="4">
        <v>1285</v>
      </c>
      <c r="F1398" s="4">
        <v>1113</v>
      </c>
      <c r="G1398" s="4">
        <v>2044</v>
      </c>
    </row>
    <row r="1399" spans="1:7" ht="12" customHeight="1" x14ac:dyDescent="0.25">
      <c r="A1399" s="3" t="str">
        <f t="shared" si="112"/>
        <v>LAMBAYEQUE</v>
      </c>
      <c r="B1399" s="3" t="str">
        <f t="shared" si="113"/>
        <v>CHICLAYO</v>
      </c>
      <c r="C1399" s="3" t="s">
        <v>1207</v>
      </c>
      <c r="D1399" s="4">
        <v>57</v>
      </c>
      <c r="E1399" s="4">
        <v>314</v>
      </c>
      <c r="F1399" s="4">
        <v>258</v>
      </c>
      <c r="G1399" s="4">
        <v>456</v>
      </c>
    </row>
    <row r="1400" spans="1:7" ht="12" customHeight="1" x14ac:dyDescent="0.25">
      <c r="A1400" s="3" t="str">
        <f t="shared" si="112"/>
        <v>LAMBAYEQUE</v>
      </c>
      <c r="B1400" s="3" t="str">
        <f t="shared" si="113"/>
        <v>CHICLAYO</v>
      </c>
      <c r="C1400" s="3" t="s">
        <v>1208</v>
      </c>
      <c r="D1400" s="4">
        <v>143</v>
      </c>
      <c r="E1400" s="4">
        <v>931</v>
      </c>
      <c r="F1400" s="4">
        <v>798</v>
      </c>
      <c r="G1400" s="4">
        <v>1413</v>
      </c>
    </row>
    <row r="1401" spans="1:7" ht="12" customHeight="1" x14ac:dyDescent="0.25">
      <c r="A1401" s="3" t="str">
        <f t="shared" si="112"/>
        <v>LAMBAYEQUE</v>
      </c>
      <c r="B1401" s="3" t="str">
        <f t="shared" si="113"/>
        <v>CHICLAYO</v>
      </c>
      <c r="C1401" s="3" t="s">
        <v>82</v>
      </c>
      <c r="D1401" s="4">
        <v>106</v>
      </c>
      <c r="E1401" s="4">
        <v>724</v>
      </c>
      <c r="F1401" s="4">
        <v>613</v>
      </c>
      <c r="G1401" s="4">
        <v>1162</v>
      </c>
    </row>
    <row r="1402" spans="1:7" ht="12" customHeight="1" x14ac:dyDescent="0.25">
      <c r="A1402" s="3" t="str">
        <f t="shared" si="112"/>
        <v>LAMBAYEQUE</v>
      </c>
      <c r="B1402" s="3" t="str">
        <f t="shared" si="113"/>
        <v>CHICLAYO</v>
      </c>
      <c r="C1402" s="3" t="s">
        <v>1209</v>
      </c>
      <c r="D1402" s="4">
        <v>64</v>
      </c>
      <c r="E1402" s="4">
        <v>486</v>
      </c>
      <c r="F1402" s="4">
        <v>400</v>
      </c>
      <c r="G1402" s="4">
        <v>747</v>
      </c>
    </row>
    <row r="1403" spans="1:7" ht="12" customHeight="1" x14ac:dyDescent="0.25">
      <c r="A1403" s="3" t="str">
        <f t="shared" si="112"/>
        <v>LAMBAYEQUE</v>
      </c>
      <c r="B1403" s="3" t="str">
        <f t="shared" si="113"/>
        <v>CHICLAYO</v>
      </c>
      <c r="C1403" s="3" t="s">
        <v>1210</v>
      </c>
      <c r="D1403" s="4">
        <v>232</v>
      </c>
      <c r="E1403" s="4">
        <v>1347</v>
      </c>
      <c r="F1403" s="4">
        <v>1100</v>
      </c>
      <c r="G1403" s="4">
        <v>2184</v>
      </c>
    </row>
    <row r="1404" spans="1:7" ht="12" customHeight="1" x14ac:dyDescent="0.25">
      <c r="A1404" s="3" t="str">
        <f t="shared" ref="A1404:A1424" si="114">A1403</f>
        <v>LAMBAYEQUE</v>
      </c>
      <c r="B1404" s="139" t="s">
        <v>2663</v>
      </c>
      <c r="C1404" s="141"/>
      <c r="D1404" s="140">
        <v>5717</v>
      </c>
      <c r="E1404" s="140">
        <v>39639</v>
      </c>
      <c r="F1404" s="140">
        <v>33451</v>
      </c>
      <c r="G1404" s="140">
        <v>62397</v>
      </c>
    </row>
    <row r="1405" spans="1:7" ht="12" customHeight="1" x14ac:dyDescent="0.25">
      <c r="A1405" s="3" t="str">
        <f t="shared" si="114"/>
        <v>LAMBAYEQUE</v>
      </c>
      <c r="B1405" s="3" t="s">
        <v>1211</v>
      </c>
      <c r="C1405" s="3" t="s">
        <v>1212</v>
      </c>
      <c r="D1405" s="4">
        <v>150</v>
      </c>
      <c r="E1405" s="4">
        <v>897</v>
      </c>
      <c r="F1405" s="4">
        <v>746</v>
      </c>
      <c r="G1405" s="4">
        <v>1362</v>
      </c>
    </row>
    <row r="1406" spans="1:7" ht="12" customHeight="1" x14ac:dyDescent="0.25">
      <c r="A1406" s="3" t="str">
        <f t="shared" si="114"/>
        <v>LAMBAYEQUE</v>
      </c>
      <c r="B1406" s="3" t="str">
        <f>B1405</f>
        <v>FERREÑAFE</v>
      </c>
      <c r="C1406" s="3" t="s">
        <v>1211</v>
      </c>
      <c r="D1406" s="4">
        <v>242</v>
      </c>
      <c r="E1406" s="4">
        <v>1657</v>
      </c>
      <c r="F1406" s="4">
        <v>1370</v>
      </c>
      <c r="G1406" s="4">
        <v>2577</v>
      </c>
    </row>
    <row r="1407" spans="1:7" ht="12" customHeight="1" x14ac:dyDescent="0.25">
      <c r="A1407" s="3" t="str">
        <f t="shared" si="114"/>
        <v>LAMBAYEQUE</v>
      </c>
      <c r="B1407" s="3" t="str">
        <f>B1406</f>
        <v>FERREÑAFE</v>
      </c>
      <c r="C1407" s="3" t="s">
        <v>1213</v>
      </c>
      <c r="D1407" s="4">
        <v>164</v>
      </c>
      <c r="E1407" s="4">
        <v>1197</v>
      </c>
      <c r="F1407" s="4">
        <v>1013</v>
      </c>
      <c r="G1407" s="4">
        <v>1868</v>
      </c>
    </row>
    <row r="1408" spans="1:7" ht="12" customHeight="1" x14ac:dyDescent="0.25">
      <c r="A1408" s="3" t="str">
        <f t="shared" si="114"/>
        <v>LAMBAYEQUE</v>
      </c>
      <c r="B1408" s="3" t="str">
        <f>B1407</f>
        <v>FERREÑAFE</v>
      </c>
      <c r="C1408" s="3" t="s">
        <v>1214</v>
      </c>
      <c r="D1408" s="4">
        <v>27</v>
      </c>
      <c r="E1408" s="4">
        <v>240</v>
      </c>
      <c r="F1408" s="4">
        <v>206</v>
      </c>
      <c r="G1408" s="4">
        <v>378</v>
      </c>
    </row>
    <row r="1409" spans="1:7" ht="12" customHeight="1" x14ac:dyDescent="0.25">
      <c r="A1409" s="3" t="str">
        <f t="shared" si="114"/>
        <v>LAMBAYEQUE</v>
      </c>
      <c r="B1409" s="3" t="str">
        <f>B1408</f>
        <v>FERREÑAFE</v>
      </c>
      <c r="C1409" s="3" t="s">
        <v>1215</v>
      </c>
      <c r="D1409" s="4">
        <v>188</v>
      </c>
      <c r="E1409" s="4">
        <v>1205</v>
      </c>
      <c r="F1409" s="4">
        <v>990</v>
      </c>
      <c r="G1409" s="4">
        <v>1690</v>
      </c>
    </row>
    <row r="1410" spans="1:7" ht="12" customHeight="1" x14ac:dyDescent="0.25">
      <c r="A1410" s="3" t="str">
        <f t="shared" si="114"/>
        <v>LAMBAYEQUE</v>
      </c>
      <c r="B1410" s="3" t="str">
        <f>B1409</f>
        <v>FERREÑAFE</v>
      </c>
      <c r="C1410" s="3" t="s">
        <v>942</v>
      </c>
      <c r="D1410" s="4">
        <v>133</v>
      </c>
      <c r="E1410" s="4">
        <v>851</v>
      </c>
      <c r="F1410" s="4">
        <v>704</v>
      </c>
      <c r="G1410" s="4">
        <v>1322</v>
      </c>
    </row>
    <row r="1411" spans="1:7" ht="12" customHeight="1" x14ac:dyDescent="0.25">
      <c r="A1411" s="3" t="str">
        <f t="shared" si="114"/>
        <v>LAMBAYEQUE</v>
      </c>
      <c r="B1411" s="139" t="s">
        <v>2664</v>
      </c>
      <c r="C1411" s="141"/>
      <c r="D1411" s="140">
        <v>904</v>
      </c>
      <c r="E1411" s="140">
        <v>6047</v>
      </c>
      <c r="F1411" s="140">
        <v>5029</v>
      </c>
      <c r="G1411" s="140">
        <v>9197</v>
      </c>
    </row>
    <row r="1412" spans="1:7" ht="12" customHeight="1" x14ac:dyDescent="0.25">
      <c r="A1412" s="3" t="str">
        <f t="shared" si="114"/>
        <v>LAMBAYEQUE</v>
      </c>
      <c r="B1412" s="3" t="s">
        <v>1191</v>
      </c>
      <c r="C1412" s="3" t="s">
        <v>1216</v>
      </c>
      <c r="D1412" s="4">
        <v>18</v>
      </c>
      <c r="E1412" s="4">
        <v>72</v>
      </c>
      <c r="F1412" s="4">
        <v>57</v>
      </c>
      <c r="G1412" s="4">
        <v>122</v>
      </c>
    </row>
    <row r="1413" spans="1:7" ht="12" customHeight="1" x14ac:dyDescent="0.25">
      <c r="A1413" s="3" t="str">
        <f t="shared" si="114"/>
        <v>LAMBAYEQUE</v>
      </c>
      <c r="B1413" s="3" t="str">
        <f t="shared" ref="B1413:B1423" si="115">B1412</f>
        <v>LAMBAYEQUE</v>
      </c>
      <c r="C1413" s="3" t="s">
        <v>1217</v>
      </c>
      <c r="D1413" s="4">
        <v>120</v>
      </c>
      <c r="E1413" s="4">
        <v>696</v>
      </c>
      <c r="F1413" s="4">
        <v>556</v>
      </c>
      <c r="G1413" s="4">
        <v>1022</v>
      </c>
    </row>
    <row r="1414" spans="1:7" ht="12" customHeight="1" x14ac:dyDescent="0.25">
      <c r="A1414" s="3" t="str">
        <f t="shared" si="114"/>
        <v>LAMBAYEQUE</v>
      </c>
      <c r="B1414" s="3" t="str">
        <f t="shared" si="115"/>
        <v>LAMBAYEQUE</v>
      </c>
      <c r="C1414" s="3" t="s">
        <v>1218</v>
      </c>
      <c r="D1414" s="4">
        <v>212</v>
      </c>
      <c r="E1414" s="4">
        <v>1270</v>
      </c>
      <c r="F1414" s="4">
        <v>1068</v>
      </c>
      <c r="G1414" s="4">
        <v>1914</v>
      </c>
    </row>
    <row r="1415" spans="1:7" ht="12" customHeight="1" x14ac:dyDescent="0.25">
      <c r="A1415" s="3" t="str">
        <f t="shared" si="114"/>
        <v>LAMBAYEQUE</v>
      </c>
      <c r="B1415" s="3" t="str">
        <f t="shared" si="115"/>
        <v>LAMBAYEQUE</v>
      </c>
      <c r="C1415" s="3" t="s">
        <v>1191</v>
      </c>
      <c r="D1415" s="4">
        <v>630</v>
      </c>
      <c r="E1415" s="4">
        <v>3929</v>
      </c>
      <c r="F1415" s="4">
        <v>3190</v>
      </c>
      <c r="G1415" s="4">
        <v>5451</v>
      </c>
    </row>
    <row r="1416" spans="1:7" ht="12" customHeight="1" x14ac:dyDescent="0.25">
      <c r="A1416" s="3" t="str">
        <f t="shared" si="114"/>
        <v>LAMBAYEQUE</v>
      </c>
      <c r="B1416" s="3" t="str">
        <f t="shared" si="115"/>
        <v>LAMBAYEQUE</v>
      </c>
      <c r="C1416" s="3" t="s">
        <v>1219</v>
      </c>
      <c r="D1416" s="4">
        <v>214</v>
      </c>
      <c r="E1416" s="4">
        <v>1301</v>
      </c>
      <c r="F1416" s="4">
        <v>1042</v>
      </c>
      <c r="G1416" s="4">
        <v>1766</v>
      </c>
    </row>
    <row r="1417" spans="1:7" ht="12" customHeight="1" x14ac:dyDescent="0.25">
      <c r="A1417" s="3" t="str">
        <f t="shared" si="114"/>
        <v>LAMBAYEQUE</v>
      </c>
      <c r="B1417" s="3" t="str">
        <f t="shared" si="115"/>
        <v>LAMBAYEQUE</v>
      </c>
      <c r="C1417" s="3" t="s">
        <v>1220</v>
      </c>
      <c r="D1417" s="4">
        <v>818</v>
      </c>
      <c r="E1417" s="4">
        <v>4465</v>
      </c>
      <c r="F1417" s="4">
        <v>3598</v>
      </c>
      <c r="G1417" s="4">
        <v>6358</v>
      </c>
    </row>
    <row r="1418" spans="1:7" ht="12" customHeight="1" x14ac:dyDescent="0.25">
      <c r="A1418" s="3" t="str">
        <f t="shared" si="114"/>
        <v>LAMBAYEQUE</v>
      </c>
      <c r="B1418" s="3" t="str">
        <f t="shared" si="115"/>
        <v>LAMBAYEQUE</v>
      </c>
      <c r="C1418" s="3" t="s">
        <v>1221</v>
      </c>
      <c r="D1418" s="4">
        <v>313</v>
      </c>
      <c r="E1418" s="4">
        <v>2122</v>
      </c>
      <c r="F1418" s="4">
        <v>1742</v>
      </c>
      <c r="G1418" s="4">
        <v>3123</v>
      </c>
    </row>
    <row r="1419" spans="1:7" ht="12" customHeight="1" x14ac:dyDescent="0.25">
      <c r="A1419" s="3" t="str">
        <f t="shared" si="114"/>
        <v>LAMBAYEQUE</v>
      </c>
      <c r="B1419" s="3" t="str">
        <f t="shared" si="115"/>
        <v>LAMBAYEQUE</v>
      </c>
      <c r="C1419" s="3" t="s">
        <v>1222</v>
      </c>
      <c r="D1419" s="4">
        <v>526</v>
      </c>
      <c r="E1419" s="4">
        <v>3301</v>
      </c>
      <c r="F1419" s="4">
        <v>2676</v>
      </c>
      <c r="G1419" s="4">
        <v>4580</v>
      </c>
    </row>
    <row r="1420" spans="1:7" ht="12" customHeight="1" x14ac:dyDescent="0.25">
      <c r="A1420" s="3" t="str">
        <f t="shared" si="114"/>
        <v>LAMBAYEQUE</v>
      </c>
      <c r="B1420" s="3" t="str">
        <f t="shared" si="115"/>
        <v>LAMBAYEQUE</v>
      </c>
      <c r="C1420" s="3" t="s">
        <v>1223</v>
      </c>
      <c r="D1420" s="4">
        <v>71</v>
      </c>
      <c r="E1420" s="4">
        <v>510</v>
      </c>
      <c r="F1420" s="4">
        <v>418</v>
      </c>
      <c r="G1420" s="4">
        <v>771</v>
      </c>
    </row>
    <row r="1421" spans="1:7" ht="12" customHeight="1" x14ac:dyDescent="0.25">
      <c r="A1421" s="3" t="str">
        <f t="shared" si="114"/>
        <v>LAMBAYEQUE</v>
      </c>
      <c r="B1421" s="3" t="str">
        <f t="shared" si="115"/>
        <v>LAMBAYEQUE</v>
      </c>
      <c r="C1421" s="3" t="s">
        <v>985</v>
      </c>
      <c r="D1421" s="4">
        <v>106</v>
      </c>
      <c r="E1421" s="4">
        <v>776</v>
      </c>
      <c r="F1421" s="4">
        <v>651</v>
      </c>
      <c r="G1421" s="4">
        <v>1152</v>
      </c>
    </row>
    <row r="1422" spans="1:7" ht="12" customHeight="1" x14ac:dyDescent="0.25">
      <c r="A1422" s="3" t="str">
        <f t="shared" si="114"/>
        <v>LAMBAYEQUE</v>
      </c>
      <c r="B1422" s="3" t="str">
        <f t="shared" si="115"/>
        <v>LAMBAYEQUE</v>
      </c>
      <c r="C1422" s="3" t="s">
        <v>1148</v>
      </c>
      <c r="D1422" s="4">
        <v>163</v>
      </c>
      <c r="E1422" s="4">
        <v>1131</v>
      </c>
      <c r="F1422" s="4">
        <v>924</v>
      </c>
      <c r="G1422" s="4">
        <v>1780</v>
      </c>
    </row>
    <row r="1423" spans="1:7" ht="12" customHeight="1" x14ac:dyDescent="0.25">
      <c r="A1423" s="3" t="str">
        <f t="shared" si="114"/>
        <v>LAMBAYEQUE</v>
      </c>
      <c r="B1423" s="3" t="str">
        <f t="shared" si="115"/>
        <v>LAMBAYEQUE</v>
      </c>
      <c r="C1423" s="3" t="s">
        <v>1224</v>
      </c>
      <c r="D1423" s="4">
        <v>297</v>
      </c>
      <c r="E1423" s="4">
        <v>1581</v>
      </c>
      <c r="F1423" s="4">
        <v>1263</v>
      </c>
      <c r="G1423" s="4">
        <v>2249</v>
      </c>
    </row>
    <row r="1424" spans="1:7" ht="12" customHeight="1" x14ac:dyDescent="0.25">
      <c r="A1424" s="3" t="str">
        <f t="shared" si="114"/>
        <v>LAMBAYEQUE</v>
      </c>
      <c r="B1424" s="139" t="s">
        <v>1794</v>
      </c>
      <c r="C1424" s="141"/>
      <c r="D1424" s="140">
        <v>3488</v>
      </c>
      <c r="E1424" s="140">
        <v>21154</v>
      </c>
      <c r="F1424" s="140">
        <v>17185</v>
      </c>
      <c r="G1424" s="140">
        <v>30288</v>
      </c>
    </row>
    <row r="1425" spans="1:7" ht="12" customHeight="1" x14ac:dyDescent="0.25">
      <c r="A1425" s="142" t="s">
        <v>1794</v>
      </c>
      <c r="B1425" s="142"/>
      <c r="C1425" s="143"/>
      <c r="D1425" s="144">
        <v>10109</v>
      </c>
      <c r="E1425" s="144">
        <v>66840</v>
      </c>
      <c r="F1425" s="144">
        <v>55665</v>
      </c>
      <c r="G1425" s="144">
        <v>101882</v>
      </c>
    </row>
    <row r="1426" spans="1:7" ht="12" customHeight="1" x14ac:dyDescent="0.25">
      <c r="A1426" s="3" t="s">
        <v>1225</v>
      </c>
      <c r="B1426" s="3" t="s">
        <v>1226</v>
      </c>
      <c r="C1426" s="3" t="s">
        <v>1226</v>
      </c>
      <c r="D1426" s="4">
        <v>467</v>
      </c>
      <c r="E1426" s="4">
        <v>3449</v>
      </c>
      <c r="F1426" s="4">
        <v>2820</v>
      </c>
      <c r="G1426" s="4">
        <v>5187</v>
      </c>
    </row>
    <row r="1427" spans="1:7" ht="12" customHeight="1" x14ac:dyDescent="0.25">
      <c r="A1427" s="3" t="str">
        <f t="shared" ref="A1427:B1430" si="116">A1426</f>
        <v>LIMA</v>
      </c>
      <c r="B1427" s="3" t="str">
        <f t="shared" si="116"/>
        <v>BARRANCA</v>
      </c>
      <c r="C1427" s="3" t="s">
        <v>1227</v>
      </c>
      <c r="D1427" s="4">
        <v>107</v>
      </c>
      <c r="E1427" s="4">
        <v>757</v>
      </c>
      <c r="F1427" s="4">
        <v>629</v>
      </c>
      <c r="G1427" s="4">
        <v>1275</v>
      </c>
    </row>
    <row r="1428" spans="1:7" ht="12" customHeight="1" x14ac:dyDescent="0.25">
      <c r="A1428" s="3" t="str">
        <f t="shared" si="116"/>
        <v>LIMA</v>
      </c>
      <c r="B1428" s="3" t="str">
        <f t="shared" si="116"/>
        <v>BARRANCA</v>
      </c>
      <c r="C1428" s="3" t="s">
        <v>1228</v>
      </c>
      <c r="D1428" s="4">
        <v>121</v>
      </c>
      <c r="E1428" s="4">
        <v>780</v>
      </c>
      <c r="F1428" s="4">
        <v>637</v>
      </c>
      <c r="G1428" s="4">
        <v>1274</v>
      </c>
    </row>
    <row r="1429" spans="1:7" ht="12" customHeight="1" x14ac:dyDescent="0.25">
      <c r="A1429" s="3" t="str">
        <f t="shared" si="116"/>
        <v>LIMA</v>
      </c>
      <c r="B1429" s="3" t="str">
        <f t="shared" si="116"/>
        <v>BARRANCA</v>
      </c>
      <c r="C1429" s="3" t="s">
        <v>1229</v>
      </c>
      <c r="D1429" s="4">
        <v>210</v>
      </c>
      <c r="E1429" s="4">
        <v>1344</v>
      </c>
      <c r="F1429" s="4">
        <v>1118</v>
      </c>
      <c r="G1429" s="4">
        <v>2066</v>
      </c>
    </row>
    <row r="1430" spans="1:7" ht="12" customHeight="1" x14ac:dyDescent="0.25">
      <c r="A1430" s="3" t="str">
        <f t="shared" si="116"/>
        <v>LIMA</v>
      </c>
      <c r="B1430" s="3" t="str">
        <f t="shared" si="116"/>
        <v>BARRANCA</v>
      </c>
      <c r="C1430" s="3" t="s">
        <v>1230</v>
      </c>
      <c r="D1430" s="4">
        <v>79</v>
      </c>
      <c r="E1430" s="4">
        <v>601</v>
      </c>
      <c r="F1430" s="4">
        <v>508</v>
      </c>
      <c r="G1430" s="4">
        <v>938</v>
      </c>
    </row>
    <row r="1431" spans="1:7" ht="12" customHeight="1" x14ac:dyDescent="0.25">
      <c r="A1431" s="3" t="str">
        <f t="shared" ref="A1431:A1606" si="117">A1430</f>
        <v>LIMA</v>
      </c>
      <c r="B1431" s="139" t="s">
        <v>2665</v>
      </c>
      <c r="C1431" s="141"/>
      <c r="D1431" s="140">
        <v>984</v>
      </c>
      <c r="E1431" s="140">
        <v>6931</v>
      </c>
      <c r="F1431" s="140">
        <v>5712</v>
      </c>
      <c r="G1431" s="140">
        <v>10740</v>
      </c>
    </row>
    <row r="1432" spans="1:7" ht="12" customHeight="1" x14ac:dyDescent="0.25">
      <c r="A1432" s="3" t="str">
        <f t="shared" si="117"/>
        <v>LIMA</v>
      </c>
      <c r="B1432" s="3" t="s">
        <v>1231</v>
      </c>
      <c r="C1432" s="3" t="s">
        <v>1231</v>
      </c>
      <c r="D1432" s="4">
        <v>10</v>
      </c>
      <c r="E1432" s="4">
        <v>48</v>
      </c>
      <c r="F1432" s="4">
        <v>36</v>
      </c>
      <c r="G1432" s="4">
        <v>75</v>
      </c>
    </row>
    <row r="1433" spans="1:7" ht="12" customHeight="1" x14ac:dyDescent="0.25">
      <c r="A1433" s="3" t="str">
        <f t="shared" si="117"/>
        <v>LIMA</v>
      </c>
      <c r="B1433" s="3" t="str">
        <f>B1432</f>
        <v>CAJATAMBO</v>
      </c>
      <c r="C1433" s="3" t="s">
        <v>1232</v>
      </c>
      <c r="D1433" s="4">
        <v>5</v>
      </c>
      <c r="E1433" s="4">
        <v>25</v>
      </c>
      <c r="F1433" s="4">
        <v>21</v>
      </c>
      <c r="G1433" s="4">
        <v>35</v>
      </c>
    </row>
    <row r="1434" spans="1:7" ht="12" customHeight="1" x14ac:dyDescent="0.25">
      <c r="A1434" s="3" t="str">
        <f t="shared" si="117"/>
        <v>LIMA</v>
      </c>
      <c r="B1434" s="3" t="str">
        <f>B1433</f>
        <v>CAJATAMBO</v>
      </c>
      <c r="C1434" s="3" t="s">
        <v>1233</v>
      </c>
      <c r="D1434" s="4">
        <v>15</v>
      </c>
      <c r="E1434" s="4">
        <v>78</v>
      </c>
      <c r="F1434" s="4">
        <v>66</v>
      </c>
      <c r="G1434" s="4">
        <v>129</v>
      </c>
    </row>
    <row r="1435" spans="1:7" ht="12" customHeight="1" x14ac:dyDescent="0.25">
      <c r="A1435" s="3" t="str">
        <f t="shared" si="117"/>
        <v>LIMA</v>
      </c>
      <c r="B1435" s="3" t="str">
        <f>B1434</f>
        <v>CAJATAMBO</v>
      </c>
      <c r="C1435" s="3" t="s">
        <v>1234</v>
      </c>
      <c r="D1435" s="4">
        <v>4</v>
      </c>
      <c r="E1435" s="4">
        <v>23</v>
      </c>
      <c r="F1435" s="4">
        <v>20</v>
      </c>
      <c r="G1435" s="4">
        <v>43</v>
      </c>
    </row>
    <row r="1436" spans="1:7" ht="12" customHeight="1" x14ac:dyDescent="0.25">
      <c r="A1436" s="3" t="str">
        <f t="shared" si="117"/>
        <v>LIMA</v>
      </c>
      <c r="B1436" s="3" t="str">
        <f>B1435</f>
        <v>CAJATAMBO</v>
      </c>
      <c r="C1436" s="3" t="s">
        <v>1235</v>
      </c>
      <c r="D1436" s="4">
        <v>1</v>
      </c>
      <c r="E1436" s="4">
        <v>16</v>
      </c>
      <c r="F1436" s="4">
        <v>12</v>
      </c>
      <c r="G1436" s="4">
        <v>34</v>
      </c>
    </row>
    <row r="1437" spans="1:7" ht="12" customHeight="1" x14ac:dyDescent="0.25">
      <c r="A1437" s="3" t="str">
        <f t="shared" si="117"/>
        <v>LIMA</v>
      </c>
      <c r="B1437" s="139" t="s">
        <v>2666</v>
      </c>
      <c r="C1437" s="141"/>
      <c r="D1437" s="140">
        <v>35</v>
      </c>
      <c r="E1437" s="140">
        <v>190</v>
      </c>
      <c r="F1437" s="140">
        <v>155</v>
      </c>
      <c r="G1437" s="140">
        <v>316</v>
      </c>
    </row>
    <row r="1438" spans="1:7" ht="12" customHeight="1" x14ac:dyDescent="0.25">
      <c r="A1438" s="3" t="str">
        <f t="shared" si="117"/>
        <v>LIMA</v>
      </c>
      <c r="B1438" s="3" t="s">
        <v>1236</v>
      </c>
      <c r="C1438" s="3" t="s">
        <v>1237</v>
      </c>
      <c r="D1438" s="4">
        <v>1</v>
      </c>
      <c r="E1438" s="4">
        <v>19</v>
      </c>
      <c r="F1438" s="4">
        <v>18</v>
      </c>
      <c r="G1438" s="4">
        <v>27</v>
      </c>
    </row>
    <row r="1439" spans="1:7" ht="12" customHeight="1" x14ac:dyDescent="0.25">
      <c r="A1439" s="3" t="str">
        <f t="shared" si="117"/>
        <v>LIMA</v>
      </c>
      <c r="B1439" s="3" t="str">
        <f t="shared" ref="B1439:B1444" si="118">B1438</f>
        <v>CANTA</v>
      </c>
      <c r="C1439" s="3" t="s">
        <v>1236</v>
      </c>
      <c r="D1439" s="4">
        <v>23</v>
      </c>
      <c r="E1439" s="4">
        <v>133</v>
      </c>
      <c r="F1439" s="4">
        <v>101</v>
      </c>
      <c r="G1439" s="4">
        <v>160</v>
      </c>
    </row>
    <row r="1440" spans="1:7" ht="12" customHeight="1" x14ac:dyDescent="0.25">
      <c r="A1440" s="3" t="str">
        <f t="shared" si="117"/>
        <v>LIMA</v>
      </c>
      <c r="B1440" s="3" t="str">
        <f t="shared" si="118"/>
        <v>CANTA</v>
      </c>
      <c r="C1440" s="3" t="s">
        <v>1238</v>
      </c>
      <c r="D1440" s="4">
        <v>17</v>
      </c>
      <c r="E1440" s="4">
        <v>77</v>
      </c>
      <c r="F1440" s="4">
        <v>59</v>
      </c>
      <c r="G1440" s="4">
        <v>76</v>
      </c>
    </row>
    <row r="1441" spans="1:7" ht="12" customHeight="1" x14ac:dyDescent="0.25">
      <c r="A1441" s="3" t="str">
        <f t="shared" si="117"/>
        <v>LIMA</v>
      </c>
      <c r="B1441" s="3" t="str">
        <f t="shared" si="118"/>
        <v>CANTA</v>
      </c>
      <c r="C1441" s="3" t="s">
        <v>1239</v>
      </c>
      <c r="D1441" s="4">
        <v>6</v>
      </c>
      <c r="E1441" s="4">
        <v>30</v>
      </c>
      <c r="F1441" s="4">
        <v>25</v>
      </c>
      <c r="G1441" s="4">
        <v>44</v>
      </c>
    </row>
    <row r="1442" spans="1:7" ht="12" customHeight="1" x14ac:dyDescent="0.25">
      <c r="A1442" s="3" t="str">
        <f t="shared" si="117"/>
        <v>LIMA</v>
      </c>
      <c r="B1442" s="3" t="str">
        <f t="shared" si="118"/>
        <v>CANTA</v>
      </c>
      <c r="C1442" s="3" t="s">
        <v>1240</v>
      </c>
      <c r="D1442" s="4">
        <v>4</v>
      </c>
      <c r="E1442" s="4">
        <v>64</v>
      </c>
      <c r="F1442" s="4">
        <v>57</v>
      </c>
      <c r="G1442" s="4">
        <v>73</v>
      </c>
    </row>
    <row r="1443" spans="1:7" ht="12" customHeight="1" x14ac:dyDescent="0.25">
      <c r="A1443" s="3" t="str">
        <f t="shared" si="117"/>
        <v>LIMA</v>
      </c>
      <c r="B1443" s="3" t="str">
        <f t="shared" si="118"/>
        <v>CANTA</v>
      </c>
      <c r="C1443" s="3" t="s">
        <v>949</v>
      </c>
      <c r="D1443" s="4">
        <v>1</v>
      </c>
      <c r="E1443" s="4">
        <v>11</v>
      </c>
      <c r="F1443" s="4">
        <v>10</v>
      </c>
      <c r="G1443" s="4">
        <v>16</v>
      </c>
    </row>
    <row r="1444" spans="1:7" ht="12" customHeight="1" x14ac:dyDescent="0.25">
      <c r="A1444" s="3" t="str">
        <f t="shared" si="117"/>
        <v>LIMA</v>
      </c>
      <c r="B1444" s="3" t="str">
        <f t="shared" si="118"/>
        <v>CANTA</v>
      </c>
      <c r="C1444" s="3" t="s">
        <v>1241</v>
      </c>
      <c r="D1444" s="4">
        <v>48</v>
      </c>
      <c r="E1444" s="4">
        <v>364</v>
      </c>
      <c r="F1444" s="4">
        <v>302</v>
      </c>
      <c r="G1444" s="4">
        <v>548</v>
      </c>
    </row>
    <row r="1445" spans="1:7" ht="12" customHeight="1" x14ac:dyDescent="0.25">
      <c r="A1445" s="3" t="str">
        <f t="shared" si="117"/>
        <v>LIMA</v>
      </c>
      <c r="B1445" s="139" t="s">
        <v>2667</v>
      </c>
      <c r="C1445" s="141"/>
      <c r="D1445" s="140">
        <v>100</v>
      </c>
      <c r="E1445" s="140">
        <v>698</v>
      </c>
      <c r="F1445" s="140">
        <v>572</v>
      </c>
      <c r="G1445" s="140">
        <v>944</v>
      </c>
    </row>
    <row r="1446" spans="1:7" ht="12" customHeight="1" x14ac:dyDescent="0.25">
      <c r="A1446" s="3" t="str">
        <f t="shared" si="117"/>
        <v>LIMA</v>
      </c>
      <c r="B1446" s="3" t="s">
        <v>1242</v>
      </c>
      <c r="C1446" s="3" t="s">
        <v>1243</v>
      </c>
      <c r="D1446" s="4">
        <v>85</v>
      </c>
      <c r="E1446" s="4">
        <v>592</v>
      </c>
      <c r="F1446" s="4">
        <v>496</v>
      </c>
      <c r="G1446" s="4">
        <v>876</v>
      </c>
    </row>
    <row r="1447" spans="1:7" ht="12" customHeight="1" x14ac:dyDescent="0.25">
      <c r="A1447" s="3" t="str">
        <f t="shared" si="117"/>
        <v>LIMA</v>
      </c>
      <c r="B1447" s="3" t="str">
        <f t="shared" ref="B1447:B1461" si="119">B1446</f>
        <v>CAÑETE</v>
      </c>
      <c r="C1447" s="3" t="s">
        <v>1244</v>
      </c>
      <c r="D1447" s="4">
        <v>12</v>
      </c>
      <c r="E1447" s="4">
        <v>66</v>
      </c>
      <c r="F1447" s="4">
        <v>56</v>
      </c>
      <c r="G1447" s="4">
        <v>97</v>
      </c>
    </row>
    <row r="1448" spans="1:7" ht="12" customHeight="1" x14ac:dyDescent="0.25">
      <c r="A1448" s="3" t="str">
        <f t="shared" si="117"/>
        <v>LIMA</v>
      </c>
      <c r="B1448" s="3" t="str">
        <f t="shared" si="119"/>
        <v>CAÑETE</v>
      </c>
      <c r="C1448" s="3" t="s">
        <v>1245</v>
      </c>
      <c r="D1448" s="4">
        <v>50</v>
      </c>
      <c r="E1448" s="4">
        <v>415</v>
      </c>
      <c r="F1448" s="4">
        <v>328</v>
      </c>
      <c r="G1448" s="4">
        <v>655</v>
      </c>
    </row>
    <row r="1449" spans="1:7" ht="12" customHeight="1" x14ac:dyDescent="0.25">
      <c r="A1449" s="3" t="str">
        <f t="shared" si="117"/>
        <v>LIMA</v>
      </c>
      <c r="B1449" s="3" t="str">
        <f t="shared" si="119"/>
        <v>CAÑETE</v>
      </c>
      <c r="C1449" s="3" t="s">
        <v>1035</v>
      </c>
      <c r="D1449" s="4">
        <v>132</v>
      </c>
      <c r="E1449" s="4">
        <v>945</v>
      </c>
      <c r="F1449" s="4">
        <v>799</v>
      </c>
      <c r="G1449" s="4">
        <v>1540</v>
      </c>
    </row>
    <row r="1450" spans="1:7" ht="12" customHeight="1" x14ac:dyDescent="0.25">
      <c r="A1450" s="3" t="str">
        <f t="shared" si="117"/>
        <v>LIMA</v>
      </c>
      <c r="B1450" s="3" t="str">
        <f t="shared" si="119"/>
        <v>CAÑETE</v>
      </c>
      <c r="C1450" s="3" t="s">
        <v>1246</v>
      </c>
      <c r="D1450" s="4">
        <v>4</v>
      </c>
      <c r="E1450" s="4">
        <v>38</v>
      </c>
      <c r="F1450" s="4">
        <v>29</v>
      </c>
      <c r="G1450" s="4">
        <v>57</v>
      </c>
    </row>
    <row r="1451" spans="1:7" ht="12" customHeight="1" x14ac:dyDescent="0.25">
      <c r="A1451" s="3" t="str">
        <f t="shared" si="117"/>
        <v>LIMA</v>
      </c>
      <c r="B1451" s="3" t="str">
        <f t="shared" si="119"/>
        <v>CAÑETE</v>
      </c>
      <c r="C1451" s="3" t="s">
        <v>1247</v>
      </c>
      <c r="D1451" s="4">
        <v>253</v>
      </c>
      <c r="E1451" s="4">
        <v>1987</v>
      </c>
      <c r="F1451" s="4">
        <v>1688</v>
      </c>
      <c r="G1451" s="4">
        <v>3123</v>
      </c>
    </row>
    <row r="1452" spans="1:7" ht="12" customHeight="1" x14ac:dyDescent="0.25">
      <c r="A1452" s="3" t="str">
        <f t="shared" si="117"/>
        <v>LIMA</v>
      </c>
      <c r="B1452" s="3" t="str">
        <f t="shared" si="119"/>
        <v>CAÑETE</v>
      </c>
      <c r="C1452" s="3" t="s">
        <v>1248</v>
      </c>
      <c r="D1452" s="4">
        <v>15</v>
      </c>
      <c r="E1452" s="4">
        <v>139</v>
      </c>
      <c r="F1452" s="4">
        <v>115</v>
      </c>
      <c r="G1452" s="4">
        <v>224</v>
      </c>
    </row>
    <row r="1453" spans="1:7" ht="12" customHeight="1" x14ac:dyDescent="0.25">
      <c r="A1453" s="3" t="str">
        <f t="shared" si="117"/>
        <v>LIMA</v>
      </c>
      <c r="B1453" s="3" t="str">
        <f t="shared" si="119"/>
        <v>CAÑETE</v>
      </c>
      <c r="C1453" s="3" t="s">
        <v>1249</v>
      </c>
      <c r="D1453" s="4">
        <v>191</v>
      </c>
      <c r="E1453" s="4">
        <v>1498</v>
      </c>
      <c r="F1453" s="4">
        <v>1293</v>
      </c>
      <c r="G1453" s="4">
        <v>2427</v>
      </c>
    </row>
    <row r="1454" spans="1:7" ht="12" customHeight="1" x14ac:dyDescent="0.25">
      <c r="A1454" s="3" t="str">
        <f t="shared" si="117"/>
        <v>LIMA</v>
      </c>
      <c r="B1454" s="3" t="str">
        <f t="shared" si="119"/>
        <v>CAÑETE</v>
      </c>
      <c r="C1454" s="3" t="s">
        <v>1250</v>
      </c>
      <c r="D1454" s="4">
        <v>192</v>
      </c>
      <c r="E1454" s="4">
        <v>1242</v>
      </c>
      <c r="F1454" s="4">
        <v>1029</v>
      </c>
      <c r="G1454" s="4">
        <v>1978</v>
      </c>
    </row>
    <row r="1455" spans="1:7" ht="12" customHeight="1" x14ac:dyDescent="0.25">
      <c r="A1455" s="3" t="str">
        <f t="shared" si="117"/>
        <v>LIMA</v>
      </c>
      <c r="B1455" s="3" t="str">
        <f t="shared" si="119"/>
        <v>CAÑETE</v>
      </c>
      <c r="C1455" s="3" t="s">
        <v>1251</v>
      </c>
      <c r="D1455" s="4">
        <v>10</v>
      </c>
      <c r="E1455" s="4">
        <v>63</v>
      </c>
      <c r="F1455" s="4">
        <v>54</v>
      </c>
      <c r="G1455" s="4">
        <v>107</v>
      </c>
    </row>
    <row r="1456" spans="1:7" ht="12" customHeight="1" x14ac:dyDescent="0.25">
      <c r="A1456" s="3" t="str">
        <f t="shared" si="117"/>
        <v>LIMA</v>
      </c>
      <c r="B1456" s="3" t="str">
        <f t="shared" si="119"/>
        <v>CAÑETE</v>
      </c>
      <c r="C1456" s="3" t="s">
        <v>1252</v>
      </c>
      <c r="D1456" s="4">
        <v>123</v>
      </c>
      <c r="E1456" s="4">
        <v>919</v>
      </c>
      <c r="F1456" s="4">
        <v>775</v>
      </c>
      <c r="G1456" s="4">
        <v>1341</v>
      </c>
    </row>
    <row r="1457" spans="1:7" ht="12" customHeight="1" x14ac:dyDescent="0.25">
      <c r="A1457" s="3" t="str">
        <f t="shared" si="117"/>
        <v>LIMA</v>
      </c>
      <c r="B1457" s="3" t="str">
        <f t="shared" si="119"/>
        <v>CAÑETE</v>
      </c>
      <c r="C1457" s="3" t="s">
        <v>338</v>
      </c>
      <c r="D1457" s="4">
        <v>34</v>
      </c>
      <c r="E1457" s="4">
        <v>215</v>
      </c>
      <c r="F1457" s="4">
        <v>166</v>
      </c>
      <c r="G1457" s="4">
        <v>330</v>
      </c>
    </row>
    <row r="1458" spans="1:7" ht="12" customHeight="1" x14ac:dyDescent="0.25">
      <c r="A1458" s="3" t="str">
        <f t="shared" si="117"/>
        <v>LIMA</v>
      </c>
      <c r="B1458" s="3" t="str">
        <f t="shared" si="119"/>
        <v>CAÑETE</v>
      </c>
      <c r="C1458" s="3" t="s">
        <v>135</v>
      </c>
      <c r="D1458" s="4">
        <v>102</v>
      </c>
      <c r="E1458" s="4">
        <v>634</v>
      </c>
      <c r="F1458" s="4">
        <v>527</v>
      </c>
      <c r="G1458" s="4">
        <v>993</v>
      </c>
    </row>
    <row r="1459" spans="1:7" ht="12" customHeight="1" x14ac:dyDescent="0.25">
      <c r="A1459" s="3" t="str">
        <f t="shared" si="117"/>
        <v>LIMA</v>
      </c>
      <c r="B1459" s="3" t="str">
        <f t="shared" si="119"/>
        <v>CAÑETE</v>
      </c>
      <c r="C1459" s="3" t="s">
        <v>1253</v>
      </c>
      <c r="D1459" s="4">
        <v>354</v>
      </c>
      <c r="E1459" s="4">
        <v>2567</v>
      </c>
      <c r="F1459" s="4">
        <v>2156</v>
      </c>
      <c r="G1459" s="4">
        <v>3934</v>
      </c>
    </row>
    <row r="1460" spans="1:7" ht="12" customHeight="1" x14ac:dyDescent="0.25">
      <c r="A1460" s="3" t="str">
        <f t="shared" si="117"/>
        <v>LIMA</v>
      </c>
      <c r="B1460" s="3" t="str">
        <f t="shared" si="119"/>
        <v>CAÑETE</v>
      </c>
      <c r="C1460" s="3" t="s">
        <v>1254</v>
      </c>
      <c r="D1460" s="4">
        <v>17</v>
      </c>
      <c r="E1460" s="4">
        <v>139</v>
      </c>
      <c r="F1460" s="4">
        <v>114</v>
      </c>
      <c r="G1460" s="4">
        <v>220</v>
      </c>
    </row>
    <row r="1461" spans="1:7" ht="12" customHeight="1" x14ac:dyDescent="0.25">
      <c r="A1461" s="3" t="str">
        <f t="shared" si="117"/>
        <v>LIMA</v>
      </c>
      <c r="B1461" s="3" t="str">
        <f t="shared" si="119"/>
        <v>CAÑETE</v>
      </c>
      <c r="C1461" s="3" t="s">
        <v>1255</v>
      </c>
      <c r="D1461" s="4">
        <v>15</v>
      </c>
      <c r="E1461" s="4">
        <v>64</v>
      </c>
      <c r="F1461" s="4">
        <v>54</v>
      </c>
      <c r="G1461" s="4">
        <v>96</v>
      </c>
    </row>
    <row r="1462" spans="1:7" ht="12" customHeight="1" x14ac:dyDescent="0.25">
      <c r="A1462" s="3" t="str">
        <f t="shared" si="117"/>
        <v>LIMA</v>
      </c>
      <c r="B1462" s="139" t="s">
        <v>2668</v>
      </c>
      <c r="C1462" s="141"/>
      <c r="D1462" s="140">
        <v>1589</v>
      </c>
      <c r="E1462" s="140">
        <v>11523</v>
      </c>
      <c r="F1462" s="140">
        <v>9679</v>
      </c>
      <c r="G1462" s="140">
        <v>17998</v>
      </c>
    </row>
    <row r="1463" spans="1:7" ht="12" customHeight="1" x14ac:dyDescent="0.25">
      <c r="A1463" s="3" t="str">
        <f t="shared" si="117"/>
        <v>LIMA</v>
      </c>
      <c r="B1463" s="3" t="s">
        <v>1256</v>
      </c>
      <c r="C1463" s="3" t="s">
        <v>1257</v>
      </c>
      <c r="D1463" s="4">
        <v>1</v>
      </c>
      <c r="E1463" s="4">
        <v>15</v>
      </c>
      <c r="F1463" s="4">
        <v>15</v>
      </c>
      <c r="G1463" s="4">
        <v>30</v>
      </c>
    </row>
    <row r="1464" spans="1:7" ht="12" customHeight="1" x14ac:dyDescent="0.25">
      <c r="A1464" s="3" t="str">
        <f t="shared" si="117"/>
        <v>LIMA</v>
      </c>
      <c r="B1464" s="3" t="str">
        <f t="shared" ref="B1464:B1474" si="120">B1463</f>
        <v>HUARAL</v>
      </c>
      <c r="C1464" s="3" t="s">
        <v>1258</v>
      </c>
      <c r="D1464" s="4">
        <v>3</v>
      </c>
      <c r="E1464" s="4">
        <v>20</v>
      </c>
      <c r="F1464" s="4">
        <v>18</v>
      </c>
      <c r="G1464" s="4">
        <v>28</v>
      </c>
    </row>
    <row r="1465" spans="1:7" ht="12" customHeight="1" x14ac:dyDescent="0.25">
      <c r="A1465" s="3" t="str">
        <f t="shared" si="117"/>
        <v>LIMA</v>
      </c>
      <c r="B1465" s="3" t="str">
        <f t="shared" si="120"/>
        <v>HUARAL</v>
      </c>
      <c r="C1465" s="3" t="s">
        <v>1259</v>
      </c>
      <c r="D1465" s="4">
        <v>111</v>
      </c>
      <c r="E1465" s="4">
        <v>819</v>
      </c>
      <c r="F1465" s="4">
        <v>696</v>
      </c>
      <c r="G1465" s="4">
        <v>1290</v>
      </c>
    </row>
    <row r="1466" spans="1:7" ht="12" customHeight="1" x14ac:dyDescent="0.25">
      <c r="A1466" s="3" t="str">
        <f t="shared" si="117"/>
        <v>LIMA</v>
      </c>
      <c r="B1466" s="3" t="str">
        <f t="shared" si="120"/>
        <v>HUARAL</v>
      </c>
      <c r="C1466" s="3" t="s">
        <v>652</v>
      </c>
      <c r="D1466" s="4">
        <v>400</v>
      </c>
      <c r="E1466" s="4">
        <v>2823</v>
      </c>
      <c r="F1466" s="4">
        <v>2356</v>
      </c>
      <c r="G1466" s="4">
        <v>4328</v>
      </c>
    </row>
    <row r="1467" spans="1:7" ht="12" customHeight="1" x14ac:dyDescent="0.25">
      <c r="A1467" s="3" t="str">
        <f t="shared" si="117"/>
        <v>LIMA</v>
      </c>
      <c r="B1467" s="3" t="str">
        <f t="shared" si="120"/>
        <v>HUARAL</v>
      </c>
      <c r="C1467" s="3" t="s">
        <v>1256</v>
      </c>
      <c r="D1467" s="4">
        <v>716</v>
      </c>
      <c r="E1467" s="4">
        <v>4950</v>
      </c>
      <c r="F1467" s="4">
        <v>4100</v>
      </c>
      <c r="G1467" s="4">
        <v>7337</v>
      </c>
    </row>
    <row r="1468" spans="1:7" ht="12" customHeight="1" x14ac:dyDescent="0.25">
      <c r="A1468" s="3" t="str">
        <f t="shared" si="117"/>
        <v>LIMA</v>
      </c>
      <c r="B1468" s="3" t="str">
        <f t="shared" si="120"/>
        <v>HUARAL</v>
      </c>
      <c r="C1468" s="3" t="s">
        <v>1260</v>
      </c>
      <c r="D1468" s="4">
        <v>12</v>
      </c>
      <c r="E1468" s="4">
        <v>79</v>
      </c>
      <c r="F1468" s="4">
        <v>61</v>
      </c>
      <c r="G1468" s="4">
        <v>148</v>
      </c>
    </row>
    <row r="1469" spans="1:7" ht="12" customHeight="1" x14ac:dyDescent="0.25">
      <c r="A1469" s="3" t="str">
        <f t="shared" si="117"/>
        <v>LIMA</v>
      </c>
      <c r="B1469" s="3" t="str">
        <f t="shared" si="120"/>
        <v>HUARAL</v>
      </c>
      <c r="C1469" s="3" t="s">
        <v>1261</v>
      </c>
      <c r="D1469" s="4">
        <v>1</v>
      </c>
      <c r="E1469" s="4">
        <v>11</v>
      </c>
      <c r="F1469" s="4">
        <v>10</v>
      </c>
      <c r="G1469" s="4">
        <v>18</v>
      </c>
    </row>
    <row r="1470" spans="1:7" ht="12" customHeight="1" x14ac:dyDescent="0.25">
      <c r="A1470" s="3" t="str">
        <f t="shared" si="117"/>
        <v>LIMA</v>
      </c>
      <c r="B1470" s="3" t="str">
        <f t="shared" si="120"/>
        <v>HUARAL</v>
      </c>
      <c r="C1470" s="3" t="s">
        <v>1262</v>
      </c>
      <c r="D1470" s="4">
        <v>3</v>
      </c>
      <c r="E1470" s="4">
        <v>24</v>
      </c>
      <c r="F1470" s="4">
        <v>20</v>
      </c>
      <c r="G1470" s="4">
        <v>39</v>
      </c>
    </row>
    <row r="1471" spans="1:7" ht="12" customHeight="1" x14ac:dyDescent="0.25">
      <c r="A1471" s="3" t="str">
        <f t="shared" si="117"/>
        <v>LIMA</v>
      </c>
      <c r="B1471" s="3" t="str">
        <f t="shared" si="120"/>
        <v>HUARAL</v>
      </c>
      <c r="C1471" s="3" t="s">
        <v>1263</v>
      </c>
      <c r="D1471" s="4">
        <v>1</v>
      </c>
      <c r="E1471" s="4">
        <v>20</v>
      </c>
      <c r="F1471" s="4">
        <v>18</v>
      </c>
      <c r="G1471" s="4">
        <v>34</v>
      </c>
    </row>
    <row r="1472" spans="1:7" ht="12" customHeight="1" x14ac:dyDescent="0.25">
      <c r="A1472" s="3" t="str">
        <f t="shared" si="117"/>
        <v>LIMA</v>
      </c>
      <c r="B1472" s="3" t="str">
        <f t="shared" si="120"/>
        <v>HUARAL</v>
      </c>
      <c r="C1472" s="3" t="s">
        <v>1264</v>
      </c>
      <c r="D1472" s="4">
        <v>2</v>
      </c>
      <c r="E1472" s="4">
        <v>9</v>
      </c>
      <c r="F1472" s="4">
        <v>6</v>
      </c>
      <c r="G1472" s="4">
        <v>17</v>
      </c>
    </row>
    <row r="1473" spans="1:7" ht="12" customHeight="1" x14ac:dyDescent="0.25">
      <c r="A1473" s="3" t="str">
        <f t="shared" si="117"/>
        <v>LIMA</v>
      </c>
      <c r="B1473" s="3" t="str">
        <f t="shared" si="120"/>
        <v>HUARAL</v>
      </c>
      <c r="C1473" s="3" t="s">
        <v>1265</v>
      </c>
      <c r="D1473" s="4">
        <v>4</v>
      </c>
      <c r="E1473" s="4">
        <v>14</v>
      </c>
      <c r="F1473" s="4">
        <v>13</v>
      </c>
      <c r="G1473" s="4">
        <v>18</v>
      </c>
    </row>
    <row r="1474" spans="1:7" ht="12" customHeight="1" x14ac:dyDescent="0.25">
      <c r="A1474" s="3" t="str">
        <f t="shared" si="117"/>
        <v>LIMA</v>
      </c>
      <c r="B1474" s="3" t="str">
        <f t="shared" si="120"/>
        <v>HUARAL</v>
      </c>
      <c r="C1474" s="3" t="s">
        <v>1266</v>
      </c>
      <c r="D1474" s="4">
        <v>1</v>
      </c>
      <c r="E1474" s="4">
        <v>8</v>
      </c>
      <c r="F1474" s="4">
        <v>8</v>
      </c>
      <c r="G1474" s="4">
        <v>11</v>
      </c>
    </row>
    <row r="1475" spans="1:7" ht="12" customHeight="1" x14ac:dyDescent="0.25">
      <c r="A1475" s="3" t="str">
        <f t="shared" si="117"/>
        <v>LIMA</v>
      </c>
      <c r="B1475" s="139" t="s">
        <v>2669</v>
      </c>
      <c r="C1475" s="141"/>
      <c r="D1475" s="140">
        <v>1255</v>
      </c>
      <c r="E1475" s="140">
        <v>8792</v>
      </c>
      <c r="F1475" s="140">
        <v>7321</v>
      </c>
      <c r="G1475" s="140">
        <v>13298</v>
      </c>
    </row>
    <row r="1476" spans="1:7" ht="12" customHeight="1" x14ac:dyDescent="0.25">
      <c r="A1476" s="3" t="str">
        <f t="shared" si="117"/>
        <v>LIMA</v>
      </c>
      <c r="B1476" s="3" t="s">
        <v>1267</v>
      </c>
      <c r="C1476" s="3" t="s">
        <v>1268</v>
      </c>
      <c r="D1476" s="4">
        <v>6</v>
      </c>
      <c r="E1476" s="4">
        <v>57</v>
      </c>
      <c r="F1476" s="4">
        <v>52</v>
      </c>
      <c r="G1476" s="4">
        <v>101</v>
      </c>
    </row>
    <row r="1477" spans="1:7" ht="12" customHeight="1" x14ac:dyDescent="0.25">
      <c r="A1477" s="3" t="str">
        <f t="shared" si="117"/>
        <v>LIMA</v>
      </c>
      <c r="B1477" s="3" t="str">
        <f t="shared" ref="B1477:B1507" si="121">B1476</f>
        <v>HUAROCHIRI</v>
      </c>
      <c r="C1477" s="3" t="s">
        <v>1269</v>
      </c>
      <c r="D1477" s="4">
        <v>2</v>
      </c>
      <c r="E1477" s="4">
        <v>32</v>
      </c>
      <c r="F1477" s="4">
        <v>22</v>
      </c>
      <c r="G1477" s="4">
        <v>40</v>
      </c>
    </row>
    <row r="1478" spans="1:7" ht="12" customHeight="1" x14ac:dyDescent="0.25">
      <c r="A1478" s="3" t="str">
        <f t="shared" si="117"/>
        <v>LIMA</v>
      </c>
      <c r="B1478" s="3" t="str">
        <f t="shared" si="121"/>
        <v>HUAROCHIRI</v>
      </c>
      <c r="C1478" s="3" t="s">
        <v>1270</v>
      </c>
      <c r="D1478" s="4">
        <v>1</v>
      </c>
      <c r="E1478" s="4">
        <v>9</v>
      </c>
      <c r="F1478" s="4">
        <v>8</v>
      </c>
      <c r="G1478" s="4">
        <v>18</v>
      </c>
    </row>
    <row r="1479" spans="1:7" ht="12" customHeight="1" x14ac:dyDescent="0.25">
      <c r="A1479" s="3" t="str">
        <f t="shared" si="117"/>
        <v>LIMA</v>
      </c>
      <c r="B1479" s="3" t="str">
        <f t="shared" si="121"/>
        <v>HUAROCHIRI</v>
      </c>
      <c r="C1479" s="3" t="s">
        <v>1271</v>
      </c>
      <c r="D1479" s="4">
        <v>9</v>
      </c>
      <c r="E1479" s="4">
        <v>80</v>
      </c>
      <c r="F1479" s="4">
        <v>70</v>
      </c>
      <c r="G1479" s="4">
        <v>117</v>
      </c>
    </row>
    <row r="1480" spans="1:7" ht="12" customHeight="1" x14ac:dyDescent="0.25">
      <c r="A1480" s="3" t="str">
        <f t="shared" si="117"/>
        <v>LIMA</v>
      </c>
      <c r="B1480" s="3" t="str">
        <f t="shared" si="121"/>
        <v>HUAROCHIRI</v>
      </c>
      <c r="C1480" s="3" t="s">
        <v>837</v>
      </c>
      <c r="D1480" s="4">
        <v>1</v>
      </c>
      <c r="E1480" s="4">
        <v>15</v>
      </c>
      <c r="F1480" s="4">
        <v>12</v>
      </c>
      <c r="G1480" s="4">
        <v>17</v>
      </c>
    </row>
    <row r="1481" spans="1:7" ht="12" customHeight="1" x14ac:dyDescent="0.25">
      <c r="A1481" s="3" t="str">
        <f t="shared" si="117"/>
        <v>LIMA</v>
      </c>
      <c r="B1481" s="3" t="str">
        <f t="shared" si="121"/>
        <v>HUAROCHIRI</v>
      </c>
      <c r="C1481" s="3" t="s">
        <v>1272</v>
      </c>
      <c r="D1481" s="4">
        <v>3</v>
      </c>
      <c r="E1481" s="4">
        <v>9</v>
      </c>
      <c r="F1481" s="4">
        <v>6</v>
      </c>
      <c r="G1481" s="4">
        <v>8</v>
      </c>
    </row>
    <row r="1482" spans="1:7" ht="12" customHeight="1" x14ac:dyDescent="0.25">
      <c r="A1482" s="3" t="str">
        <f t="shared" si="117"/>
        <v>LIMA</v>
      </c>
      <c r="B1482" s="3" t="str">
        <f t="shared" si="121"/>
        <v>HUAROCHIRI</v>
      </c>
      <c r="C1482" s="3" t="s">
        <v>1273</v>
      </c>
      <c r="D1482" s="4">
        <v>4</v>
      </c>
      <c r="E1482" s="4">
        <v>23</v>
      </c>
      <c r="F1482" s="4">
        <v>18</v>
      </c>
      <c r="G1482" s="4">
        <v>28</v>
      </c>
    </row>
    <row r="1483" spans="1:7" ht="12" customHeight="1" x14ac:dyDescent="0.25">
      <c r="A1483" s="3" t="str">
        <f t="shared" si="117"/>
        <v>LIMA</v>
      </c>
      <c r="B1483" s="3" t="str">
        <f t="shared" si="121"/>
        <v>HUAROCHIRI</v>
      </c>
      <c r="C1483" s="3" t="s">
        <v>1267</v>
      </c>
      <c r="D1483" s="4">
        <v>8</v>
      </c>
      <c r="E1483" s="4">
        <v>59</v>
      </c>
      <c r="F1483" s="4">
        <v>43</v>
      </c>
      <c r="G1483" s="4">
        <v>83</v>
      </c>
    </row>
    <row r="1484" spans="1:7" ht="12" customHeight="1" x14ac:dyDescent="0.25">
      <c r="A1484" s="3" t="str">
        <f t="shared" si="117"/>
        <v>LIMA</v>
      </c>
      <c r="B1484" s="3" t="str">
        <f t="shared" si="121"/>
        <v>HUAROCHIRI</v>
      </c>
      <c r="C1484" s="3" t="s">
        <v>1274</v>
      </c>
      <c r="D1484" s="4">
        <v>2</v>
      </c>
      <c r="E1484" s="4">
        <v>18</v>
      </c>
      <c r="F1484" s="4">
        <v>17</v>
      </c>
      <c r="G1484" s="4">
        <v>25</v>
      </c>
    </row>
    <row r="1485" spans="1:7" ht="12" customHeight="1" x14ac:dyDescent="0.25">
      <c r="A1485" s="3" t="str">
        <f t="shared" si="117"/>
        <v>LIMA</v>
      </c>
      <c r="B1485" s="3" t="str">
        <f t="shared" si="121"/>
        <v>HUAROCHIRI</v>
      </c>
      <c r="C1485" s="3" t="s">
        <v>1275</v>
      </c>
      <c r="D1485" s="4">
        <v>5</v>
      </c>
      <c r="E1485" s="4">
        <v>52</v>
      </c>
      <c r="F1485" s="4">
        <v>49</v>
      </c>
      <c r="G1485" s="4">
        <v>73</v>
      </c>
    </row>
    <row r="1486" spans="1:7" ht="12" customHeight="1" x14ac:dyDescent="0.25">
      <c r="A1486" s="3" t="str">
        <f t="shared" si="117"/>
        <v>LIMA</v>
      </c>
      <c r="B1486" s="3" t="str">
        <f t="shared" si="121"/>
        <v>HUAROCHIRI</v>
      </c>
      <c r="C1486" s="3" t="s">
        <v>1276</v>
      </c>
      <c r="D1486" s="4">
        <v>2</v>
      </c>
      <c r="E1486" s="4">
        <v>7</v>
      </c>
      <c r="F1486" s="4">
        <v>6</v>
      </c>
      <c r="G1486" s="4">
        <v>11</v>
      </c>
    </row>
    <row r="1487" spans="1:7" ht="12" customHeight="1" x14ac:dyDescent="0.25">
      <c r="A1487" s="3" t="str">
        <f t="shared" si="117"/>
        <v>LIMA</v>
      </c>
      <c r="B1487" s="3" t="str">
        <f t="shared" si="121"/>
        <v>HUAROCHIRI</v>
      </c>
      <c r="C1487" s="3" t="s">
        <v>1277</v>
      </c>
      <c r="D1487" s="4">
        <v>9</v>
      </c>
      <c r="E1487" s="4">
        <v>58</v>
      </c>
      <c r="F1487" s="4">
        <v>48</v>
      </c>
      <c r="G1487" s="4">
        <v>99</v>
      </c>
    </row>
    <row r="1488" spans="1:7" ht="12" customHeight="1" x14ac:dyDescent="0.25">
      <c r="A1488" s="3" t="str">
        <f t="shared" si="117"/>
        <v>LIMA</v>
      </c>
      <c r="B1488" s="3" t="str">
        <f t="shared" si="121"/>
        <v>HUAROCHIRI</v>
      </c>
      <c r="C1488" s="3" t="s">
        <v>1278</v>
      </c>
      <c r="D1488" s="4">
        <v>23</v>
      </c>
      <c r="E1488" s="4">
        <v>174</v>
      </c>
      <c r="F1488" s="4">
        <v>145</v>
      </c>
      <c r="G1488" s="4">
        <v>258</v>
      </c>
    </row>
    <row r="1489" spans="1:7" ht="12" customHeight="1" x14ac:dyDescent="0.25">
      <c r="A1489" s="3" t="str">
        <f t="shared" si="117"/>
        <v>LIMA</v>
      </c>
      <c r="B1489" s="3" t="str">
        <f t="shared" si="121"/>
        <v>HUAROCHIRI</v>
      </c>
      <c r="C1489" s="3" t="s">
        <v>1279</v>
      </c>
      <c r="D1489" s="4">
        <v>44</v>
      </c>
      <c r="E1489" s="4">
        <v>293</v>
      </c>
      <c r="F1489" s="4">
        <v>239</v>
      </c>
      <c r="G1489" s="4">
        <v>431</v>
      </c>
    </row>
    <row r="1490" spans="1:7" ht="12" customHeight="1" x14ac:dyDescent="0.25">
      <c r="A1490" s="3" t="str">
        <f t="shared" si="117"/>
        <v>LIMA</v>
      </c>
      <c r="B1490" s="3" t="str">
        <f t="shared" si="121"/>
        <v>HUAROCHIRI</v>
      </c>
      <c r="C1490" s="3" t="s">
        <v>1280</v>
      </c>
      <c r="D1490" s="4">
        <v>7</v>
      </c>
      <c r="E1490" s="4">
        <v>54</v>
      </c>
      <c r="F1490" s="4">
        <v>43</v>
      </c>
      <c r="G1490" s="4">
        <v>93</v>
      </c>
    </row>
    <row r="1491" spans="1:7" ht="12" customHeight="1" x14ac:dyDescent="0.25">
      <c r="A1491" s="3" t="str">
        <f t="shared" si="117"/>
        <v>LIMA</v>
      </c>
      <c r="B1491" s="3" t="str">
        <f t="shared" si="121"/>
        <v>HUAROCHIRI</v>
      </c>
      <c r="C1491" s="3" t="s">
        <v>338</v>
      </c>
      <c r="D1491" s="4">
        <v>385</v>
      </c>
      <c r="E1491" s="4">
        <v>3062</v>
      </c>
      <c r="F1491" s="4">
        <v>2691</v>
      </c>
      <c r="G1491" s="4">
        <v>4328</v>
      </c>
    </row>
    <row r="1492" spans="1:7" ht="12" customHeight="1" x14ac:dyDescent="0.25">
      <c r="A1492" s="3" t="str">
        <f t="shared" si="117"/>
        <v>LIMA</v>
      </c>
      <c r="B1492" s="3" t="str">
        <f t="shared" si="121"/>
        <v>HUAROCHIRI</v>
      </c>
      <c r="C1492" s="3" t="s">
        <v>1281</v>
      </c>
      <c r="D1492" s="4">
        <v>5</v>
      </c>
      <c r="E1492" s="4">
        <v>40</v>
      </c>
      <c r="F1492" s="4">
        <v>32</v>
      </c>
      <c r="G1492" s="4">
        <v>52</v>
      </c>
    </row>
    <row r="1493" spans="1:7" ht="12" customHeight="1" x14ac:dyDescent="0.25">
      <c r="A1493" s="3" t="str">
        <f t="shared" si="117"/>
        <v>LIMA</v>
      </c>
      <c r="B1493" s="3" t="str">
        <f t="shared" si="121"/>
        <v>HUAROCHIRI</v>
      </c>
      <c r="C1493" s="3" t="s">
        <v>1282</v>
      </c>
      <c r="D1493" s="4">
        <v>10</v>
      </c>
      <c r="E1493" s="4">
        <v>64</v>
      </c>
      <c r="F1493" s="4">
        <v>55</v>
      </c>
      <c r="G1493" s="4">
        <v>91</v>
      </c>
    </row>
    <row r="1494" spans="1:7" ht="12" customHeight="1" x14ac:dyDescent="0.25">
      <c r="A1494" s="3" t="str">
        <f t="shared" si="117"/>
        <v>LIMA</v>
      </c>
      <c r="B1494" s="3" t="str">
        <f t="shared" si="121"/>
        <v>HUAROCHIRI</v>
      </c>
      <c r="C1494" s="3" t="s">
        <v>1283</v>
      </c>
      <c r="D1494" s="4">
        <v>1</v>
      </c>
      <c r="E1494" s="4">
        <v>6</v>
      </c>
      <c r="F1494" s="4">
        <v>6</v>
      </c>
      <c r="G1494" s="4">
        <v>10</v>
      </c>
    </row>
    <row r="1495" spans="1:7" ht="12" customHeight="1" x14ac:dyDescent="0.25">
      <c r="A1495" s="3" t="str">
        <f t="shared" si="117"/>
        <v>LIMA</v>
      </c>
      <c r="B1495" s="3" t="str">
        <f t="shared" si="121"/>
        <v>HUAROCHIRI</v>
      </c>
      <c r="C1495" s="3" t="s">
        <v>1284</v>
      </c>
      <c r="D1495" s="4">
        <v>1</v>
      </c>
      <c r="E1495" s="4">
        <v>14</v>
      </c>
      <c r="F1495" s="4">
        <v>10</v>
      </c>
      <c r="G1495" s="4">
        <v>15</v>
      </c>
    </row>
    <row r="1496" spans="1:7" ht="12" customHeight="1" x14ac:dyDescent="0.25">
      <c r="A1496" s="3" t="str">
        <f t="shared" si="117"/>
        <v>LIMA</v>
      </c>
      <c r="B1496" s="3" t="str">
        <f t="shared" si="121"/>
        <v>HUAROCHIRI</v>
      </c>
      <c r="C1496" s="3" t="s">
        <v>1285</v>
      </c>
      <c r="D1496" s="4">
        <v>5</v>
      </c>
      <c r="E1496" s="4">
        <v>40</v>
      </c>
      <c r="F1496" s="4">
        <v>33</v>
      </c>
      <c r="G1496" s="4">
        <v>51</v>
      </c>
    </row>
    <row r="1497" spans="1:7" ht="12" customHeight="1" x14ac:dyDescent="0.25">
      <c r="A1497" s="3" t="str">
        <f t="shared" si="117"/>
        <v>LIMA</v>
      </c>
      <c r="B1497" s="3" t="str">
        <f t="shared" si="121"/>
        <v>HUAROCHIRI</v>
      </c>
      <c r="C1497" s="3" t="s">
        <v>1286</v>
      </c>
      <c r="D1497" s="4">
        <v>24</v>
      </c>
      <c r="E1497" s="4">
        <v>211</v>
      </c>
      <c r="F1497" s="4">
        <v>181</v>
      </c>
      <c r="G1497" s="4">
        <v>323</v>
      </c>
    </row>
    <row r="1498" spans="1:7" ht="12" customHeight="1" x14ac:dyDescent="0.25">
      <c r="A1498" s="3" t="str">
        <f t="shared" si="117"/>
        <v>LIMA</v>
      </c>
      <c r="B1498" s="3" t="str">
        <f t="shared" si="121"/>
        <v>HUAROCHIRI</v>
      </c>
      <c r="C1498" s="3" t="s">
        <v>1287</v>
      </c>
      <c r="D1498" s="4">
        <v>6</v>
      </c>
      <c r="E1498" s="4">
        <v>48</v>
      </c>
      <c r="F1498" s="4">
        <v>43</v>
      </c>
      <c r="G1498" s="4">
        <v>77</v>
      </c>
    </row>
    <row r="1499" spans="1:7" ht="12" customHeight="1" x14ac:dyDescent="0.25">
      <c r="A1499" s="3" t="str">
        <f t="shared" si="117"/>
        <v>LIMA</v>
      </c>
      <c r="B1499" s="3" t="str">
        <f t="shared" si="121"/>
        <v>HUAROCHIRI</v>
      </c>
      <c r="C1499" s="3" t="s">
        <v>1288</v>
      </c>
      <c r="D1499" s="4">
        <v>5</v>
      </c>
      <c r="E1499" s="4">
        <v>29</v>
      </c>
      <c r="F1499" s="4">
        <v>23</v>
      </c>
      <c r="G1499" s="4">
        <v>36</v>
      </c>
    </row>
    <row r="1500" spans="1:7" ht="12" customHeight="1" x14ac:dyDescent="0.25">
      <c r="A1500" s="3" t="str">
        <f t="shared" si="117"/>
        <v>LIMA</v>
      </c>
      <c r="B1500" s="3" t="str">
        <f t="shared" si="121"/>
        <v>HUAROCHIRI</v>
      </c>
      <c r="C1500" s="3" t="s">
        <v>1289</v>
      </c>
      <c r="D1500" s="4">
        <v>3</v>
      </c>
      <c r="E1500" s="4">
        <v>5</v>
      </c>
      <c r="F1500" s="4">
        <v>2</v>
      </c>
      <c r="G1500" s="4">
        <v>6</v>
      </c>
    </row>
    <row r="1501" spans="1:7" ht="12" customHeight="1" x14ac:dyDescent="0.25">
      <c r="A1501" s="3" t="str">
        <f t="shared" si="117"/>
        <v>LIMA</v>
      </c>
      <c r="B1501" s="3" t="str">
        <f t="shared" si="121"/>
        <v>HUAROCHIRI</v>
      </c>
      <c r="C1501" s="3" t="s">
        <v>1290</v>
      </c>
      <c r="D1501" s="4">
        <v>3</v>
      </c>
      <c r="E1501" s="4">
        <v>35</v>
      </c>
      <c r="F1501" s="4">
        <v>28</v>
      </c>
      <c r="G1501" s="4">
        <v>50</v>
      </c>
    </row>
    <row r="1502" spans="1:7" ht="12" customHeight="1" x14ac:dyDescent="0.25">
      <c r="A1502" s="3" t="str">
        <f t="shared" si="117"/>
        <v>LIMA</v>
      </c>
      <c r="B1502" s="3" t="str">
        <f t="shared" si="121"/>
        <v>HUAROCHIRI</v>
      </c>
      <c r="C1502" s="3" t="s">
        <v>1291</v>
      </c>
      <c r="D1502" s="4">
        <v>20</v>
      </c>
      <c r="E1502" s="4">
        <v>97</v>
      </c>
      <c r="F1502" s="4">
        <v>78</v>
      </c>
      <c r="G1502" s="4">
        <v>139</v>
      </c>
    </row>
    <row r="1503" spans="1:7" ht="12" customHeight="1" x14ac:dyDescent="0.25">
      <c r="A1503" s="3" t="str">
        <f t="shared" si="117"/>
        <v>LIMA</v>
      </c>
      <c r="B1503" s="3" t="str">
        <f t="shared" si="121"/>
        <v>HUAROCHIRI</v>
      </c>
      <c r="C1503" s="3" t="s">
        <v>1292</v>
      </c>
      <c r="D1503" s="4">
        <v>62</v>
      </c>
      <c r="E1503" s="4">
        <v>497</v>
      </c>
      <c r="F1503" s="4">
        <v>406</v>
      </c>
      <c r="G1503" s="4">
        <v>713</v>
      </c>
    </row>
    <row r="1504" spans="1:7" ht="12" customHeight="1" x14ac:dyDescent="0.25">
      <c r="A1504" s="3" t="str">
        <f t="shared" si="117"/>
        <v>LIMA</v>
      </c>
      <c r="B1504" s="3" t="str">
        <f t="shared" si="121"/>
        <v>HUAROCHIRI</v>
      </c>
      <c r="C1504" s="3" t="s">
        <v>1293</v>
      </c>
      <c r="D1504" s="4">
        <v>0</v>
      </c>
      <c r="E1504" s="4">
        <v>17</v>
      </c>
      <c r="F1504" s="4">
        <v>15</v>
      </c>
      <c r="G1504" s="4">
        <v>25</v>
      </c>
    </row>
    <row r="1505" spans="1:7" ht="12" customHeight="1" x14ac:dyDescent="0.25">
      <c r="A1505" s="3" t="str">
        <f t="shared" si="117"/>
        <v>LIMA</v>
      </c>
      <c r="B1505" s="3" t="str">
        <f t="shared" si="121"/>
        <v>HUAROCHIRI</v>
      </c>
      <c r="C1505" s="3" t="s">
        <v>1294</v>
      </c>
      <c r="D1505" s="4">
        <v>3</v>
      </c>
      <c r="E1505" s="4">
        <v>16</v>
      </c>
      <c r="F1505" s="4">
        <v>16</v>
      </c>
      <c r="G1505" s="4">
        <v>25</v>
      </c>
    </row>
    <row r="1506" spans="1:7" ht="12" customHeight="1" x14ac:dyDescent="0.25">
      <c r="A1506" s="3" t="str">
        <f t="shared" si="117"/>
        <v>LIMA</v>
      </c>
      <c r="B1506" s="3" t="str">
        <f t="shared" si="121"/>
        <v>HUAROCHIRI</v>
      </c>
      <c r="C1506" s="3" t="s">
        <v>1295</v>
      </c>
      <c r="D1506" s="4">
        <v>51</v>
      </c>
      <c r="E1506" s="4">
        <v>221</v>
      </c>
      <c r="F1506" s="4">
        <v>173</v>
      </c>
      <c r="G1506" s="4">
        <v>253</v>
      </c>
    </row>
    <row r="1507" spans="1:7" ht="12" customHeight="1" x14ac:dyDescent="0.25">
      <c r="A1507" s="3" t="str">
        <f t="shared" si="117"/>
        <v>LIMA</v>
      </c>
      <c r="B1507" s="3" t="str">
        <f t="shared" si="121"/>
        <v>HUAROCHIRI</v>
      </c>
      <c r="C1507" s="3" t="s">
        <v>1296</v>
      </c>
      <c r="D1507" s="4">
        <v>7</v>
      </c>
      <c r="E1507" s="4">
        <v>48</v>
      </c>
      <c r="F1507" s="4">
        <v>40</v>
      </c>
      <c r="G1507" s="4">
        <v>69</v>
      </c>
    </row>
    <row r="1508" spans="1:7" ht="12" customHeight="1" x14ac:dyDescent="0.25">
      <c r="A1508" s="3" t="str">
        <f t="shared" si="117"/>
        <v>LIMA</v>
      </c>
      <c r="B1508" s="139" t="s">
        <v>2670</v>
      </c>
      <c r="C1508" s="141"/>
      <c r="D1508" s="140">
        <v>717</v>
      </c>
      <c r="E1508" s="140">
        <v>5390</v>
      </c>
      <c r="F1508" s="140">
        <v>4610</v>
      </c>
      <c r="G1508" s="140">
        <v>7665</v>
      </c>
    </row>
    <row r="1509" spans="1:7" ht="12" customHeight="1" x14ac:dyDescent="0.25">
      <c r="A1509" s="3" t="str">
        <f t="shared" si="117"/>
        <v>LIMA</v>
      </c>
      <c r="B1509" s="3" t="s">
        <v>1297</v>
      </c>
      <c r="C1509" s="3" t="s">
        <v>1298</v>
      </c>
      <c r="D1509" s="4">
        <v>25</v>
      </c>
      <c r="E1509" s="4">
        <v>134</v>
      </c>
      <c r="F1509" s="4">
        <v>104</v>
      </c>
      <c r="G1509" s="4">
        <v>174</v>
      </c>
    </row>
    <row r="1510" spans="1:7" ht="12" customHeight="1" x14ac:dyDescent="0.25">
      <c r="A1510" s="3" t="str">
        <f t="shared" si="117"/>
        <v>LIMA</v>
      </c>
      <c r="B1510" s="3" t="str">
        <f t="shared" ref="B1510:B1520" si="122">B1509</f>
        <v>HUAURA</v>
      </c>
      <c r="C1510" s="3" t="s">
        <v>1299</v>
      </c>
      <c r="D1510" s="4">
        <v>44</v>
      </c>
      <c r="E1510" s="4">
        <v>286</v>
      </c>
      <c r="F1510" s="4">
        <v>240</v>
      </c>
      <c r="G1510" s="4">
        <v>434</v>
      </c>
    </row>
    <row r="1511" spans="1:7" ht="12" customHeight="1" x14ac:dyDescent="0.25">
      <c r="A1511" s="3" t="str">
        <f t="shared" si="117"/>
        <v>LIMA</v>
      </c>
      <c r="B1511" s="3" t="str">
        <f t="shared" si="122"/>
        <v>HUAURA</v>
      </c>
      <c r="C1511" s="3" t="s">
        <v>1300</v>
      </c>
      <c r="D1511" s="4">
        <v>6</v>
      </c>
      <c r="E1511" s="4">
        <v>29</v>
      </c>
      <c r="F1511" s="4">
        <v>24</v>
      </c>
      <c r="G1511" s="4">
        <v>37</v>
      </c>
    </row>
    <row r="1512" spans="1:7" ht="12" customHeight="1" x14ac:dyDescent="0.25">
      <c r="A1512" s="3" t="str">
        <f t="shared" si="117"/>
        <v>LIMA</v>
      </c>
      <c r="B1512" s="3" t="str">
        <f t="shared" si="122"/>
        <v>HUAURA</v>
      </c>
      <c r="C1512" s="3" t="s">
        <v>1301</v>
      </c>
      <c r="D1512" s="4">
        <v>286</v>
      </c>
      <c r="E1512" s="4">
        <v>2453</v>
      </c>
      <c r="F1512" s="4">
        <v>2095</v>
      </c>
      <c r="G1512" s="4">
        <v>3772</v>
      </c>
    </row>
    <row r="1513" spans="1:7" ht="12" customHeight="1" x14ac:dyDescent="0.25">
      <c r="A1513" s="3" t="str">
        <f t="shared" si="117"/>
        <v>LIMA</v>
      </c>
      <c r="B1513" s="3" t="str">
        <f t="shared" si="122"/>
        <v>HUAURA</v>
      </c>
      <c r="C1513" s="3" t="s">
        <v>1302</v>
      </c>
      <c r="D1513" s="4">
        <v>163</v>
      </c>
      <c r="E1513" s="4">
        <v>1180</v>
      </c>
      <c r="F1513" s="4">
        <v>993</v>
      </c>
      <c r="G1513" s="4">
        <v>1874</v>
      </c>
    </row>
    <row r="1514" spans="1:7" ht="12" customHeight="1" x14ac:dyDescent="0.25">
      <c r="A1514" s="3" t="str">
        <f t="shared" si="117"/>
        <v>LIMA</v>
      </c>
      <c r="B1514" s="3" t="str">
        <f t="shared" si="122"/>
        <v>HUAURA</v>
      </c>
      <c r="C1514" s="3" t="s">
        <v>1297</v>
      </c>
      <c r="D1514" s="4">
        <v>216</v>
      </c>
      <c r="E1514" s="4">
        <v>1694</v>
      </c>
      <c r="F1514" s="4">
        <v>1446</v>
      </c>
      <c r="G1514" s="4">
        <v>2526</v>
      </c>
    </row>
    <row r="1515" spans="1:7" ht="12" customHeight="1" x14ac:dyDescent="0.25">
      <c r="A1515" s="3" t="str">
        <f t="shared" si="117"/>
        <v>LIMA</v>
      </c>
      <c r="B1515" s="3" t="str">
        <f t="shared" si="122"/>
        <v>HUAURA</v>
      </c>
      <c r="C1515" s="3" t="s">
        <v>508</v>
      </c>
      <c r="D1515" s="4">
        <v>15</v>
      </c>
      <c r="E1515" s="4">
        <v>112</v>
      </c>
      <c r="F1515" s="4">
        <v>87</v>
      </c>
      <c r="G1515" s="4">
        <v>144</v>
      </c>
    </row>
    <row r="1516" spans="1:7" ht="12" customHeight="1" x14ac:dyDescent="0.25">
      <c r="A1516" s="3" t="str">
        <f t="shared" si="117"/>
        <v>LIMA</v>
      </c>
      <c r="B1516" s="3" t="str">
        <f t="shared" si="122"/>
        <v>HUAURA</v>
      </c>
      <c r="C1516" s="3" t="s">
        <v>1303</v>
      </c>
      <c r="D1516" s="4">
        <v>6</v>
      </c>
      <c r="E1516" s="4">
        <v>47</v>
      </c>
      <c r="F1516" s="4">
        <v>37</v>
      </c>
      <c r="G1516" s="4">
        <v>85</v>
      </c>
    </row>
    <row r="1517" spans="1:7" ht="12" customHeight="1" x14ac:dyDescent="0.25">
      <c r="A1517" s="3" t="str">
        <f t="shared" si="117"/>
        <v>LIMA</v>
      </c>
      <c r="B1517" s="3" t="str">
        <f t="shared" si="122"/>
        <v>HUAURA</v>
      </c>
      <c r="C1517" s="3" t="s">
        <v>1304</v>
      </c>
      <c r="D1517" s="4">
        <v>4</v>
      </c>
      <c r="E1517" s="4">
        <v>42</v>
      </c>
      <c r="F1517" s="4">
        <v>36</v>
      </c>
      <c r="G1517" s="4">
        <v>57</v>
      </c>
    </row>
    <row r="1518" spans="1:7" ht="12" customHeight="1" x14ac:dyDescent="0.25">
      <c r="A1518" s="3" t="str">
        <f t="shared" si="117"/>
        <v>LIMA</v>
      </c>
      <c r="B1518" s="3" t="str">
        <f t="shared" si="122"/>
        <v>HUAURA</v>
      </c>
      <c r="C1518" s="3" t="s">
        <v>1305</v>
      </c>
      <c r="D1518" s="4">
        <v>310</v>
      </c>
      <c r="E1518" s="4">
        <v>2067</v>
      </c>
      <c r="F1518" s="4">
        <v>1713</v>
      </c>
      <c r="G1518" s="4">
        <v>2881</v>
      </c>
    </row>
    <row r="1519" spans="1:7" ht="12" customHeight="1" x14ac:dyDescent="0.25">
      <c r="A1519" s="3" t="str">
        <f t="shared" si="117"/>
        <v>LIMA</v>
      </c>
      <c r="B1519" s="3" t="str">
        <f t="shared" si="122"/>
        <v>HUAURA</v>
      </c>
      <c r="C1519" s="3" t="s">
        <v>1306</v>
      </c>
      <c r="D1519" s="4">
        <v>164</v>
      </c>
      <c r="E1519" s="4">
        <v>1189</v>
      </c>
      <c r="F1519" s="4">
        <v>980</v>
      </c>
      <c r="G1519" s="4">
        <v>1795</v>
      </c>
    </row>
    <row r="1520" spans="1:7" ht="12" customHeight="1" x14ac:dyDescent="0.25">
      <c r="A1520" s="3" t="str">
        <f t="shared" si="117"/>
        <v>LIMA</v>
      </c>
      <c r="B1520" s="3" t="str">
        <f t="shared" si="122"/>
        <v>HUAURA</v>
      </c>
      <c r="C1520" s="3" t="s">
        <v>1307</v>
      </c>
      <c r="D1520" s="4">
        <v>242</v>
      </c>
      <c r="E1520" s="4">
        <v>1699</v>
      </c>
      <c r="F1520" s="4">
        <v>1433</v>
      </c>
      <c r="G1520" s="4">
        <v>2527</v>
      </c>
    </row>
    <row r="1521" spans="1:7" ht="12" customHeight="1" x14ac:dyDescent="0.25">
      <c r="A1521" s="3" t="str">
        <f t="shared" si="117"/>
        <v>LIMA</v>
      </c>
      <c r="B1521" s="139" t="s">
        <v>2671</v>
      </c>
      <c r="C1521" s="141"/>
      <c r="D1521" s="140">
        <v>1481</v>
      </c>
      <c r="E1521" s="140">
        <v>10932</v>
      </c>
      <c r="F1521" s="140">
        <v>9188</v>
      </c>
      <c r="G1521" s="140">
        <v>16306</v>
      </c>
    </row>
    <row r="1522" spans="1:7" ht="12" customHeight="1" x14ac:dyDescent="0.25">
      <c r="A1522" s="3" t="str">
        <f t="shared" si="117"/>
        <v>LIMA</v>
      </c>
      <c r="B1522" s="3" t="s">
        <v>1225</v>
      </c>
      <c r="C1522" s="3" t="s">
        <v>1308</v>
      </c>
      <c r="D1522" s="4">
        <v>322</v>
      </c>
      <c r="E1522" s="4">
        <v>2242</v>
      </c>
      <c r="F1522" s="4">
        <v>1880</v>
      </c>
      <c r="G1522" s="4">
        <v>3838</v>
      </c>
    </row>
    <row r="1523" spans="1:7" ht="12" customHeight="1" x14ac:dyDescent="0.25">
      <c r="A1523" s="3" t="str">
        <f t="shared" si="117"/>
        <v>LIMA</v>
      </c>
      <c r="B1523" s="3" t="str">
        <f t="shared" ref="B1523:B1564" si="123">B1522</f>
        <v>LIMA</v>
      </c>
      <c r="C1523" s="3" t="s">
        <v>1309</v>
      </c>
      <c r="D1523" s="4">
        <v>3671</v>
      </c>
      <c r="E1523" s="4">
        <v>27485</v>
      </c>
      <c r="F1523" s="4">
        <v>23411</v>
      </c>
      <c r="G1523" s="4">
        <v>45113</v>
      </c>
    </row>
    <row r="1524" spans="1:7" ht="12" customHeight="1" x14ac:dyDescent="0.25">
      <c r="A1524" s="3" t="str">
        <f t="shared" si="117"/>
        <v>LIMA</v>
      </c>
      <c r="B1524" s="3" t="str">
        <f t="shared" si="123"/>
        <v>LIMA</v>
      </c>
      <c r="C1524" s="3" t="s">
        <v>1310</v>
      </c>
      <c r="D1524" s="4">
        <v>147</v>
      </c>
      <c r="E1524" s="4">
        <v>1292</v>
      </c>
      <c r="F1524" s="4">
        <v>1118</v>
      </c>
      <c r="G1524" s="4">
        <v>2347</v>
      </c>
    </row>
    <row r="1525" spans="1:7" ht="12" customHeight="1" x14ac:dyDescent="0.25">
      <c r="A1525" s="3" t="str">
        <f t="shared" si="117"/>
        <v>LIMA</v>
      </c>
      <c r="B1525" s="3" t="str">
        <f t="shared" si="123"/>
        <v>LIMA</v>
      </c>
      <c r="C1525" s="3" t="s">
        <v>1311</v>
      </c>
      <c r="D1525" s="4">
        <v>410</v>
      </c>
      <c r="E1525" s="4">
        <v>3720</v>
      </c>
      <c r="F1525" s="4">
        <v>3248</v>
      </c>
      <c r="G1525" s="4">
        <v>6068</v>
      </c>
    </row>
    <row r="1526" spans="1:7" ht="12" customHeight="1" x14ac:dyDescent="0.25">
      <c r="A1526" s="3" t="str">
        <f t="shared" si="117"/>
        <v>LIMA</v>
      </c>
      <c r="B1526" s="3" t="str">
        <f t="shared" si="123"/>
        <v>LIMA</v>
      </c>
      <c r="C1526" s="3" t="s">
        <v>1312</v>
      </c>
      <c r="D1526" s="4">
        <v>1839</v>
      </c>
      <c r="E1526" s="4">
        <v>13472</v>
      </c>
      <c r="F1526" s="4">
        <v>11372</v>
      </c>
      <c r="G1526" s="4">
        <v>21378</v>
      </c>
    </row>
    <row r="1527" spans="1:7" ht="12" customHeight="1" x14ac:dyDescent="0.25">
      <c r="A1527" s="3" t="str">
        <f t="shared" si="117"/>
        <v>LIMA</v>
      </c>
      <c r="B1527" s="3" t="str">
        <f t="shared" si="123"/>
        <v>LIMA</v>
      </c>
      <c r="C1527" s="3" t="s">
        <v>1313</v>
      </c>
      <c r="D1527" s="4">
        <v>241</v>
      </c>
      <c r="E1527" s="4">
        <v>1638</v>
      </c>
      <c r="F1527" s="4">
        <v>1402</v>
      </c>
      <c r="G1527" s="4">
        <v>2688</v>
      </c>
    </row>
    <row r="1528" spans="1:7" ht="12" customHeight="1" x14ac:dyDescent="0.25">
      <c r="A1528" s="3" t="str">
        <f t="shared" si="117"/>
        <v>LIMA</v>
      </c>
      <c r="B1528" s="3" t="str">
        <f t="shared" si="123"/>
        <v>LIMA</v>
      </c>
      <c r="C1528" s="3" t="s">
        <v>1314</v>
      </c>
      <c r="D1528" s="4">
        <v>1511</v>
      </c>
      <c r="E1528" s="4">
        <v>12707</v>
      </c>
      <c r="F1528" s="4">
        <v>10999</v>
      </c>
      <c r="G1528" s="4">
        <v>21091</v>
      </c>
    </row>
    <row r="1529" spans="1:7" ht="12" customHeight="1" x14ac:dyDescent="0.25">
      <c r="A1529" s="3" t="str">
        <f t="shared" si="117"/>
        <v>LIMA</v>
      </c>
      <c r="B1529" s="3" t="str">
        <f t="shared" si="123"/>
        <v>LIMA</v>
      </c>
      <c r="C1529" s="3" t="s">
        <v>1315</v>
      </c>
      <c r="D1529" s="4">
        <v>222</v>
      </c>
      <c r="E1529" s="4">
        <v>1421</v>
      </c>
      <c r="F1529" s="4">
        <v>1188</v>
      </c>
      <c r="G1529" s="4">
        <v>2302</v>
      </c>
    </row>
    <row r="1530" spans="1:7" ht="12" customHeight="1" x14ac:dyDescent="0.25">
      <c r="A1530" s="3" t="str">
        <f t="shared" si="117"/>
        <v>LIMA</v>
      </c>
      <c r="B1530" s="3" t="str">
        <f t="shared" si="123"/>
        <v>LIMA</v>
      </c>
      <c r="C1530" s="3" t="s">
        <v>1022</v>
      </c>
      <c r="D1530" s="4">
        <v>2868</v>
      </c>
      <c r="E1530" s="4">
        <v>21824</v>
      </c>
      <c r="F1530" s="4">
        <v>18649</v>
      </c>
      <c r="G1530" s="4">
        <v>36716</v>
      </c>
    </row>
    <row r="1531" spans="1:7" ht="12" customHeight="1" x14ac:dyDescent="0.25">
      <c r="A1531" s="3" t="str">
        <f t="shared" si="117"/>
        <v>LIMA</v>
      </c>
      <c r="B1531" s="3" t="str">
        <f t="shared" si="123"/>
        <v>LIMA</v>
      </c>
      <c r="C1531" s="3" t="s">
        <v>1316</v>
      </c>
      <c r="D1531" s="4">
        <v>1288</v>
      </c>
      <c r="E1531" s="4">
        <v>9208</v>
      </c>
      <c r="F1531" s="4">
        <v>7852</v>
      </c>
      <c r="G1531" s="4">
        <v>15050</v>
      </c>
    </row>
    <row r="1532" spans="1:7" ht="12" customHeight="1" x14ac:dyDescent="0.25">
      <c r="A1532" s="3" t="str">
        <f t="shared" si="117"/>
        <v>LIMA</v>
      </c>
      <c r="B1532" s="3" t="str">
        <f t="shared" si="123"/>
        <v>LIMA</v>
      </c>
      <c r="C1532" s="3" t="s">
        <v>152</v>
      </c>
      <c r="D1532" s="4">
        <v>1171</v>
      </c>
      <c r="E1532" s="4">
        <v>8779</v>
      </c>
      <c r="F1532" s="4">
        <v>7478</v>
      </c>
      <c r="G1532" s="4">
        <v>14840</v>
      </c>
    </row>
    <row r="1533" spans="1:7" ht="12" customHeight="1" x14ac:dyDescent="0.25">
      <c r="A1533" s="3" t="str">
        <f t="shared" si="117"/>
        <v>LIMA</v>
      </c>
      <c r="B1533" s="3" t="str">
        <f t="shared" si="123"/>
        <v>LIMA</v>
      </c>
      <c r="C1533" s="3" t="s">
        <v>1317</v>
      </c>
      <c r="D1533" s="4">
        <v>383</v>
      </c>
      <c r="E1533" s="4">
        <v>3321</v>
      </c>
      <c r="F1533" s="4">
        <v>2800</v>
      </c>
      <c r="G1533" s="4">
        <v>6130</v>
      </c>
    </row>
    <row r="1534" spans="1:7" ht="12" customHeight="1" x14ac:dyDescent="0.25">
      <c r="A1534" s="3" t="str">
        <f t="shared" si="117"/>
        <v>LIMA</v>
      </c>
      <c r="B1534" s="3" t="str">
        <f t="shared" si="123"/>
        <v>LIMA</v>
      </c>
      <c r="C1534" s="3" t="s">
        <v>1318</v>
      </c>
      <c r="D1534" s="4">
        <v>543</v>
      </c>
      <c r="E1534" s="4">
        <v>4898</v>
      </c>
      <c r="F1534" s="4">
        <v>4121</v>
      </c>
      <c r="G1534" s="4">
        <v>8469</v>
      </c>
    </row>
    <row r="1535" spans="1:7" ht="12" customHeight="1" x14ac:dyDescent="0.25">
      <c r="A1535" s="3" t="str">
        <f t="shared" si="117"/>
        <v>LIMA</v>
      </c>
      <c r="B1535" s="3" t="str">
        <f t="shared" si="123"/>
        <v>LIMA</v>
      </c>
      <c r="C1535" s="3" t="s">
        <v>1198</v>
      </c>
      <c r="D1535" s="4">
        <v>1189</v>
      </c>
      <c r="E1535" s="4">
        <v>8700</v>
      </c>
      <c r="F1535" s="4">
        <v>7513</v>
      </c>
      <c r="G1535" s="4">
        <v>14070</v>
      </c>
    </row>
    <row r="1536" spans="1:7" ht="12" customHeight="1" x14ac:dyDescent="0.25">
      <c r="A1536" s="3" t="str">
        <f t="shared" si="117"/>
        <v>LIMA</v>
      </c>
      <c r="B1536" s="3" t="str">
        <f t="shared" si="123"/>
        <v>LIMA</v>
      </c>
      <c r="C1536" s="3" t="s">
        <v>1225</v>
      </c>
      <c r="D1536" s="4">
        <v>1549</v>
      </c>
      <c r="E1536" s="4">
        <v>11999</v>
      </c>
      <c r="F1536" s="4">
        <v>10255</v>
      </c>
      <c r="G1536" s="4">
        <v>21001</v>
      </c>
    </row>
    <row r="1537" spans="1:7" ht="12" customHeight="1" x14ac:dyDescent="0.25">
      <c r="A1537" s="3" t="str">
        <f t="shared" si="117"/>
        <v>LIMA</v>
      </c>
      <c r="B1537" s="3" t="str">
        <f t="shared" si="123"/>
        <v>LIMA</v>
      </c>
      <c r="C1537" s="3" t="s">
        <v>1319</v>
      </c>
      <c r="D1537" s="4">
        <v>290</v>
      </c>
      <c r="E1537" s="4">
        <v>2606</v>
      </c>
      <c r="F1537" s="4">
        <v>2268</v>
      </c>
      <c r="G1537" s="4">
        <v>4678</v>
      </c>
    </row>
    <row r="1538" spans="1:7" ht="12" customHeight="1" x14ac:dyDescent="0.25">
      <c r="A1538" s="3" t="str">
        <f t="shared" si="117"/>
        <v>LIMA</v>
      </c>
      <c r="B1538" s="3" t="str">
        <f t="shared" si="123"/>
        <v>LIMA</v>
      </c>
      <c r="C1538" s="3" t="s">
        <v>1320</v>
      </c>
      <c r="D1538" s="4">
        <v>1788</v>
      </c>
      <c r="E1538" s="4">
        <v>14062</v>
      </c>
      <c r="F1538" s="4">
        <v>12073</v>
      </c>
      <c r="G1538" s="4">
        <v>23445</v>
      </c>
    </row>
    <row r="1539" spans="1:7" ht="12" customHeight="1" x14ac:dyDescent="0.25">
      <c r="A1539" s="3" t="str">
        <f t="shared" si="117"/>
        <v>LIMA</v>
      </c>
      <c r="B1539" s="3" t="str">
        <f t="shared" si="123"/>
        <v>LIMA</v>
      </c>
      <c r="C1539" s="3" t="s">
        <v>1321</v>
      </c>
      <c r="D1539" s="4">
        <v>1114</v>
      </c>
      <c r="E1539" s="4">
        <v>8198</v>
      </c>
      <c r="F1539" s="4">
        <v>6943</v>
      </c>
      <c r="G1539" s="4">
        <v>13950</v>
      </c>
    </row>
    <row r="1540" spans="1:7" ht="12" customHeight="1" x14ac:dyDescent="0.25">
      <c r="A1540" s="3" t="str">
        <f t="shared" si="117"/>
        <v>LIMA</v>
      </c>
      <c r="B1540" s="3" t="str">
        <f t="shared" si="123"/>
        <v>LIMA</v>
      </c>
      <c r="C1540" s="3" t="s">
        <v>1322</v>
      </c>
      <c r="D1540" s="4">
        <v>677</v>
      </c>
      <c r="E1540" s="4">
        <v>4860</v>
      </c>
      <c r="F1540" s="4">
        <v>4114</v>
      </c>
      <c r="G1540" s="4">
        <v>7592</v>
      </c>
    </row>
    <row r="1541" spans="1:7" ht="12" customHeight="1" x14ac:dyDescent="0.25">
      <c r="A1541" s="3" t="str">
        <f t="shared" si="117"/>
        <v>LIMA</v>
      </c>
      <c r="B1541" s="3" t="str">
        <f t="shared" si="123"/>
        <v>LIMA</v>
      </c>
      <c r="C1541" s="3" t="s">
        <v>1323</v>
      </c>
      <c r="D1541" s="4">
        <v>286</v>
      </c>
      <c r="E1541" s="4">
        <v>2380</v>
      </c>
      <c r="F1541" s="4">
        <v>2037</v>
      </c>
      <c r="G1541" s="4">
        <v>3909</v>
      </c>
    </row>
    <row r="1542" spans="1:7" ht="12" customHeight="1" x14ac:dyDescent="0.25">
      <c r="A1542" s="3" t="str">
        <f t="shared" si="117"/>
        <v>LIMA</v>
      </c>
      <c r="B1542" s="3" t="str">
        <f t="shared" si="123"/>
        <v>LIMA</v>
      </c>
      <c r="C1542" s="3" t="s">
        <v>352</v>
      </c>
      <c r="D1542" s="4">
        <v>406</v>
      </c>
      <c r="E1542" s="4">
        <v>3309</v>
      </c>
      <c r="F1542" s="4">
        <v>2795</v>
      </c>
      <c r="G1542" s="4">
        <v>5821</v>
      </c>
    </row>
    <row r="1543" spans="1:7" ht="12" customHeight="1" x14ac:dyDescent="0.25">
      <c r="A1543" s="3" t="str">
        <f t="shared" si="117"/>
        <v>LIMA</v>
      </c>
      <c r="B1543" s="3" t="str">
        <f t="shared" si="123"/>
        <v>LIMA</v>
      </c>
      <c r="C1543" s="3" t="s">
        <v>1324</v>
      </c>
      <c r="D1543" s="4">
        <v>732</v>
      </c>
      <c r="E1543" s="4">
        <v>5535</v>
      </c>
      <c r="F1543" s="4">
        <v>4738</v>
      </c>
      <c r="G1543" s="4">
        <v>8608</v>
      </c>
    </row>
    <row r="1544" spans="1:7" ht="12" customHeight="1" x14ac:dyDescent="0.25">
      <c r="A1544" s="3" t="str">
        <f t="shared" si="117"/>
        <v>LIMA</v>
      </c>
      <c r="B1544" s="3" t="str">
        <f t="shared" si="123"/>
        <v>LIMA</v>
      </c>
      <c r="C1544" s="3" t="s">
        <v>1325</v>
      </c>
      <c r="D1544" s="4">
        <v>116</v>
      </c>
      <c r="E1544" s="4">
        <v>863</v>
      </c>
      <c r="F1544" s="4">
        <v>738</v>
      </c>
      <c r="G1544" s="4">
        <v>1250</v>
      </c>
    </row>
    <row r="1545" spans="1:7" ht="12" customHeight="1" x14ac:dyDescent="0.25">
      <c r="A1545" s="3" t="str">
        <f t="shared" si="117"/>
        <v>LIMA</v>
      </c>
      <c r="B1545" s="3" t="str">
        <f t="shared" si="123"/>
        <v>LIMA</v>
      </c>
      <c r="C1545" s="3" t="s">
        <v>185</v>
      </c>
      <c r="D1545" s="4">
        <v>287</v>
      </c>
      <c r="E1545" s="4">
        <v>2518</v>
      </c>
      <c r="F1545" s="4">
        <v>2148</v>
      </c>
      <c r="G1545" s="4">
        <v>4334</v>
      </c>
    </row>
    <row r="1546" spans="1:7" ht="12" customHeight="1" x14ac:dyDescent="0.25">
      <c r="A1546" s="3" t="str">
        <f t="shared" si="117"/>
        <v>LIMA</v>
      </c>
      <c r="B1546" s="3" t="str">
        <f t="shared" si="123"/>
        <v>LIMA</v>
      </c>
      <c r="C1546" s="3" t="s">
        <v>1326</v>
      </c>
      <c r="D1546" s="4">
        <v>2006</v>
      </c>
      <c r="E1546" s="4">
        <v>15236</v>
      </c>
      <c r="F1546" s="4">
        <v>12874</v>
      </c>
      <c r="G1546" s="4">
        <v>25627</v>
      </c>
    </row>
    <row r="1547" spans="1:7" ht="12" customHeight="1" x14ac:dyDescent="0.25">
      <c r="A1547" s="3" t="str">
        <f t="shared" si="117"/>
        <v>LIMA</v>
      </c>
      <c r="B1547" s="3" t="str">
        <f t="shared" si="123"/>
        <v>LIMA</v>
      </c>
      <c r="C1547" s="3" t="s">
        <v>1327</v>
      </c>
      <c r="D1547" s="4">
        <v>115</v>
      </c>
      <c r="E1547" s="4">
        <v>518</v>
      </c>
      <c r="F1547" s="4">
        <v>423</v>
      </c>
      <c r="G1547" s="4">
        <v>635</v>
      </c>
    </row>
    <row r="1548" spans="1:7" ht="12" customHeight="1" x14ac:dyDescent="0.25">
      <c r="A1548" s="3" t="str">
        <f t="shared" si="117"/>
        <v>LIMA</v>
      </c>
      <c r="B1548" s="3" t="str">
        <f t="shared" si="123"/>
        <v>LIMA</v>
      </c>
      <c r="C1548" s="3" t="s">
        <v>1328</v>
      </c>
      <c r="D1548" s="4">
        <v>35</v>
      </c>
      <c r="E1548" s="4">
        <v>294</v>
      </c>
      <c r="F1548" s="4">
        <v>254</v>
      </c>
      <c r="G1548" s="4">
        <v>499</v>
      </c>
    </row>
    <row r="1549" spans="1:7" ht="12" customHeight="1" x14ac:dyDescent="0.25">
      <c r="A1549" s="3" t="str">
        <f t="shared" si="117"/>
        <v>LIMA</v>
      </c>
      <c r="B1549" s="3" t="str">
        <f t="shared" si="123"/>
        <v>LIMA</v>
      </c>
      <c r="C1549" s="3" t="s">
        <v>1329</v>
      </c>
      <c r="D1549" s="4">
        <v>965</v>
      </c>
      <c r="E1549" s="4">
        <v>6942</v>
      </c>
      <c r="F1549" s="4">
        <v>5878</v>
      </c>
      <c r="G1549" s="4">
        <v>11432</v>
      </c>
    </row>
    <row r="1550" spans="1:7" ht="12" customHeight="1" x14ac:dyDescent="0.25">
      <c r="A1550" s="3" t="str">
        <f t="shared" si="117"/>
        <v>LIMA</v>
      </c>
      <c r="B1550" s="3" t="str">
        <f t="shared" si="123"/>
        <v>LIMA</v>
      </c>
      <c r="C1550" s="3" t="s">
        <v>1330</v>
      </c>
      <c r="D1550" s="4">
        <v>47</v>
      </c>
      <c r="E1550" s="4">
        <v>376</v>
      </c>
      <c r="F1550" s="4">
        <v>336</v>
      </c>
      <c r="G1550" s="4">
        <v>588</v>
      </c>
    </row>
    <row r="1551" spans="1:7" ht="12" customHeight="1" x14ac:dyDescent="0.25">
      <c r="A1551" s="3" t="str">
        <f t="shared" si="117"/>
        <v>LIMA</v>
      </c>
      <c r="B1551" s="3" t="str">
        <f t="shared" si="123"/>
        <v>LIMA</v>
      </c>
      <c r="C1551" s="3" t="s">
        <v>1331</v>
      </c>
      <c r="D1551" s="4">
        <v>373</v>
      </c>
      <c r="E1551" s="4">
        <v>2974</v>
      </c>
      <c r="F1551" s="4">
        <v>2534</v>
      </c>
      <c r="G1551" s="4">
        <v>5355</v>
      </c>
    </row>
    <row r="1552" spans="1:7" ht="12" customHeight="1" x14ac:dyDescent="0.25">
      <c r="A1552" s="3" t="str">
        <f t="shared" si="117"/>
        <v>LIMA</v>
      </c>
      <c r="B1552" s="3" t="str">
        <f t="shared" si="123"/>
        <v>LIMA</v>
      </c>
      <c r="C1552" s="3" t="s">
        <v>861</v>
      </c>
      <c r="D1552" s="4">
        <v>163</v>
      </c>
      <c r="E1552" s="4">
        <v>1663</v>
      </c>
      <c r="F1552" s="4">
        <v>1443</v>
      </c>
      <c r="G1552" s="4">
        <v>3012</v>
      </c>
    </row>
    <row r="1553" spans="1:7" ht="12" customHeight="1" x14ac:dyDescent="0.25">
      <c r="A1553" s="3" t="str">
        <f t="shared" si="117"/>
        <v>LIMA</v>
      </c>
      <c r="B1553" s="3" t="str">
        <f t="shared" si="123"/>
        <v>LIMA</v>
      </c>
      <c r="C1553" s="3" t="s">
        <v>1332</v>
      </c>
      <c r="D1553" s="4">
        <v>6130</v>
      </c>
      <c r="E1553" s="4">
        <v>47535</v>
      </c>
      <c r="F1553" s="4">
        <v>40775</v>
      </c>
      <c r="G1553" s="4">
        <v>78606</v>
      </c>
    </row>
    <row r="1554" spans="1:7" ht="12" customHeight="1" x14ac:dyDescent="0.25">
      <c r="A1554" s="3" t="str">
        <f t="shared" si="117"/>
        <v>LIMA</v>
      </c>
      <c r="B1554" s="3" t="str">
        <f t="shared" si="123"/>
        <v>LIMA</v>
      </c>
      <c r="C1554" s="3" t="s">
        <v>1333</v>
      </c>
      <c r="D1554" s="4">
        <v>2031</v>
      </c>
      <c r="E1554" s="4">
        <v>16834</v>
      </c>
      <c r="F1554" s="4">
        <v>14544</v>
      </c>
      <c r="G1554" s="4">
        <v>27845</v>
      </c>
    </row>
    <row r="1555" spans="1:7" ht="12" customHeight="1" x14ac:dyDescent="0.25">
      <c r="A1555" s="3" t="str">
        <f t="shared" si="117"/>
        <v>LIMA</v>
      </c>
      <c r="B1555" s="3" t="str">
        <f t="shared" si="123"/>
        <v>LIMA</v>
      </c>
      <c r="C1555" s="3" t="s">
        <v>135</v>
      </c>
      <c r="D1555" s="4">
        <v>324</v>
      </c>
      <c r="E1555" s="4">
        <v>2584</v>
      </c>
      <c r="F1555" s="4">
        <v>2259</v>
      </c>
      <c r="G1555" s="4">
        <v>4150</v>
      </c>
    </row>
    <row r="1556" spans="1:7" ht="12" customHeight="1" x14ac:dyDescent="0.25">
      <c r="A1556" s="3" t="str">
        <f t="shared" si="117"/>
        <v>LIMA</v>
      </c>
      <c r="B1556" s="3" t="str">
        <f t="shared" si="123"/>
        <v>LIMA</v>
      </c>
      <c r="C1556" s="3" t="s">
        <v>1334</v>
      </c>
      <c r="D1556" s="4">
        <v>3002</v>
      </c>
      <c r="E1556" s="4">
        <v>24401</v>
      </c>
      <c r="F1556" s="4">
        <v>20969</v>
      </c>
      <c r="G1556" s="4">
        <v>40618</v>
      </c>
    </row>
    <row r="1557" spans="1:7" ht="12" customHeight="1" x14ac:dyDescent="0.25">
      <c r="A1557" s="3" t="str">
        <f t="shared" si="117"/>
        <v>LIMA</v>
      </c>
      <c r="B1557" s="3" t="str">
        <f t="shared" si="123"/>
        <v>LIMA</v>
      </c>
      <c r="C1557" s="3" t="s">
        <v>499</v>
      </c>
      <c r="D1557" s="4">
        <v>624</v>
      </c>
      <c r="E1557" s="4">
        <v>4921</v>
      </c>
      <c r="F1557" s="4">
        <v>4199</v>
      </c>
      <c r="G1557" s="4">
        <v>8154</v>
      </c>
    </row>
    <row r="1558" spans="1:7" ht="12" customHeight="1" x14ac:dyDescent="0.25">
      <c r="A1558" s="3" t="str">
        <f t="shared" si="117"/>
        <v>LIMA</v>
      </c>
      <c r="B1558" s="3" t="str">
        <f t="shared" si="123"/>
        <v>LIMA</v>
      </c>
      <c r="C1558" s="3" t="s">
        <v>1335</v>
      </c>
      <c r="D1558" s="4">
        <v>1334</v>
      </c>
      <c r="E1558" s="4">
        <v>10109</v>
      </c>
      <c r="F1558" s="4">
        <v>8640</v>
      </c>
      <c r="G1558" s="4">
        <v>16891</v>
      </c>
    </row>
    <row r="1559" spans="1:7" ht="12" customHeight="1" x14ac:dyDescent="0.25">
      <c r="A1559" s="3" t="str">
        <f t="shared" si="117"/>
        <v>LIMA</v>
      </c>
      <c r="B1559" s="3" t="str">
        <f t="shared" si="123"/>
        <v>LIMA</v>
      </c>
      <c r="C1559" s="3" t="s">
        <v>1336</v>
      </c>
      <c r="D1559" s="4">
        <v>4</v>
      </c>
      <c r="E1559" s="4">
        <v>45</v>
      </c>
      <c r="F1559" s="4">
        <v>39</v>
      </c>
      <c r="G1559" s="4">
        <v>88</v>
      </c>
    </row>
    <row r="1560" spans="1:7" ht="12" customHeight="1" x14ac:dyDescent="0.25">
      <c r="A1560" s="3" t="str">
        <f t="shared" si="117"/>
        <v>LIMA</v>
      </c>
      <c r="B1560" s="3" t="str">
        <f t="shared" si="123"/>
        <v>LIMA</v>
      </c>
      <c r="C1560" s="3" t="s">
        <v>82</v>
      </c>
      <c r="D1560" s="4">
        <v>153</v>
      </c>
      <c r="E1560" s="4">
        <v>1239</v>
      </c>
      <c r="F1560" s="4">
        <v>1074</v>
      </c>
      <c r="G1560" s="4">
        <v>2106</v>
      </c>
    </row>
    <row r="1561" spans="1:7" ht="12" customHeight="1" x14ac:dyDescent="0.25">
      <c r="A1561" s="3" t="str">
        <f t="shared" si="117"/>
        <v>LIMA</v>
      </c>
      <c r="B1561" s="3" t="str">
        <f t="shared" si="123"/>
        <v>LIMA</v>
      </c>
      <c r="C1561" s="3" t="s">
        <v>1337</v>
      </c>
      <c r="D1561" s="4">
        <v>1297</v>
      </c>
      <c r="E1561" s="4">
        <v>9918</v>
      </c>
      <c r="F1561" s="4">
        <v>8499</v>
      </c>
      <c r="G1561" s="4">
        <v>17006</v>
      </c>
    </row>
    <row r="1562" spans="1:7" ht="12" customHeight="1" x14ac:dyDescent="0.25">
      <c r="A1562" s="3" t="str">
        <f t="shared" si="117"/>
        <v>LIMA</v>
      </c>
      <c r="B1562" s="3" t="str">
        <f t="shared" si="123"/>
        <v>LIMA</v>
      </c>
      <c r="C1562" s="3" t="s">
        <v>1338</v>
      </c>
      <c r="D1562" s="4">
        <v>442</v>
      </c>
      <c r="E1562" s="4">
        <v>3501</v>
      </c>
      <c r="F1562" s="4">
        <v>3029</v>
      </c>
      <c r="G1562" s="4">
        <v>5855</v>
      </c>
    </row>
    <row r="1563" spans="1:7" ht="12" customHeight="1" x14ac:dyDescent="0.25">
      <c r="A1563" s="3" t="str">
        <f t="shared" si="117"/>
        <v>LIMA</v>
      </c>
      <c r="B1563" s="3" t="str">
        <f t="shared" si="123"/>
        <v>LIMA</v>
      </c>
      <c r="C1563" s="3" t="s">
        <v>1339</v>
      </c>
      <c r="D1563" s="4">
        <v>2225</v>
      </c>
      <c r="E1563" s="4">
        <v>17478</v>
      </c>
      <c r="F1563" s="4">
        <v>14910</v>
      </c>
      <c r="G1563" s="4">
        <v>29558</v>
      </c>
    </row>
    <row r="1564" spans="1:7" ht="12" customHeight="1" x14ac:dyDescent="0.25">
      <c r="A1564" s="3" t="str">
        <f t="shared" si="117"/>
        <v>LIMA</v>
      </c>
      <c r="B1564" s="3" t="str">
        <f t="shared" si="123"/>
        <v>LIMA</v>
      </c>
      <c r="C1564" s="3" t="s">
        <v>1340</v>
      </c>
      <c r="D1564" s="4">
        <v>2563</v>
      </c>
      <c r="E1564" s="4">
        <v>19403</v>
      </c>
      <c r="F1564" s="4">
        <v>16558</v>
      </c>
      <c r="G1564" s="4">
        <v>31254</v>
      </c>
    </row>
    <row r="1565" spans="1:7" ht="12" customHeight="1" x14ac:dyDescent="0.25">
      <c r="A1565" s="3" t="str">
        <f t="shared" si="117"/>
        <v>LIMA</v>
      </c>
      <c r="B1565" s="139" t="s">
        <v>1795</v>
      </c>
      <c r="C1565" s="141"/>
      <c r="D1565" s="140">
        <v>46883</v>
      </c>
      <c r="E1565" s="140">
        <v>363008</v>
      </c>
      <c r="F1565" s="140">
        <v>310377</v>
      </c>
      <c r="G1565" s="140">
        <v>603967</v>
      </c>
    </row>
    <row r="1566" spans="1:7" ht="12" customHeight="1" x14ac:dyDescent="0.25">
      <c r="A1566" s="3" t="str">
        <f t="shared" si="117"/>
        <v>LIMA</v>
      </c>
      <c r="B1566" s="3" t="s">
        <v>1341</v>
      </c>
      <c r="C1566" s="3" t="s">
        <v>1342</v>
      </c>
      <c r="D1566" s="4">
        <v>2</v>
      </c>
      <c r="E1566" s="4">
        <v>19</v>
      </c>
      <c r="F1566" s="4">
        <v>18</v>
      </c>
      <c r="G1566" s="4">
        <v>26</v>
      </c>
    </row>
    <row r="1567" spans="1:7" ht="12" customHeight="1" x14ac:dyDescent="0.25">
      <c r="A1567" s="3" t="str">
        <f t="shared" si="117"/>
        <v>LIMA</v>
      </c>
      <c r="B1567" s="3" t="str">
        <f>B1566</f>
        <v>OYON</v>
      </c>
      <c r="C1567" s="3" t="s">
        <v>1343</v>
      </c>
      <c r="D1567" s="4">
        <v>4</v>
      </c>
      <c r="E1567" s="4">
        <v>22</v>
      </c>
      <c r="F1567" s="4">
        <v>18</v>
      </c>
      <c r="G1567" s="4">
        <v>25</v>
      </c>
    </row>
    <row r="1568" spans="1:7" ht="12" customHeight="1" x14ac:dyDescent="0.25">
      <c r="A1568" s="3" t="str">
        <f t="shared" si="117"/>
        <v>LIMA</v>
      </c>
      <c r="B1568" s="3" t="str">
        <f>B1567</f>
        <v>OYON</v>
      </c>
      <c r="C1568" s="3" t="s">
        <v>1344</v>
      </c>
      <c r="D1568" s="4">
        <v>9</v>
      </c>
      <c r="E1568" s="4">
        <v>57</v>
      </c>
      <c r="F1568" s="4">
        <v>52</v>
      </c>
      <c r="G1568" s="4">
        <v>77</v>
      </c>
    </row>
    <row r="1569" spans="1:7" ht="12" customHeight="1" x14ac:dyDescent="0.25">
      <c r="A1569" s="3" t="str">
        <f t="shared" si="117"/>
        <v>LIMA</v>
      </c>
      <c r="B1569" s="3" t="str">
        <f>B1568</f>
        <v>OYON</v>
      </c>
      <c r="C1569" s="3" t="s">
        <v>1345</v>
      </c>
      <c r="D1569" s="4">
        <v>3</v>
      </c>
      <c r="E1569" s="4">
        <v>24</v>
      </c>
      <c r="F1569" s="4">
        <v>19</v>
      </c>
      <c r="G1569" s="4">
        <v>34</v>
      </c>
    </row>
    <row r="1570" spans="1:7" ht="12" customHeight="1" x14ac:dyDescent="0.25">
      <c r="A1570" s="3" t="str">
        <f t="shared" si="117"/>
        <v>LIMA</v>
      </c>
      <c r="B1570" s="3" t="str">
        <f>B1569</f>
        <v>OYON</v>
      </c>
      <c r="C1570" s="3" t="s">
        <v>1341</v>
      </c>
      <c r="D1570" s="4">
        <v>59</v>
      </c>
      <c r="E1570" s="4">
        <v>400</v>
      </c>
      <c r="F1570" s="4">
        <v>333</v>
      </c>
      <c r="G1570" s="4">
        <v>642</v>
      </c>
    </row>
    <row r="1571" spans="1:7" ht="12" customHeight="1" x14ac:dyDescent="0.25">
      <c r="A1571" s="3" t="str">
        <f t="shared" si="117"/>
        <v>LIMA</v>
      </c>
      <c r="B1571" s="3" t="str">
        <f>B1570</f>
        <v>OYON</v>
      </c>
      <c r="C1571" s="3" t="s">
        <v>1346</v>
      </c>
      <c r="D1571" s="4">
        <v>24</v>
      </c>
      <c r="E1571" s="4">
        <v>181</v>
      </c>
      <c r="F1571" s="4">
        <v>152</v>
      </c>
      <c r="G1571" s="4">
        <v>270</v>
      </c>
    </row>
    <row r="1572" spans="1:7" ht="12" customHeight="1" x14ac:dyDescent="0.25">
      <c r="A1572" s="3" t="str">
        <f t="shared" si="117"/>
        <v>LIMA</v>
      </c>
      <c r="B1572" s="139" t="s">
        <v>2672</v>
      </c>
      <c r="C1572" s="141"/>
      <c r="D1572" s="140">
        <v>101</v>
      </c>
      <c r="E1572" s="140">
        <v>703</v>
      </c>
      <c r="F1572" s="140">
        <v>592</v>
      </c>
      <c r="G1572" s="140">
        <v>1074</v>
      </c>
    </row>
    <row r="1573" spans="1:7" ht="12" customHeight="1" x14ac:dyDescent="0.25">
      <c r="A1573" s="3" t="str">
        <f t="shared" si="117"/>
        <v>LIMA</v>
      </c>
      <c r="B1573" s="3" t="s">
        <v>1087</v>
      </c>
      <c r="C1573" s="3" t="s">
        <v>1347</v>
      </c>
      <c r="D1573" s="4">
        <v>0</v>
      </c>
      <c r="E1573" s="4">
        <v>13</v>
      </c>
      <c r="F1573" s="4">
        <v>13</v>
      </c>
      <c r="G1573" s="4">
        <v>24</v>
      </c>
    </row>
    <row r="1574" spans="1:7" ht="12" customHeight="1" x14ac:dyDescent="0.25">
      <c r="A1574" s="3" t="str">
        <f t="shared" si="117"/>
        <v>LIMA</v>
      </c>
      <c r="B1574" s="3" t="str">
        <f t="shared" ref="B1574:B1605" si="124">B1573</f>
        <v>YAUYOS</v>
      </c>
      <c r="C1574" s="3" t="s">
        <v>1348</v>
      </c>
      <c r="D1574" s="4">
        <v>5</v>
      </c>
      <c r="E1574" s="4">
        <v>26</v>
      </c>
      <c r="F1574" s="4">
        <v>18</v>
      </c>
      <c r="G1574" s="4">
        <v>43</v>
      </c>
    </row>
    <row r="1575" spans="1:7" ht="12" customHeight="1" x14ac:dyDescent="0.25">
      <c r="A1575" s="3" t="str">
        <f t="shared" si="117"/>
        <v>LIMA</v>
      </c>
      <c r="B1575" s="3" t="str">
        <f t="shared" si="124"/>
        <v>YAUYOS</v>
      </c>
      <c r="C1575" s="3" t="s">
        <v>1349</v>
      </c>
      <c r="D1575" s="4">
        <v>1</v>
      </c>
      <c r="E1575" s="4">
        <v>9</v>
      </c>
      <c r="F1575" s="4">
        <v>8</v>
      </c>
      <c r="G1575" s="4">
        <v>26</v>
      </c>
    </row>
    <row r="1576" spans="1:7" ht="12" customHeight="1" x14ac:dyDescent="0.25">
      <c r="A1576" s="3" t="str">
        <f t="shared" si="117"/>
        <v>LIMA</v>
      </c>
      <c r="B1576" s="3" t="str">
        <f t="shared" si="124"/>
        <v>YAUYOS</v>
      </c>
      <c r="C1576" s="3" t="s">
        <v>1350</v>
      </c>
      <c r="D1576" s="4">
        <v>2</v>
      </c>
      <c r="E1576" s="4">
        <v>22</v>
      </c>
      <c r="F1576" s="4">
        <v>20</v>
      </c>
      <c r="G1576" s="4">
        <v>30</v>
      </c>
    </row>
    <row r="1577" spans="1:7" ht="12" customHeight="1" x14ac:dyDescent="0.25">
      <c r="A1577" s="3" t="str">
        <f t="shared" si="117"/>
        <v>LIMA</v>
      </c>
      <c r="B1577" s="3" t="str">
        <f t="shared" si="124"/>
        <v>YAUYOS</v>
      </c>
      <c r="C1577" s="3" t="s">
        <v>1351</v>
      </c>
      <c r="D1577" s="4">
        <v>3</v>
      </c>
      <c r="E1577" s="4">
        <v>24</v>
      </c>
      <c r="F1577" s="4">
        <v>17</v>
      </c>
      <c r="G1577" s="4">
        <v>24</v>
      </c>
    </row>
    <row r="1578" spans="1:7" ht="12" customHeight="1" x14ac:dyDescent="0.25">
      <c r="A1578" s="3" t="str">
        <f t="shared" si="117"/>
        <v>LIMA</v>
      </c>
      <c r="B1578" s="3" t="str">
        <f t="shared" si="124"/>
        <v>YAUYOS</v>
      </c>
      <c r="C1578" s="3" t="s">
        <v>1352</v>
      </c>
      <c r="D1578" s="4">
        <v>1</v>
      </c>
      <c r="E1578" s="4">
        <v>6</v>
      </c>
      <c r="F1578" s="4">
        <v>4</v>
      </c>
      <c r="G1578" s="4">
        <v>9</v>
      </c>
    </row>
    <row r="1579" spans="1:7" ht="12" customHeight="1" x14ac:dyDescent="0.25">
      <c r="A1579" s="3" t="str">
        <f t="shared" si="117"/>
        <v>LIMA</v>
      </c>
      <c r="B1579" s="3" t="str">
        <f t="shared" si="124"/>
        <v>YAUYOS</v>
      </c>
      <c r="C1579" s="3" t="s">
        <v>1353</v>
      </c>
      <c r="D1579" s="4">
        <v>4</v>
      </c>
      <c r="E1579" s="4">
        <v>59</v>
      </c>
      <c r="F1579" s="4">
        <v>53</v>
      </c>
      <c r="G1579" s="4">
        <v>92</v>
      </c>
    </row>
    <row r="1580" spans="1:7" ht="12" customHeight="1" x14ac:dyDescent="0.25">
      <c r="A1580" s="3" t="str">
        <f t="shared" si="117"/>
        <v>LIMA</v>
      </c>
      <c r="B1580" s="3" t="str">
        <f t="shared" si="124"/>
        <v>YAUYOS</v>
      </c>
      <c r="C1580" s="3" t="s">
        <v>1354</v>
      </c>
      <c r="D1580" s="4">
        <v>9</v>
      </c>
      <c r="E1580" s="4">
        <v>50</v>
      </c>
      <c r="F1580" s="4">
        <v>39</v>
      </c>
      <c r="G1580" s="4">
        <v>63</v>
      </c>
    </row>
    <row r="1581" spans="1:7" ht="12" customHeight="1" x14ac:dyDescent="0.25">
      <c r="A1581" s="3" t="str">
        <f t="shared" si="117"/>
        <v>LIMA</v>
      </c>
      <c r="B1581" s="3" t="str">
        <f t="shared" si="124"/>
        <v>YAUYOS</v>
      </c>
      <c r="C1581" s="3" t="s">
        <v>202</v>
      </c>
      <c r="D1581" s="4">
        <v>0</v>
      </c>
      <c r="E1581" s="4">
        <v>3</v>
      </c>
      <c r="F1581" s="4">
        <v>3</v>
      </c>
      <c r="G1581" s="4">
        <v>6</v>
      </c>
    </row>
    <row r="1582" spans="1:7" ht="12" customHeight="1" x14ac:dyDescent="0.25">
      <c r="A1582" s="3" t="str">
        <f t="shared" si="117"/>
        <v>LIMA</v>
      </c>
      <c r="B1582" s="3" t="str">
        <f t="shared" si="124"/>
        <v>YAUYOS</v>
      </c>
      <c r="C1582" s="3" t="s">
        <v>1355</v>
      </c>
      <c r="D1582" s="4">
        <v>9</v>
      </c>
      <c r="E1582" s="4">
        <v>50</v>
      </c>
      <c r="F1582" s="4">
        <v>31</v>
      </c>
      <c r="G1582" s="4">
        <v>64</v>
      </c>
    </row>
    <row r="1583" spans="1:7" ht="12" customHeight="1" x14ac:dyDescent="0.25">
      <c r="A1583" s="3" t="str">
        <f t="shared" si="117"/>
        <v>LIMA</v>
      </c>
      <c r="B1583" s="3" t="str">
        <f t="shared" si="124"/>
        <v>YAUYOS</v>
      </c>
      <c r="C1583" s="3" t="s">
        <v>1356</v>
      </c>
      <c r="D1583" s="4">
        <v>3</v>
      </c>
      <c r="E1583" s="4">
        <v>9</v>
      </c>
      <c r="F1583" s="4">
        <v>6</v>
      </c>
      <c r="G1583" s="4">
        <v>13</v>
      </c>
    </row>
    <row r="1584" spans="1:7" ht="12" customHeight="1" x14ac:dyDescent="0.25">
      <c r="A1584" s="3" t="str">
        <f t="shared" si="117"/>
        <v>LIMA</v>
      </c>
      <c r="B1584" s="3" t="str">
        <f t="shared" si="124"/>
        <v>YAUYOS</v>
      </c>
      <c r="C1584" s="3" t="s">
        <v>1357</v>
      </c>
      <c r="D1584" s="4">
        <v>3</v>
      </c>
      <c r="E1584" s="4">
        <v>7</v>
      </c>
      <c r="F1584" s="4">
        <v>4</v>
      </c>
      <c r="G1584" s="4">
        <v>5</v>
      </c>
    </row>
    <row r="1585" spans="1:7" ht="12" customHeight="1" x14ac:dyDescent="0.25">
      <c r="A1585" s="3" t="str">
        <f t="shared" si="117"/>
        <v>LIMA</v>
      </c>
      <c r="B1585" s="3" t="str">
        <f t="shared" si="124"/>
        <v>YAUYOS</v>
      </c>
      <c r="C1585" s="3" t="s">
        <v>1358</v>
      </c>
      <c r="D1585" s="4">
        <v>0</v>
      </c>
      <c r="E1585" s="4">
        <v>8</v>
      </c>
      <c r="F1585" s="4">
        <v>8</v>
      </c>
      <c r="G1585" s="4">
        <v>11</v>
      </c>
    </row>
    <row r="1586" spans="1:7" ht="12" customHeight="1" x14ac:dyDescent="0.25">
      <c r="A1586" s="3" t="str">
        <f t="shared" si="117"/>
        <v>LIMA</v>
      </c>
      <c r="B1586" s="3" t="str">
        <f t="shared" si="124"/>
        <v>YAUYOS</v>
      </c>
      <c r="C1586" s="3" t="s">
        <v>1359</v>
      </c>
      <c r="D1586" s="4">
        <v>1</v>
      </c>
      <c r="E1586" s="4">
        <v>10</v>
      </c>
      <c r="F1586" s="4">
        <v>9</v>
      </c>
      <c r="G1586" s="4">
        <v>22</v>
      </c>
    </row>
    <row r="1587" spans="1:7" ht="12" customHeight="1" x14ac:dyDescent="0.25">
      <c r="A1587" s="3" t="str">
        <f t="shared" si="117"/>
        <v>LIMA</v>
      </c>
      <c r="B1587" s="3" t="str">
        <f t="shared" si="124"/>
        <v>YAUYOS</v>
      </c>
      <c r="C1587" s="3" t="s">
        <v>1360</v>
      </c>
      <c r="D1587" s="4">
        <v>7</v>
      </c>
      <c r="E1587" s="4">
        <v>20</v>
      </c>
      <c r="F1587" s="4">
        <v>14</v>
      </c>
      <c r="G1587" s="4">
        <v>37</v>
      </c>
    </row>
    <row r="1588" spans="1:7" ht="12" customHeight="1" x14ac:dyDescent="0.25">
      <c r="A1588" s="3" t="str">
        <f t="shared" si="117"/>
        <v>LIMA</v>
      </c>
      <c r="B1588" s="3" t="str">
        <f t="shared" si="124"/>
        <v>YAUYOS</v>
      </c>
      <c r="C1588" s="3" t="s">
        <v>1361</v>
      </c>
      <c r="D1588" s="4">
        <v>2</v>
      </c>
      <c r="E1588" s="4">
        <v>13</v>
      </c>
      <c r="F1588" s="4">
        <v>12</v>
      </c>
      <c r="G1588" s="4">
        <v>20</v>
      </c>
    </row>
    <row r="1589" spans="1:7" ht="12" customHeight="1" x14ac:dyDescent="0.25">
      <c r="A1589" s="3" t="str">
        <f t="shared" si="117"/>
        <v>LIMA</v>
      </c>
      <c r="B1589" s="3" t="str">
        <f t="shared" si="124"/>
        <v>YAUYOS</v>
      </c>
      <c r="C1589" s="3" t="s">
        <v>1276</v>
      </c>
      <c r="D1589" s="4">
        <v>7</v>
      </c>
      <c r="E1589" s="4">
        <v>19</v>
      </c>
      <c r="F1589" s="4">
        <v>16</v>
      </c>
      <c r="G1589" s="4">
        <v>38</v>
      </c>
    </row>
    <row r="1590" spans="1:7" ht="12" customHeight="1" x14ac:dyDescent="0.25">
      <c r="A1590" s="3" t="str">
        <f t="shared" si="117"/>
        <v>LIMA</v>
      </c>
      <c r="B1590" s="3" t="str">
        <f t="shared" si="124"/>
        <v>YAUYOS</v>
      </c>
      <c r="C1590" s="3" t="s">
        <v>1362</v>
      </c>
      <c r="D1590" s="4">
        <v>4</v>
      </c>
      <c r="E1590" s="4">
        <v>34</v>
      </c>
      <c r="F1590" s="4">
        <v>27</v>
      </c>
      <c r="G1590" s="4">
        <v>45</v>
      </c>
    </row>
    <row r="1591" spans="1:7" ht="12" customHeight="1" x14ac:dyDescent="0.25">
      <c r="A1591" s="3" t="str">
        <f t="shared" si="117"/>
        <v>LIMA</v>
      </c>
      <c r="B1591" s="3" t="str">
        <f t="shared" si="124"/>
        <v>YAUYOS</v>
      </c>
      <c r="C1591" s="3" t="s">
        <v>1363</v>
      </c>
      <c r="D1591" s="4">
        <v>7</v>
      </c>
      <c r="E1591" s="4">
        <v>29</v>
      </c>
      <c r="F1591" s="4">
        <v>23</v>
      </c>
      <c r="G1591" s="4">
        <v>48</v>
      </c>
    </row>
    <row r="1592" spans="1:7" ht="12" customHeight="1" x14ac:dyDescent="0.25">
      <c r="A1592" s="3" t="str">
        <f t="shared" si="117"/>
        <v>LIMA</v>
      </c>
      <c r="B1592" s="3" t="str">
        <f t="shared" si="124"/>
        <v>YAUYOS</v>
      </c>
      <c r="C1592" s="3" t="s">
        <v>352</v>
      </c>
      <c r="D1592" s="4">
        <v>1</v>
      </c>
      <c r="E1592" s="4">
        <v>3</v>
      </c>
      <c r="F1592" s="4">
        <v>2</v>
      </c>
      <c r="G1592" s="4">
        <v>6</v>
      </c>
    </row>
    <row r="1593" spans="1:7" ht="12" customHeight="1" x14ac:dyDescent="0.25">
      <c r="A1593" s="3" t="str">
        <f t="shared" si="117"/>
        <v>LIMA</v>
      </c>
      <c r="B1593" s="3" t="str">
        <f t="shared" si="124"/>
        <v>YAUYOS</v>
      </c>
      <c r="C1593" s="3" t="s">
        <v>1364</v>
      </c>
      <c r="D1593" s="4">
        <v>2</v>
      </c>
      <c r="E1593" s="4">
        <v>19</v>
      </c>
      <c r="F1593" s="4">
        <v>18</v>
      </c>
      <c r="G1593" s="4">
        <v>31</v>
      </c>
    </row>
    <row r="1594" spans="1:7" ht="12" customHeight="1" x14ac:dyDescent="0.25">
      <c r="A1594" s="3" t="str">
        <f t="shared" si="117"/>
        <v>LIMA</v>
      </c>
      <c r="B1594" s="3" t="str">
        <f t="shared" si="124"/>
        <v>YAUYOS</v>
      </c>
      <c r="C1594" s="3" t="s">
        <v>1365</v>
      </c>
      <c r="D1594" s="4">
        <v>4</v>
      </c>
      <c r="E1594" s="4">
        <v>18</v>
      </c>
      <c r="F1594" s="4">
        <v>12</v>
      </c>
      <c r="G1594" s="4">
        <v>28</v>
      </c>
    </row>
    <row r="1595" spans="1:7" ht="12" customHeight="1" x14ac:dyDescent="0.25">
      <c r="A1595" s="3" t="str">
        <f t="shared" si="117"/>
        <v>LIMA</v>
      </c>
      <c r="B1595" s="3" t="str">
        <f t="shared" si="124"/>
        <v>YAUYOS</v>
      </c>
      <c r="C1595" s="3" t="s">
        <v>1366</v>
      </c>
      <c r="D1595" s="4">
        <v>1</v>
      </c>
      <c r="E1595" s="4">
        <v>11</v>
      </c>
      <c r="F1595" s="4">
        <v>9</v>
      </c>
      <c r="G1595" s="4">
        <v>19</v>
      </c>
    </row>
    <row r="1596" spans="1:7" ht="12" customHeight="1" x14ac:dyDescent="0.25">
      <c r="A1596" s="3" t="str">
        <f t="shared" si="117"/>
        <v>LIMA</v>
      </c>
      <c r="B1596" s="3" t="str">
        <f t="shared" si="124"/>
        <v>YAUYOS</v>
      </c>
      <c r="C1596" s="3" t="s">
        <v>1367</v>
      </c>
      <c r="D1596" s="4">
        <v>2</v>
      </c>
      <c r="E1596" s="4">
        <v>15</v>
      </c>
      <c r="F1596" s="4">
        <v>12</v>
      </c>
      <c r="G1596" s="4">
        <v>25</v>
      </c>
    </row>
    <row r="1597" spans="1:7" ht="12" customHeight="1" x14ac:dyDescent="0.25">
      <c r="A1597" s="3" t="str">
        <f t="shared" si="117"/>
        <v>LIMA</v>
      </c>
      <c r="B1597" s="3" t="str">
        <f t="shared" si="124"/>
        <v>YAUYOS</v>
      </c>
      <c r="C1597" s="3" t="s">
        <v>1368</v>
      </c>
      <c r="D1597" s="4">
        <v>1</v>
      </c>
      <c r="E1597" s="4">
        <v>4</v>
      </c>
      <c r="F1597" s="4">
        <v>2</v>
      </c>
      <c r="G1597" s="4">
        <v>2</v>
      </c>
    </row>
    <row r="1598" spans="1:7" ht="12" customHeight="1" x14ac:dyDescent="0.25">
      <c r="A1598" s="3" t="str">
        <f t="shared" si="117"/>
        <v>LIMA</v>
      </c>
      <c r="B1598" s="3" t="str">
        <f t="shared" si="124"/>
        <v>YAUYOS</v>
      </c>
      <c r="C1598" s="3" t="s">
        <v>1369</v>
      </c>
      <c r="D1598" s="4">
        <v>1</v>
      </c>
      <c r="E1598" s="4">
        <v>8</v>
      </c>
      <c r="F1598" s="4">
        <v>6</v>
      </c>
      <c r="G1598" s="4">
        <v>12</v>
      </c>
    </row>
    <row r="1599" spans="1:7" ht="12" customHeight="1" x14ac:dyDescent="0.25">
      <c r="A1599" s="3" t="str">
        <f t="shared" si="117"/>
        <v>LIMA</v>
      </c>
      <c r="B1599" s="3" t="str">
        <f t="shared" si="124"/>
        <v>YAUYOS</v>
      </c>
      <c r="C1599" s="3" t="s">
        <v>1370</v>
      </c>
      <c r="D1599" s="4">
        <v>0</v>
      </c>
      <c r="E1599" s="4">
        <v>11</v>
      </c>
      <c r="F1599" s="4">
        <v>8</v>
      </c>
      <c r="G1599" s="4">
        <v>30</v>
      </c>
    </row>
    <row r="1600" spans="1:7" ht="12" customHeight="1" x14ac:dyDescent="0.25">
      <c r="A1600" s="3" t="str">
        <f t="shared" si="117"/>
        <v>LIMA</v>
      </c>
      <c r="B1600" s="3" t="str">
        <f t="shared" si="124"/>
        <v>YAUYOS</v>
      </c>
      <c r="C1600" s="3" t="s">
        <v>1371</v>
      </c>
      <c r="D1600" s="4">
        <v>0</v>
      </c>
      <c r="E1600" s="4">
        <v>13</v>
      </c>
      <c r="F1600" s="4">
        <v>11</v>
      </c>
      <c r="G1600" s="4">
        <v>16</v>
      </c>
    </row>
    <row r="1601" spans="1:7" ht="12" customHeight="1" x14ac:dyDescent="0.25">
      <c r="A1601" s="3" t="str">
        <f t="shared" si="117"/>
        <v>LIMA</v>
      </c>
      <c r="B1601" s="3" t="str">
        <f t="shared" si="124"/>
        <v>YAUYOS</v>
      </c>
      <c r="C1601" s="3" t="s">
        <v>1372</v>
      </c>
      <c r="D1601" s="4">
        <v>2</v>
      </c>
      <c r="E1601" s="4">
        <v>16</v>
      </c>
      <c r="F1601" s="4">
        <v>14</v>
      </c>
      <c r="G1601" s="4">
        <v>29</v>
      </c>
    </row>
    <row r="1602" spans="1:7" ht="12" customHeight="1" x14ac:dyDescent="0.25">
      <c r="A1602" s="3" t="str">
        <f t="shared" si="117"/>
        <v>LIMA</v>
      </c>
      <c r="B1602" s="3" t="str">
        <f t="shared" si="124"/>
        <v>YAUYOS</v>
      </c>
      <c r="C1602" s="3" t="s">
        <v>1373</v>
      </c>
      <c r="D1602" s="4">
        <v>4</v>
      </c>
      <c r="E1602" s="4">
        <v>21</v>
      </c>
      <c r="F1602" s="4">
        <v>17</v>
      </c>
      <c r="G1602" s="4">
        <v>40</v>
      </c>
    </row>
    <row r="1603" spans="1:7" ht="12" customHeight="1" x14ac:dyDescent="0.25">
      <c r="A1603" s="3" t="str">
        <f t="shared" si="117"/>
        <v>LIMA</v>
      </c>
      <c r="B1603" s="3" t="str">
        <f t="shared" si="124"/>
        <v>YAUYOS</v>
      </c>
      <c r="C1603" s="3" t="s">
        <v>1374</v>
      </c>
      <c r="D1603" s="4">
        <v>13</v>
      </c>
      <c r="E1603" s="4">
        <v>74</v>
      </c>
      <c r="F1603" s="4">
        <v>62</v>
      </c>
      <c r="G1603" s="4">
        <v>124</v>
      </c>
    </row>
    <row r="1604" spans="1:7" ht="12" customHeight="1" x14ac:dyDescent="0.25">
      <c r="A1604" s="3" t="str">
        <f t="shared" si="117"/>
        <v>LIMA</v>
      </c>
      <c r="B1604" s="3" t="str">
        <f t="shared" si="124"/>
        <v>YAUYOS</v>
      </c>
      <c r="C1604" s="3" t="s">
        <v>1375</v>
      </c>
      <c r="D1604" s="4">
        <v>0</v>
      </c>
      <c r="E1604" s="4">
        <v>5</v>
      </c>
      <c r="F1604" s="4">
        <v>3</v>
      </c>
      <c r="G1604" s="4">
        <v>3</v>
      </c>
    </row>
    <row r="1605" spans="1:7" ht="12" customHeight="1" x14ac:dyDescent="0.25">
      <c r="A1605" s="3" t="str">
        <f t="shared" si="117"/>
        <v>LIMA</v>
      </c>
      <c r="B1605" s="3" t="str">
        <f t="shared" si="124"/>
        <v>YAUYOS</v>
      </c>
      <c r="C1605" s="3" t="s">
        <v>1087</v>
      </c>
      <c r="D1605" s="4">
        <v>9</v>
      </c>
      <c r="E1605" s="4">
        <v>61</v>
      </c>
      <c r="F1605" s="4">
        <v>51</v>
      </c>
      <c r="G1605" s="4">
        <v>96</v>
      </c>
    </row>
    <row r="1606" spans="1:7" ht="12" customHeight="1" x14ac:dyDescent="0.25">
      <c r="A1606" s="3" t="str">
        <f t="shared" si="117"/>
        <v>LIMA</v>
      </c>
      <c r="B1606" s="139" t="s">
        <v>2673</v>
      </c>
      <c r="C1606" s="141"/>
      <c r="D1606" s="140">
        <v>108</v>
      </c>
      <c r="E1606" s="140">
        <v>690</v>
      </c>
      <c r="F1606" s="140">
        <v>552</v>
      </c>
      <c r="G1606" s="140">
        <v>1081</v>
      </c>
    </row>
    <row r="1607" spans="1:7" ht="12" customHeight="1" x14ac:dyDescent="0.25">
      <c r="A1607" s="142" t="s">
        <v>1795</v>
      </c>
      <c r="B1607" s="142"/>
      <c r="C1607" s="143"/>
      <c r="D1607" s="144">
        <v>53253</v>
      </c>
      <c r="E1607" s="144">
        <v>408857</v>
      </c>
      <c r="F1607" s="144">
        <v>348758</v>
      </c>
      <c r="G1607" s="144">
        <v>673389</v>
      </c>
    </row>
    <row r="1608" spans="1:7" ht="12" customHeight="1" x14ac:dyDescent="0.25">
      <c r="A1608" s="3" t="s">
        <v>1376</v>
      </c>
      <c r="B1608" s="3" t="s">
        <v>1377</v>
      </c>
      <c r="C1608" s="3" t="s">
        <v>1378</v>
      </c>
      <c r="D1608" s="4">
        <v>350</v>
      </c>
      <c r="E1608" s="4">
        <v>2243</v>
      </c>
      <c r="F1608" s="4">
        <v>1940</v>
      </c>
      <c r="G1608" s="4">
        <v>3413</v>
      </c>
    </row>
    <row r="1609" spans="1:7" ht="12" customHeight="1" x14ac:dyDescent="0.25">
      <c r="A1609" s="3" t="str">
        <f t="shared" ref="A1609:B1613" si="125">A1608</f>
        <v>LORETO</v>
      </c>
      <c r="B1609" s="3" t="str">
        <f t="shared" si="125"/>
        <v>ALTO AMAZONAS</v>
      </c>
      <c r="C1609" s="3" t="s">
        <v>1379</v>
      </c>
      <c r="D1609" s="4">
        <v>148</v>
      </c>
      <c r="E1609" s="4">
        <v>689</v>
      </c>
      <c r="F1609" s="4">
        <v>542</v>
      </c>
      <c r="G1609" s="4">
        <v>856</v>
      </c>
    </row>
    <row r="1610" spans="1:7" ht="12" customHeight="1" x14ac:dyDescent="0.25">
      <c r="A1610" s="3" t="str">
        <f t="shared" si="125"/>
        <v>LORETO</v>
      </c>
      <c r="B1610" s="3" t="str">
        <f t="shared" si="125"/>
        <v>ALTO AMAZONAS</v>
      </c>
      <c r="C1610" s="3" t="s">
        <v>1199</v>
      </c>
      <c r="D1610" s="4">
        <v>167</v>
      </c>
      <c r="E1610" s="4">
        <v>994</v>
      </c>
      <c r="F1610" s="4">
        <v>812</v>
      </c>
      <c r="G1610" s="4">
        <v>1490</v>
      </c>
    </row>
    <row r="1611" spans="1:7" ht="12" customHeight="1" x14ac:dyDescent="0.25">
      <c r="A1611" s="3" t="str">
        <f t="shared" si="125"/>
        <v>LORETO</v>
      </c>
      <c r="B1611" s="3" t="str">
        <f t="shared" si="125"/>
        <v>ALTO AMAZONAS</v>
      </c>
      <c r="C1611" s="3" t="s">
        <v>186</v>
      </c>
      <c r="D1611" s="4">
        <v>37</v>
      </c>
      <c r="E1611" s="4">
        <v>310</v>
      </c>
      <c r="F1611" s="4">
        <v>264</v>
      </c>
      <c r="G1611" s="4">
        <v>512</v>
      </c>
    </row>
    <row r="1612" spans="1:7" ht="12" customHeight="1" x14ac:dyDescent="0.25">
      <c r="A1612" s="3" t="str">
        <f t="shared" si="125"/>
        <v>LORETO</v>
      </c>
      <c r="B1612" s="3" t="str">
        <f t="shared" si="125"/>
        <v>ALTO AMAZONAS</v>
      </c>
      <c r="C1612" s="3" t="s">
        <v>1380</v>
      </c>
      <c r="D1612" s="4">
        <v>71</v>
      </c>
      <c r="E1612" s="4">
        <v>455</v>
      </c>
      <c r="F1612" s="4">
        <v>379</v>
      </c>
      <c r="G1612" s="4">
        <v>669</v>
      </c>
    </row>
    <row r="1613" spans="1:7" ht="12" customHeight="1" x14ac:dyDescent="0.25">
      <c r="A1613" s="3" t="str">
        <f t="shared" si="125"/>
        <v>LORETO</v>
      </c>
      <c r="B1613" s="3" t="str">
        <f t="shared" si="125"/>
        <v>ALTO AMAZONAS</v>
      </c>
      <c r="C1613" s="3" t="s">
        <v>1381</v>
      </c>
      <c r="D1613" s="4">
        <v>1027</v>
      </c>
      <c r="E1613" s="4">
        <v>7214</v>
      </c>
      <c r="F1613" s="4">
        <v>5986</v>
      </c>
      <c r="G1613" s="4">
        <v>10799</v>
      </c>
    </row>
    <row r="1614" spans="1:7" ht="12" customHeight="1" x14ac:dyDescent="0.25">
      <c r="A1614" s="3" t="str">
        <f t="shared" ref="A1614:A1668" si="126">A1613</f>
        <v>LORETO</v>
      </c>
      <c r="B1614" s="139" t="s">
        <v>2674</v>
      </c>
      <c r="C1614" s="141"/>
      <c r="D1614" s="140">
        <v>1800</v>
      </c>
      <c r="E1614" s="140">
        <v>11905</v>
      </c>
      <c r="F1614" s="140">
        <v>9923</v>
      </c>
      <c r="G1614" s="140">
        <v>17739</v>
      </c>
    </row>
    <row r="1615" spans="1:7" ht="12" customHeight="1" x14ac:dyDescent="0.25">
      <c r="A1615" s="3" t="str">
        <f t="shared" si="126"/>
        <v>LORETO</v>
      </c>
      <c r="B1615" s="3" t="s">
        <v>1382</v>
      </c>
      <c r="C1615" s="3" t="s">
        <v>1383</v>
      </c>
      <c r="D1615" s="4">
        <v>36</v>
      </c>
      <c r="E1615" s="4">
        <v>756</v>
      </c>
      <c r="F1615" s="4">
        <v>718</v>
      </c>
      <c r="G1615" s="4">
        <v>1676</v>
      </c>
    </row>
    <row r="1616" spans="1:7" ht="12" customHeight="1" x14ac:dyDescent="0.25">
      <c r="A1616" s="3" t="str">
        <f t="shared" si="126"/>
        <v>LORETO</v>
      </c>
      <c r="B1616" s="3" t="str">
        <f>B1615</f>
        <v>DATEM DEL MARAÑON</v>
      </c>
      <c r="C1616" s="3" t="s">
        <v>1226</v>
      </c>
      <c r="D1616" s="4">
        <v>238</v>
      </c>
      <c r="E1616" s="4">
        <v>1577</v>
      </c>
      <c r="F1616" s="4">
        <v>1276</v>
      </c>
      <c r="G1616" s="4">
        <v>2552</v>
      </c>
    </row>
    <row r="1617" spans="1:7" ht="12" customHeight="1" x14ac:dyDescent="0.25">
      <c r="A1617" s="3" t="str">
        <f t="shared" si="126"/>
        <v>LORETO</v>
      </c>
      <c r="B1617" s="3" t="str">
        <f>B1616</f>
        <v>DATEM DEL MARAÑON</v>
      </c>
      <c r="C1617" s="3" t="s">
        <v>1384</v>
      </c>
      <c r="D1617" s="4">
        <v>137</v>
      </c>
      <c r="E1617" s="4">
        <v>953</v>
      </c>
      <c r="F1617" s="4">
        <v>875</v>
      </c>
      <c r="G1617" s="4">
        <v>1685</v>
      </c>
    </row>
    <row r="1618" spans="1:7" ht="12" customHeight="1" x14ac:dyDescent="0.25">
      <c r="A1618" s="3" t="str">
        <f t="shared" si="126"/>
        <v>LORETO</v>
      </c>
      <c r="B1618" s="3" t="str">
        <f>B1617</f>
        <v>DATEM DEL MARAÑON</v>
      </c>
      <c r="C1618" s="3" t="s">
        <v>1385</v>
      </c>
      <c r="D1618" s="4">
        <v>103</v>
      </c>
      <c r="E1618" s="4">
        <v>1162</v>
      </c>
      <c r="F1618" s="4">
        <v>1064</v>
      </c>
      <c r="G1618" s="4">
        <v>1965</v>
      </c>
    </row>
    <row r="1619" spans="1:7" ht="12" customHeight="1" x14ac:dyDescent="0.25">
      <c r="A1619" s="3" t="str">
        <f t="shared" si="126"/>
        <v>LORETO</v>
      </c>
      <c r="B1619" s="3" t="str">
        <f>B1618</f>
        <v>DATEM DEL MARAÑON</v>
      </c>
      <c r="C1619" s="3" t="s">
        <v>1386</v>
      </c>
      <c r="D1619" s="4">
        <v>68</v>
      </c>
      <c r="E1619" s="4">
        <v>825</v>
      </c>
      <c r="F1619" s="4">
        <v>782</v>
      </c>
      <c r="G1619" s="4">
        <v>1755</v>
      </c>
    </row>
    <row r="1620" spans="1:7" ht="12" customHeight="1" x14ac:dyDescent="0.25">
      <c r="A1620" s="3" t="str">
        <f t="shared" si="126"/>
        <v>LORETO</v>
      </c>
      <c r="B1620" s="3" t="str">
        <f>B1619</f>
        <v>DATEM DEL MARAÑON</v>
      </c>
      <c r="C1620" s="3" t="s">
        <v>1387</v>
      </c>
      <c r="D1620" s="4">
        <v>69</v>
      </c>
      <c r="E1620" s="4">
        <v>810</v>
      </c>
      <c r="F1620" s="4">
        <v>729</v>
      </c>
      <c r="G1620" s="4">
        <v>1371</v>
      </c>
    </row>
    <row r="1621" spans="1:7" ht="12" customHeight="1" x14ac:dyDescent="0.25">
      <c r="A1621" s="3" t="str">
        <f t="shared" si="126"/>
        <v>LORETO</v>
      </c>
      <c r="B1621" s="139" t="s">
        <v>2675</v>
      </c>
      <c r="C1621" s="141"/>
      <c r="D1621" s="140">
        <v>651</v>
      </c>
      <c r="E1621" s="140">
        <v>6083</v>
      </c>
      <c r="F1621" s="140">
        <v>5444</v>
      </c>
      <c r="G1621" s="140">
        <v>11004</v>
      </c>
    </row>
    <row r="1622" spans="1:7" ht="12" customHeight="1" x14ac:dyDescent="0.25">
      <c r="A1622" s="3" t="str">
        <f t="shared" si="126"/>
        <v>LORETO</v>
      </c>
      <c r="B1622" s="3" t="s">
        <v>1376</v>
      </c>
      <c r="C1622" s="3" t="s">
        <v>1388</v>
      </c>
      <c r="D1622" s="4">
        <v>460</v>
      </c>
      <c r="E1622" s="4">
        <v>3100</v>
      </c>
      <c r="F1622" s="4">
        <v>2579</v>
      </c>
      <c r="G1622" s="4">
        <v>4433</v>
      </c>
    </row>
    <row r="1623" spans="1:7" ht="12" customHeight="1" x14ac:dyDescent="0.25">
      <c r="A1623" s="3" t="str">
        <f t="shared" si="126"/>
        <v>LORETO</v>
      </c>
      <c r="B1623" s="3" t="str">
        <f>B1622</f>
        <v>LORETO</v>
      </c>
      <c r="C1623" s="3" t="s">
        <v>1389</v>
      </c>
      <c r="D1623" s="4">
        <v>50</v>
      </c>
      <c r="E1623" s="4">
        <v>392</v>
      </c>
      <c r="F1623" s="4">
        <v>317</v>
      </c>
      <c r="G1623" s="4">
        <v>600</v>
      </c>
    </row>
    <row r="1624" spans="1:7" ht="12" customHeight="1" x14ac:dyDescent="0.25">
      <c r="A1624" s="3" t="str">
        <f t="shared" si="126"/>
        <v>LORETO</v>
      </c>
      <c r="B1624" s="3" t="str">
        <f>B1623</f>
        <v>LORETO</v>
      </c>
      <c r="C1624" s="3" t="s">
        <v>1390</v>
      </c>
      <c r="D1624" s="4">
        <v>100</v>
      </c>
      <c r="E1624" s="4">
        <v>665</v>
      </c>
      <c r="F1624" s="4">
        <v>535</v>
      </c>
      <c r="G1624" s="4">
        <v>1017</v>
      </c>
    </row>
    <row r="1625" spans="1:7" ht="12" customHeight="1" x14ac:dyDescent="0.25">
      <c r="A1625" s="3" t="str">
        <f t="shared" si="126"/>
        <v>LORETO</v>
      </c>
      <c r="B1625" s="3" t="str">
        <f>B1624</f>
        <v>LORETO</v>
      </c>
      <c r="C1625" s="3" t="s">
        <v>1391</v>
      </c>
      <c r="D1625" s="4">
        <v>71</v>
      </c>
      <c r="E1625" s="4">
        <v>412</v>
      </c>
      <c r="F1625" s="4">
        <v>343</v>
      </c>
      <c r="G1625" s="4">
        <v>756</v>
      </c>
    </row>
    <row r="1626" spans="1:7" ht="12" customHeight="1" x14ac:dyDescent="0.25">
      <c r="A1626" s="3" t="str">
        <f t="shared" si="126"/>
        <v>LORETO</v>
      </c>
      <c r="B1626" s="3" t="str">
        <f>B1625</f>
        <v>LORETO</v>
      </c>
      <c r="C1626" s="3" t="s">
        <v>1392</v>
      </c>
      <c r="D1626" s="4">
        <v>74</v>
      </c>
      <c r="E1626" s="4">
        <v>506</v>
      </c>
      <c r="F1626" s="4">
        <v>405</v>
      </c>
      <c r="G1626" s="4">
        <v>859</v>
      </c>
    </row>
    <row r="1627" spans="1:7" ht="12" customHeight="1" x14ac:dyDescent="0.25">
      <c r="A1627" s="3" t="str">
        <f t="shared" si="126"/>
        <v>LORETO</v>
      </c>
      <c r="B1627" s="139" t="s">
        <v>1796</v>
      </c>
      <c r="C1627" s="141"/>
      <c r="D1627" s="140">
        <v>755</v>
      </c>
      <c r="E1627" s="140">
        <v>5075</v>
      </c>
      <c r="F1627" s="140">
        <v>4179</v>
      </c>
      <c r="G1627" s="140">
        <v>7665</v>
      </c>
    </row>
    <row r="1628" spans="1:7" ht="12" customHeight="1" x14ac:dyDescent="0.25">
      <c r="A1628" s="3" t="str">
        <f t="shared" si="126"/>
        <v>LORETO</v>
      </c>
      <c r="B1628" s="3" t="s">
        <v>1393</v>
      </c>
      <c r="C1628" s="3" t="s">
        <v>1394</v>
      </c>
      <c r="D1628" s="4">
        <v>158</v>
      </c>
      <c r="E1628" s="4">
        <v>999</v>
      </c>
      <c r="F1628" s="4">
        <v>865</v>
      </c>
      <c r="G1628" s="4">
        <v>1644</v>
      </c>
    </row>
    <row r="1629" spans="1:7" ht="12" customHeight="1" x14ac:dyDescent="0.25">
      <c r="A1629" s="3" t="str">
        <f t="shared" si="126"/>
        <v>LORETO</v>
      </c>
      <c r="B1629" s="3" t="str">
        <f>B1628</f>
        <v>MARISCAL RAMON CASTILLA</v>
      </c>
      <c r="C1629" s="3" t="s">
        <v>1395</v>
      </c>
      <c r="D1629" s="4">
        <v>258</v>
      </c>
      <c r="E1629" s="4">
        <v>1828</v>
      </c>
      <c r="F1629" s="4">
        <v>1548</v>
      </c>
      <c r="G1629" s="4">
        <v>2911</v>
      </c>
    </row>
    <row r="1630" spans="1:7" ht="12" customHeight="1" x14ac:dyDescent="0.25">
      <c r="A1630" s="3" t="str">
        <f t="shared" si="126"/>
        <v>LORETO</v>
      </c>
      <c r="B1630" s="3" t="str">
        <f>B1629</f>
        <v>MARISCAL RAMON CASTILLA</v>
      </c>
      <c r="C1630" s="3" t="s">
        <v>671</v>
      </c>
      <c r="D1630" s="4">
        <v>141</v>
      </c>
      <c r="E1630" s="4">
        <v>1090</v>
      </c>
      <c r="F1630" s="4">
        <v>925</v>
      </c>
      <c r="G1630" s="4">
        <v>1779</v>
      </c>
    </row>
    <row r="1631" spans="1:7" ht="12" customHeight="1" x14ac:dyDescent="0.25">
      <c r="A1631" s="3" t="str">
        <f t="shared" si="126"/>
        <v>LORETO</v>
      </c>
      <c r="B1631" s="3" t="str">
        <f>B1630</f>
        <v>MARISCAL RAMON CASTILLA</v>
      </c>
      <c r="C1631" s="3" t="s">
        <v>1396</v>
      </c>
      <c r="D1631" s="4">
        <v>126</v>
      </c>
      <c r="E1631" s="4">
        <v>775</v>
      </c>
      <c r="F1631" s="4">
        <v>666</v>
      </c>
      <c r="G1631" s="4">
        <v>1255</v>
      </c>
    </row>
    <row r="1632" spans="1:7" ht="12" customHeight="1" x14ac:dyDescent="0.25">
      <c r="A1632" s="3" t="str">
        <f t="shared" si="126"/>
        <v>LORETO</v>
      </c>
      <c r="B1632" s="139" t="s">
        <v>2676</v>
      </c>
      <c r="C1632" s="141"/>
      <c r="D1632" s="140">
        <v>683</v>
      </c>
      <c r="E1632" s="140">
        <v>4692</v>
      </c>
      <c r="F1632" s="140">
        <v>4004</v>
      </c>
      <c r="G1632" s="140">
        <v>7589</v>
      </c>
    </row>
    <row r="1633" spans="1:7" ht="12" customHeight="1" x14ac:dyDescent="0.25">
      <c r="A1633" s="3" t="str">
        <f t="shared" si="126"/>
        <v>LORETO</v>
      </c>
      <c r="B1633" s="3" t="s">
        <v>1397</v>
      </c>
      <c r="C1633" s="3" t="s">
        <v>1398</v>
      </c>
      <c r="D1633" s="4">
        <v>26</v>
      </c>
      <c r="E1633" s="4">
        <v>212</v>
      </c>
      <c r="F1633" s="4">
        <v>161</v>
      </c>
      <c r="G1633" s="4">
        <v>320</v>
      </c>
    </row>
    <row r="1634" spans="1:7" ht="12" customHeight="1" x14ac:dyDescent="0.25">
      <c r="A1634" s="3" t="str">
        <f t="shared" si="126"/>
        <v>LORETO</v>
      </c>
      <c r="B1634" s="3" t="str">
        <f t="shared" ref="B1634:B1643" si="127">B1633</f>
        <v>MAYNAS</v>
      </c>
      <c r="C1634" s="3" t="s">
        <v>538</v>
      </c>
      <c r="D1634" s="4">
        <v>793</v>
      </c>
      <c r="E1634" s="4">
        <v>4815</v>
      </c>
      <c r="F1634" s="4">
        <v>3923</v>
      </c>
      <c r="G1634" s="4">
        <v>7407</v>
      </c>
    </row>
    <row r="1635" spans="1:7" ht="12" customHeight="1" x14ac:dyDescent="0.25">
      <c r="A1635" s="3" t="str">
        <f t="shared" si="126"/>
        <v>LORETO</v>
      </c>
      <c r="B1635" s="3" t="str">
        <f t="shared" si="127"/>
        <v>MAYNAS</v>
      </c>
      <c r="C1635" s="3" t="s">
        <v>1399</v>
      </c>
      <c r="D1635" s="4">
        <v>158</v>
      </c>
      <c r="E1635" s="4">
        <v>934</v>
      </c>
      <c r="F1635" s="4">
        <v>725</v>
      </c>
      <c r="G1635" s="4">
        <v>1374</v>
      </c>
    </row>
    <row r="1636" spans="1:7" ht="12" customHeight="1" x14ac:dyDescent="0.25">
      <c r="A1636" s="3" t="str">
        <f t="shared" si="126"/>
        <v>LORETO</v>
      </c>
      <c r="B1636" s="3" t="str">
        <f t="shared" si="127"/>
        <v>MAYNAS</v>
      </c>
      <c r="C1636" s="3" t="s">
        <v>1400</v>
      </c>
      <c r="D1636" s="4">
        <v>120</v>
      </c>
      <c r="E1636" s="4">
        <v>869</v>
      </c>
      <c r="F1636" s="4">
        <v>730</v>
      </c>
      <c r="G1636" s="4">
        <v>1329</v>
      </c>
    </row>
    <row r="1637" spans="1:7" ht="12" customHeight="1" x14ac:dyDescent="0.25">
      <c r="A1637" s="3" t="str">
        <f t="shared" si="126"/>
        <v>LORETO</v>
      </c>
      <c r="B1637" s="3" t="str">
        <f t="shared" si="127"/>
        <v>MAYNAS</v>
      </c>
      <c r="C1637" s="3" t="s">
        <v>1401</v>
      </c>
      <c r="D1637" s="4">
        <v>950</v>
      </c>
      <c r="E1637" s="4">
        <v>7758</v>
      </c>
      <c r="F1637" s="4">
        <v>6620</v>
      </c>
      <c r="G1637" s="4">
        <v>14475</v>
      </c>
    </row>
    <row r="1638" spans="1:7" ht="12" customHeight="1" x14ac:dyDescent="0.25">
      <c r="A1638" s="3" t="str">
        <f t="shared" si="126"/>
        <v>LORETO</v>
      </c>
      <c r="B1638" s="3" t="str">
        <f t="shared" si="127"/>
        <v>MAYNAS</v>
      </c>
      <c r="C1638" s="3" t="s">
        <v>1402</v>
      </c>
      <c r="D1638" s="4">
        <v>101</v>
      </c>
      <c r="E1638" s="4">
        <v>658</v>
      </c>
      <c r="F1638" s="4">
        <v>568</v>
      </c>
      <c r="G1638" s="4">
        <v>995</v>
      </c>
    </row>
    <row r="1639" spans="1:7" ht="12" customHeight="1" x14ac:dyDescent="0.25">
      <c r="A1639" s="3" t="str">
        <f t="shared" si="126"/>
        <v>LORETO</v>
      </c>
      <c r="B1639" s="3" t="str">
        <f t="shared" si="127"/>
        <v>MAYNAS</v>
      </c>
      <c r="C1639" s="3" t="s">
        <v>1403</v>
      </c>
      <c r="D1639" s="4">
        <v>201</v>
      </c>
      <c r="E1639" s="4">
        <v>1101</v>
      </c>
      <c r="F1639" s="4">
        <v>915</v>
      </c>
      <c r="G1639" s="4">
        <v>1699</v>
      </c>
    </row>
    <row r="1640" spans="1:7" ht="12" customHeight="1" x14ac:dyDescent="0.25">
      <c r="A1640" s="3" t="str">
        <f t="shared" si="126"/>
        <v>LORETO</v>
      </c>
      <c r="B1640" s="3" t="str">
        <f t="shared" si="127"/>
        <v>MAYNAS</v>
      </c>
      <c r="C1640" s="3" t="s">
        <v>1404</v>
      </c>
      <c r="D1640" s="4">
        <v>234</v>
      </c>
      <c r="E1640" s="4">
        <v>1210</v>
      </c>
      <c r="F1640" s="4">
        <v>997</v>
      </c>
      <c r="G1640" s="4">
        <v>1724</v>
      </c>
    </row>
    <row r="1641" spans="1:7" ht="12" customHeight="1" x14ac:dyDescent="0.25">
      <c r="A1641" s="3" t="str">
        <f t="shared" si="126"/>
        <v>LORETO</v>
      </c>
      <c r="B1641" s="3" t="str">
        <f t="shared" si="127"/>
        <v>MAYNAS</v>
      </c>
      <c r="C1641" s="3" t="s">
        <v>1405</v>
      </c>
      <c r="D1641" s="4">
        <v>819</v>
      </c>
      <c r="E1641" s="4">
        <v>5057</v>
      </c>
      <c r="F1641" s="4">
        <v>4102</v>
      </c>
      <c r="G1641" s="4">
        <v>7071</v>
      </c>
    </row>
    <row r="1642" spans="1:7" ht="12" customHeight="1" x14ac:dyDescent="0.25">
      <c r="A1642" s="3" t="str">
        <f t="shared" si="126"/>
        <v>LORETO</v>
      </c>
      <c r="B1642" s="3" t="str">
        <f t="shared" si="127"/>
        <v>MAYNAS</v>
      </c>
      <c r="C1642" s="3" t="s">
        <v>468</v>
      </c>
      <c r="D1642" s="4">
        <v>1447</v>
      </c>
      <c r="E1642" s="4">
        <v>9575</v>
      </c>
      <c r="F1642" s="4">
        <v>8008</v>
      </c>
      <c r="G1642" s="4">
        <v>14877</v>
      </c>
    </row>
    <row r="1643" spans="1:7" ht="12" customHeight="1" x14ac:dyDescent="0.25">
      <c r="A1643" s="3" t="str">
        <f t="shared" si="126"/>
        <v>LORETO</v>
      </c>
      <c r="B1643" s="3" t="str">
        <f t="shared" si="127"/>
        <v>MAYNAS</v>
      </c>
      <c r="C1643" s="3" t="s">
        <v>1406</v>
      </c>
      <c r="D1643" s="4">
        <v>114</v>
      </c>
      <c r="E1643" s="4">
        <v>484</v>
      </c>
      <c r="F1643" s="4">
        <v>395</v>
      </c>
      <c r="G1643" s="4">
        <v>761</v>
      </c>
    </row>
    <row r="1644" spans="1:7" ht="12" customHeight="1" x14ac:dyDescent="0.25">
      <c r="A1644" s="3" t="str">
        <f t="shared" si="126"/>
        <v>LORETO</v>
      </c>
      <c r="B1644" s="139" t="s">
        <v>2677</v>
      </c>
      <c r="C1644" s="141"/>
      <c r="D1644" s="140">
        <v>4963</v>
      </c>
      <c r="E1644" s="140">
        <v>32673</v>
      </c>
      <c r="F1644" s="140">
        <v>27144</v>
      </c>
      <c r="G1644" s="140">
        <v>52032</v>
      </c>
    </row>
    <row r="1645" spans="1:7" ht="12" customHeight="1" x14ac:dyDescent="0.25">
      <c r="A1645" s="3" t="str">
        <f t="shared" si="126"/>
        <v>LORETO</v>
      </c>
      <c r="B1645" s="3" t="s">
        <v>1407</v>
      </c>
      <c r="C1645" s="3" t="s">
        <v>1407</v>
      </c>
      <c r="D1645" s="4">
        <v>45</v>
      </c>
      <c r="E1645" s="4">
        <v>276</v>
      </c>
      <c r="F1645" s="4">
        <v>235</v>
      </c>
      <c r="G1645" s="4">
        <v>445</v>
      </c>
    </row>
    <row r="1646" spans="1:7" ht="12" customHeight="1" x14ac:dyDescent="0.25">
      <c r="A1646" s="3" t="str">
        <f t="shared" si="126"/>
        <v>LORETO</v>
      </c>
      <c r="B1646" s="3" t="str">
        <f>B1645</f>
        <v>PUTUMAYO</v>
      </c>
      <c r="C1646" s="3" t="s">
        <v>1408</v>
      </c>
      <c r="D1646" s="4">
        <v>9</v>
      </c>
      <c r="E1646" s="4">
        <v>29</v>
      </c>
      <c r="F1646" s="4">
        <v>21</v>
      </c>
      <c r="G1646" s="4">
        <v>31</v>
      </c>
    </row>
    <row r="1647" spans="1:7" ht="12" customHeight="1" x14ac:dyDescent="0.25">
      <c r="A1647" s="3" t="str">
        <f t="shared" si="126"/>
        <v>LORETO</v>
      </c>
      <c r="B1647" s="3" t="str">
        <f>B1646</f>
        <v>PUTUMAYO</v>
      </c>
      <c r="C1647" s="3" t="s">
        <v>1409</v>
      </c>
      <c r="D1647" s="4">
        <v>10</v>
      </c>
      <c r="E1647" s="4">
        <v>77</v>
      </c>
      <c r="F1647" s="4">
        <v>62</v>
      </c>
      <c r="G1647" s="4">
        <v>131</v>
      </c>
    </row>
    <row r="1648" spans="1:7" ht="12" customHeight="1" x14ac:dyDescent="0.25">
      <c r="A1648" s="3" t="str">
        <f t="shared" si="126"/>
        <v>LORETO</v>
      </c>
      <c r="B1648" s="3" t="str">
        <f>B1647</f>
        <v>PUTUMAYO</v>
      </c>
      <c r="C1648" s="3" t="s">
        <v>1410</v>
      </c>
      <c r="D1648" s="4">
        <v>13</v>
      </c>
      <c r="E1648" s="4">
        <v>78</v>
      </c>
      <c r="F1648" s="4">
        <v>70</v>
      </c>
      <c r="G1648" s="4">
        <v>137</v>
      </c>
    </row>
    <row r="1649" spans="1:7" ht="12" customHeight="1" x14ac:dyDescent="0.25">
      <c r="A1649" s="3" t="str">
        <f t="shared" si="126"/>
        <v>LORETO</v>
      </c>
      <c r="B1649" s="139" t="s">
        <v>2678</v>
      </c>
      <c r="C1649" s="141"/>
      <c r="D1649" s="140">
        <v>77</v>
      </c>
      <c r="E1649" s="140">
        <v>460</v>
      </c>
      <c r="F1649" s="140">
        <v>388</v>
      </c>
      <c r="G1649" s="140">
        <v>744</v>
      </c>
    </row>
    <row r="1650" spans="1:7" ht="12" customHeight="1" x14ac:dyDescent="0.25">
      <c r="A1650" s="3" t="str">
        <f t="shared" si="126"/>
        <v>LORETO</v>
      </c>
      <c r="B1650" s="3" t="s">
        <v>1411</v>
      </c>
      <c r="C1650" s="3" t="s">
        <v>1412</v>
      </c>
      <c r="D1650" s="4">
        <v>53</v>
      </c>
      <c r="E1650" s="4">
        <v>202</v>
      </c>
      <c r="F1650" s="4">
        <v>166</v>
      </c>
      <c r="G1650" s="4">
        <v>254</v>
      </c>
    </row>
    <row r="1651" spans="1:7" ht="12" customHeight="1" x14ac:dyDescent="0.25">
      <c r="A1651" s="3" t="str">
        <f t="shared" si="126"/>
        <v>LORETO</v>
      </c>
      <c r="B1651" s="3" t="str">
        <f t="shared" ref="B1651:B1660" si="128">B1650</f>
        <v>REQUENA</v>
      </c>
      <c r="C1651" s="3" t="s">
        <v>1413</v>
      </c>
      <c r="D1651" s="4">
        <v>27</v>
      </c>
      <c r="E1651" s="4">
        <v>177</v>
      </c>
      <c r="F1651" s="4">
        <v>146</v>
      </c>
      <c r="G1651" s="4">
        <v>269</v>
      </c>
    </row>
    <row r="1652" spans="1:7" ht="12" customHeight="1" x14ac:dyDescent="0.25">
      <c r="A1652" s="3" t="str">
        <f t="shared" si="126"/>
        <v>LORETO</v>
      </c>
      <c r="B1652" s="3" t="str">
        <f t="shared" si="128"/>
        <v>REQUENA</v>
      </c>
      <c r="C1652" s="3" t="s">
        <v>1414</v>
      </c>
      <c r="D1652" s="4">
        <v>99</v>
      </c>
      <c r="E1652" s="4">
        <v>464</v>
      </c>
      <c r="F1652" s="4">
        <v>387</v>
      </c>
      <c r="G1652" s="4">
        <v>757</v>
      </c>
    </row>
    <row r="1653" spans="1:7" ht="12" customHeight="1" x14ac:dyDescent="0.25">
      <c r="A1653" s="3" t="str">
        <f t="shared" si="126"/>
        <v>LORETO</v>
      </c>
      <c r="B1653" s="3" t="str">
        <f t="shared" si="128"/>
        <v>REQUENA</v>
      </c>
      <c r="C1653" s="3" t="s">
        <v>1415</v>
      </c>
      <c r="D1653" s="4">
        <v>46</v>
      </c>
      <c r="E1653" s="4">
        <v>288</v>
      </c>
      <c r="F1653" s="4">
        <v>239</v>
      </c>
      <c r="G1653" s="4">
        <v>436</v>
      </c>
    </row>
    <row r="1654" spans="1:7" ht="12" customHeight="1" x14ac:dyDescent="0.25">
      <c r="A1654" s="3" t="str">
        <f t="shared" si="126"/>
        <v>LORETO</v>
      </c>
      <c r="B1654" s="3" t="str">
        <f t="shared" si="128"/>
        <v>REQUENA</v>
      </c>
      <c r="C1654" s="3" t="s">
        <v>1416</v>
      </c>
      <c r="D1654" s="4">
        <v>69</v>
      </c>
      <c r="E1654" s="4">
        <v>309</v>
      </c>
      <c r="F1654" s="4">
        <v>219</v>
      </c>
      <c r="G1654" s="4">
        <v>570</v>
      </c>
    </row>
    <row r="1655" spans="1:7" ht="12" customHeight="1" x14ac:dyDescent="0.25">
      <c r="A1655" s="3" t="str">
        <f t="shared" si="126"/>
        <v>LORETO</v>
      </c>
      <c r="B1655" s="3" t="str">
        <f t="shared" si="128"/>
        <v>REQUENA</v>
      </c>
      <c r="C1655" s="3" t="s">
        <v>1417</v>
      </c>
      <c r="D1655" s="4">
        <v>50</v>
      </c>
      <c r="E1655" s="4">
        <v>316</v>
      </c>
      <c r="F1655" s="4">
        <v>259</v>
      </c>
      <c r="G1655" s="4">
        <v>445</v>
      </c>
    </row>
    <row r="1656" spans="1:7" ht="12" customHeight="1" x14ac:dyDescent="0.25">
      <c r="A1656" s="3" t="str">
        <f t="shared" si="126"/>
        <v>LORETO</v>
      </c>
      <c r="B1656" s="3" t="str">
        <f t="shared" si="128"/>
        <v>REQUENA</v>
      </c>
      <c r="C1656" s="3" t="s">
        <v>1411</v>
      </c>
      <c r="D1656" s="4">
        <v>400</v>
      </c>
      <c r="E1656" s="4">
        <v>2373</v>
      </c>
      <c r="F1656" s="4">
        <v>1945</v>
      </c>
      <c r="G1656" s="4">
        <v>3594</v>
      </c>
    </row>
    <row r="1657" spans="1:7" ht="12" customHeight="1" x14ac:dyDescent="0.25">
      <c r="A1657" s="3" t="str">
        <f t="shared" si="126"/>
        <v>LORETO</v>
      </c>
      <c r="B1657" s="3" t="str">
        <f t="shared" si="128"/>
        <v>REQUENA</v>
      </c>
      <c r="C1657" s="3" t="s">
        <v>1418</v>
      </c>
      <c r="D1657" s="4">
        <v>10</v>
      </c>
      <c r="E1657" s="4">
        <v>118</v>
      </c>
      <c r="F1657" s="4">
        <v>100</v>
      </c>
      <c r="G1657" s="4">
        <v>257</v>
      </c>
    </row>
    <row r="1658" spans="1:7" ht="12" customHeight="1" x14ac:dyDescent="0.25">
      <c r="A1658" s="3" t="str">
        <f t="shared" si="126"/>
        <v>LORETO</v>
      </c>
      <c r="B1658" s="3" t="str">
        <f t="shared" si="128"/>
        <v>REQUENA</v>
      </c>
      <c r="C1658" s="3" t="s">
        <v>1419</v>
      </c>
      <c r="D1658" s="4">
        <v>6</v>
      </c>
      <c r="E1658" s="4">
        <v>48</v>
      </c>
      <c r="F1658" s="4">
        <v>42</v>
      </c>
      <c r="G1658" s="4">
        <v>73</v>
      </c>
    </row>
    <row r="1659" spans="1:7" ht="12" customHeight="1" x14ac:dyDescent="0.25">
      <c r="A1659" s="3" t="str">
        <f t="shared" si="126"/>
        <v>LORETO</v>
      </c>
      <c r="B1659" s="3" t="str">
        <f t="shared" si="128"/>
        <v>REQUENA</v>
      </c>
      <c r="C1659" s="3" t="s">
        <v>1420</v>
      </c>
      <c r="D1659" s="4">
        <v>4</v>
      </c>
      <c r="E1659" s="4">
        <v>14</v>
      </c>
      <c r="F1659" s="4">
        <v>12</v>
      </c>
      <c r="G1659" s="4">
        <v>36</v>
      </c>
    </row>
    <row r="1660" spans="1:7" ht="12" customHeight="1" x14ac:dyDescent="0.25">
      <c r="A1660" s="3" t="str">
        <f t="shared" si="126"/>
        <v>LORETO</v>
      </c>
      <c r="B1660" s="3" t="str">
        <f t="shared" si="128"/>
        <v>REQUENA</v>
      </c>
      <c r="C1660" s="3" t="s">
        <v>1421</v>
      </c>
      <c r="D1660" s="4">
        <v>5</v>
      </c>
      <c r="E1660" s="4">
        <v>60</v>
      </c>
      <c r="F1660" s="4">
        <v>50</v>
      </c>
      <c r="G1660" s="4">
        <v>165</v>
      </c>
    </row>
    <row r="1661" spans="1:7" ht="12" customHeight="1" x14ac:dyDescent="0.25">
      <c r="A1661" s="3" t="str">
        <f t="shared" si="126"/>
        <v>LORETO</v>
      </c>
      <c r="B1661" s="139" t="s">
        <v>2679</v>
      </c>
      <c r="C1661" s="141"/>
      <c r="D1661" s="140">
        <v>769</v>
      </c>
      <c r="E1661" s="140">
        <v>4369</v>
      </c>
      <c r="F1661" s="140">
        <v>3565</v>
      </c>
      <c r="G1661" s="140">
        <v>6856</v>
      </c>
    </row>
    <row r="1662" spans="1:7" ht="12" customHeight="1" x14ac:dyDescent="0.25">
      <c r="A1662" s="3" t="str">
        <f t="shared" si="126"/>
        <v>LORETO</v>
      </c>
      <c r="B1662" s="3" t="s">
        <v>1422</v>
      </c>
      <c r="C1662" s="3" t="s">
        <v>1423</v>
      </c>
      <c r="D1662" s="4">
        <v>290</v>
      </c>
      <c r="E1662" s="4">
        <v>1923</v>
      </c>
      <c r="F1662" s="4">
        <v>1608</v>
      </c>
      <c r="G1662" s="4">
        <v>3089</v>
      </c>
    </row>
    <row r="1663" spans="1:7" ht="12" customHeight="1" x14ac:dyDescent="0.25">
      <c r="A1663" s="3" t="str">
        <f t="shared" si="126"/>
        <v>LORETO</v>
      </c>
      <c r="B1663" s="3" t="str">
        <f>B1662</f>
        <v>UCAYALI</v>
      </c>
      <c r="C1663" s="3" t="s">
        <v>1424</v>
      </c>
      <c r="D1663" s="4">
        <v>29</v>
      </c>
      <c r="E1663" s="4">
        <v>145</v>
      </c>
      <c r="F1663" s="4">
        <v>113</v>
      </c>
      <c r="G1663" s="4">
        <v>212</v>
      </c>
    </row>
    <row r="1664" spans="1:7" ht="12" customHeight="1" x14ac:dyDescent="0.25">
      <c r="A1664" s="3" t="str">
        <f t="shared" si="126"/>
        <v>LORETO</v>
      </c>
      <c r="B1664" s="3" t="str">
        <f>B1663</f>
        <v>UCAYALI</v>
      </c>
      <c r="C1664" s="3" t="s">
        <v>1425</v>
      </c>
      <c r="D1664" s="4">
        <v>35</v>
      </c>
      <c r="E1664" s="4">
        <v>220</v>
      </c>
      <c r="F1664" s="4">
        <v>184</v>
      </c>
      <c r="G1664" s="4">
        <v>454</v>
      </c>
    </row>
    <row r="1665" spans="1:7" ht="12" customHeight="1" x14ac:dyDescent="0.25">
      <c r="A1665" s="3" t="str">
        <f t="shared" si="126"/>
        <v>LORETO</v>
      </c>
      <c r="B1665" s="3" t="str">
        <f>B1664</f>
        <v>UCAYALI</v>
      </c>
      <c r="C1665" s="3" t="s">
        <v>1095</v>
      </c>
      <c r="D1665" s="4">
        <v>45</v>
      </c>
      <c r="E1665" s="4">
        <v>335</v>
      </c>
      <c r="F1665" s="4">
        <v>277</v>
      </c>
      <c r="G1665" s="4">
        <v>558</v>
      </c>
    </row>
    <row r="1666" spans="1:7" ht="12" customHeight="1" x14ac:dyDescent="0.25">
      <c r="A1666" s="3" t="str">
        <f t="shared" si="126"/>
        <v>LORETO</v>
      </c>
      <c r="B1666" s="3" t="str">
        <f>B1665</f>
        <v>UCAYALI</v>
      </c>
      <c r="C1666" s="3" t="s">
        <v>1426</v>
      </c>
      <c r="D1666" s="4">
        <v>145</v>
      </c>
      <c r="E1666" s="4">
        <v>685</v>
      </c>
      <c r="F1666" s="4">
        <v>545</v>
      </c>
      <c r="G1666" s="4">
        <v>1022</v>
      </c>
    </row>
    <row r="1667" spans="1:7" ht="12" customHeight="1" x14ac:dyDescent="0.25">
      <c r="A1667" s="3" t="str">
        <f t="shared" si="126"/>
        <v>LORETO</v>
      </c>
      <c r="B1667" s="3" t="str">
        <f>B1666</f>
        <v>UCAYALI</v>
      </c>
      <c r="C1667" s="3" t="s">
        <v>1427</v>
      </c>
      <c r="D1667" s="4">
        <v>146</v>
      </c>
      <c r="E1667" s="4">
        <v>773</v>
      </c>
      <c r="F1667" s="4">
        <v>618</v>
      </c>
      <c r="G1667" s="4">
        <v>1201</v>
      </c>
    </row>
    <row r="1668" spans="1:7" ht="12" customHeight="1" x14ac:dyDescent="0.25">
      <c r="A1668" s="3" t="str">
        <f t="shared" si="126"/>
        <v>LORETO</v>
      </c>
      <c r="B1668" s="139" t="s">
        <v>1805</v>
      </c>
      <c r="C1668" s="141"/>
      <c r="D1668" s="140">
        <v>690</v>
      </c>
      <c r="E1668" s="140">
        <v>4081</v>
      </c>
      <c r="F1668" s="140">
        <v>3345</v>
      </c>
      <c r="G1668" s="140">
        <v>6536</v>
      </c>
    </row>
    <row r="1669" spans="1:7" ht="12" customHeight="1" x14ac:dyDescent="0.25">
      <c r="A1669" s="142" t="s">
        <v>1796</v>
      </c>
      <c r="B1669" s="142"/>
      <c r="C1669" s="143"/>
      <c r="D1669" s="144">
        <v>10388</v>
      </c>
      <c r="E1669" s="144">
        <v>69338</v>
      </c>
      <c r="F1669" s="144">
        <v>57992</v>
      </c>
      <c r="G1669" s="144">
        <v>110165</v>
      </c>
    </row>
    <row r="1670" spans="1:7" ht="12" customHeight="1" x14ac:dyDescent="0.25">
      <c r="A1670" s="3" t="s">
        <v>1428</v>
      </c>
      <c r="B1670" s="3" t="s">
        <v>1429</v>
      </c>
      <c r="C1670" s="3" t="s">
        <v>1430</v>
      </c>
      <c r="D1670" s="4">
        <v>9</v>
      </c>
      <c r="E1670" s="4">
        <v>79</v>
      </c>
      <c r="F1670" s="4">
        <v>69</v>
      </c>
      <c r="G1670" s="4">
        <v>150</v>
      </c>
    </row>
    <row r="1671" spans="1:7" ht="12" customHeight="1" x14ac:dyDescent="0.25">
      <c r="A1671" s="3" t="str">
        <f t="shared" ref="A1671:B1673" si="129">A1670</f>
        <v>MADRE DE DIOS</v>
      </c>
      <c r="B1671" s="3" t="str">
        <f t="shared" si="129"/>
        <v>MANU</v>
      </c>
      <c r="C1671" s="3" t="s">
        <v>1431</v>
      </c>
      <c r="D1671" s="4">
        <v>49</v>
      </c>
      <c r="E1671" s="4">
        <v>343</v>
      </c>
      <c r="F1671" s="4">
        <v>282</v>
      </c>
      <c r="G1671" s="4">
        <v>543</v>
      </c>
    </row>
    <row r="1672" spans="1:7" ht="12" customHeight="1" x14ac:dyDescent="0.25">
      <c r="A1672" s="3" t="str">
        <f t="shared" si="129"/>
        <v>MADRE DE DIOS</v>
      </c>
      <c r="B1672" s="3" t="str">
        <f t="shared" si="129"/>
        <v>MANU</v>
      </c>
      <c r="C1672" s="3" t="s">
        <v>1428</v>
      </c>
      <c r="D1672" s="4">
        <v>67</v>
      </c>
      <c r="E1672" s="4">
        <v>439</v>
      </c>
      <c r="F1672" s="4">
        <v>363</v>
      </c>
      <c r="G1672" s="4">
        <v>633</v>
      </c>
    </row>
    <row r="1673" spans="1:7" ht="12" customHeight="1" x14ac:dyDescent="0.25">
      <c r="A1673" s="3" t="str">
        <f t="shared" si="129"/>
        <v>MADRE DE DIOS</v>
      </c>
      <c r="B1673" s="3" t="str">
        <f t="shared" si="129"/>
        <v>MANU</v>
      </c>
      <c r="C1673" s="3" t="s">
        <v>1429</v>
      </c>
      <c r="D1673" s="4">
        <v>22</v>
      </c>
      <c r="E1673" s="4">
        <v>160</v>
      </c>
      <c r="F1673" s="4">
        <v>132</v>
      </c>
      <c r="G1673" s="4">
        <v>241</v>
      </c>
    </row>
    <row r="1674" spans="1:7" ht="12" customHeight="1" x14ac:dyDescent="0.25">
      <c r="A1674" s="3" t="str">
        <f t="shared" ref="A1674:A1683" si="130">A1673</f>
        <v>MADRE DE DIOS</v>
      </c>
      <c r="B1674" s="139" t="s">
        <v>2680</v>
      </c>
      <c r="C1674" s="141"/>
      <c r="D1674" s="140">
        <v>147</v>
      </c>
      <c r="E1674" s="140">
        <v>1021</v>
      </c>
      <c r="F1674" s="140">
        <v>846</v>
      </c>
      <c r="G1674" s="140">
        <v>1567</v>
      </c>
    </row>
    <row r="1675" spans="1:7" ht="12" customHeight="1" x14ac:dyDescent="0.25">
      <c r="A1675" s="3" t="str">
        <f t="shared" si="130"/>
        <v>MADRE DE DIOS</v>
      </c>
      <c r="B1675" s="3" t="s">
        <v>1432</v>
      </c>
      <c r="C1675" s="3" t="s">
        <v>1433</v>
      </c>
      <c r="D1675" s="4">
        <v>60</v>
      </c>
      <c r="E1675" s="4">
        <v>389</v>
      </c>
      <c r="F1675" s="4">
        <v>325</v>
      </c>
      <c r="G1675" s="4">
        <v>565</v>
      </c>
    </row>
    <row r="1676" spans="1:7" ht="12" customHeight="1" x14ac:dyDescent="0.25">
      <c r="A1676" s="3" t="str">
        <f t="shared" si="130"/>
        <v>MADRE DE DIOS</v>
      </c>
      <c r="B1676" s="3" t="str">
        <f>B1675</f>
        <v>TAHUAMANU</v>
      </c>
      <c r="C1676" s="3" t="s">
        <v>1434</v>
      </c>
      <c r="D1676" s="4">
        <v>7</v>
      </c>
      <c r="E1676" s="4">
        <v>88</v>
      </c>
      <c r="F1676" s="4">
        <v>77</v>
      </c>
      <c r="G1676" s="4">
        <v>130</v>
      </c>
    </row>
    <row r="1677" spans="1:7" ht="12" customHeight="1" x14ac:dyDescent="0.25">
      <c r="A1677" s="3" t="str">
        <f t="shared" si="130"/>
        <v>MADRE DE DIOS</v>
      </c>
      <c r="B1677" s="3" t="str">
        <f>B1676</f>
        <v>TAHUAMANU</v>
      </c>
      <c r="C1677" s="3" t="s">
        <v>1432</v>
      </c>
      <c r="D1677" s="4">
        <v>44</v>
      </c>
      <c r="E1677" s="4">
        <v>252</v>
      </c>
      <c r="F1677" s="4">
        <v>206</v>
      </c>
      <c r="G1677" s="4">
        <v>354</v>
      </c>
    </row>
    <row r="1678" spans="1:7" ht="12" customHeight="1" x14ac:dyDescent="0.25">
      <c r="A1678" s="3" t="str">
        <f t="shared" si="130"/>
        <v>MADRE DE DIOS</v>
      </c>
      <c r="B1678" s="139" t="s">
        <v>2681</v>
      </c>
      <c r="C1678" s="141"/>
      <c r="D1678" s="140">
        <v>111</v>
      </c>
      <c r="E1678" s="140">
        <v>729</v>
      </c>
      <c r="F1678" s="140">
        <v>608</v>
      </c>
      <c r="G1678" s="140">
        <v>1049</v>
      </c>
    </row>
    <row r="1679" spans="1:7" ht="12" customHeight="1" x14ac:dyDescent="0.25">
      <c r="A1679" s="3" t="str">
        <f t="shared" si="130"/>
        <v>MADRE DE DIOS</v>
      </c>
      <c r="B1679" s="3" t="s">
        <v>1435</v>
      </c>
      <c r="C1679" s="3" t="s">
        <v>1436</v>
      </c>
      <c r="D1679" s="4">
        <v>184</v>
      </c>
      <c r="E1679" s="4">
        <v>1229</v>
      </c>
      <c r="F1679" s="4">
        <v>1004</v>
      </c>
      <c r="G1679" s="4">
        <v>1756</v>
      </c>
    </row>
    <row r="1680" spans="1:7" ht="12" customHeight="1" x14ac:dyDescent="0.25">
      <c r="A1680" s="3" t="str">
        <f t="shared" si="130"/>
        <v>MADRE DE DIOS</v>
      </c>
      <c r="B1680" s="3" t="str">
        <f>B1679</f>
        <v>TAMBOPATA</v>
      </c>
      <c r="C1680" s="3" t="s">
        <v>1437</v>
      </c>
      <c r="D1680" s="4">
        <v>89</v>
      </c>
      <c r="E1680" s="4">
        <v>524</v>
      </c>
      <c r="F1680" s="4">
        <v>416</v>
      </c>
      <c r="G1680" s="4">
        <v>619</v>
      </c>
    </row>
    <row r="1681" spans="1:7" ht="12" customHeight="1" x14ac:dyDescent="0.25">
      <c r="A1681" s="3" t="str">
        <f t="shared" si="130"/>
        <v>MADRE DE DIOS</v>
      </c>
      <c r="B1681" s="3" t="str">
        <f>B1680</f>
        <v>TAMBOPATA</v>
      </c>
      <c r="C1681" s="3" t="s">
        <v>1438</v>
      </c>
      <c r="D1681" s="4">
        <v>164</v>
      </c>
      <c r="E1681" s="4">
        <v>1022</v>
      </c>
      <c r="F1681" s="4">
        <v>880</v>
      </c>
      <c r="G1681" s="4">
        <v>1674</v>
      </c>
    </row>
    <row r="1682" spans="1:7" ht="12" customHeight="1" x14ac:dyDescent="0.25">
      <c r="A1682" s="3" t="str">
        <f t="shared" si="130"/>
        <v>MADRE DE DIOS</v>
      </c>
      <c r="B1682" s="3" t="str">
        <f>B1681</f>
        <v>TAMBOPATA</v>
      </c>
      <c r="C1682" s="3" t="s">
        <v>1435</v>
      </c>
      <c r="D1682" s="4">
        <v>767</v>
      </c>
      <c r="E1682" s="4">
        <v>6317</v>
      </c>
      <c r="F1682" s="4">
        <v>5211</v>
      </c>
      <c r="G1682" s="4">
        <v>10215</v>
      </c>
    </row>
    <row r="1683" spans="1:7" ht="12" customHeight="1" x14ac:dyDescent="0.25">
      <c r="A1683" s="3" t="str">
        <f t="shared" si="130"/>
        <v>MADRE DE DIOS</v>
      </c>
      <c r="B1683" s="139" t="s">
        <v>2682</v>
      </c>
      <c r="C1683" s="141"/>
      <c r="D1683" s="140">
        <v>1204</v>
      </c>
      <c r="E1683" s="140">
        <v>9092</v>
      </c>
      <c r="F1683" s="140">
        <v>7511</v>
      </c>
      <c r="G1683" s="140">
        <v>14264</v>
      </c>
    </row>
    <row r="1684" spans="1:7" ht="12" customHeight="1" x14ac:dyDescent="0.25">
      <c r="A1684" s="142" t="s">
        <v>1797</v>
      </c>
      <c r="B1684" s="142"/>
      <c r="C1684" s="143"/>
      <c r="D1684" s="144">
        <v>1462</v>
      </c>
      <c r="E1684" s="144">
        <v>10842</v>
      </c>
      <c r="F1684" s="144">
        <v>8965</v>
      </c>
      <c r="G1684" s="144">
        <v>16880</v>
      </c>
    </row>
    <row r="1685" spans="1:7" ht="12" customHeight="1" x14ac:dyDescent="0.25">
      <c r="A1685" s="3" t="s">
        <v>1439</v>
      </c>
      <c r="B1685" s="3" t="s">
        <v>1440</v>
      </c>
      <c r="C1685" s="3" t="s">
        <v>1441</v>
      </c>
      <c r="D1685" s="4">
        <v>1</v>
      </c>
      <c r="E1685" s="4">
        <v>9</v>
      </c>
      <c r="F1685" s="4">
        <v>6</v>
      </c>
      <c r="G1685" s="4">
        <v>17</v>
      </c>
    </row>
    <row r="1686" spans="1:7" ht="12" customHeight="1" x14ac:dyDescent="0.25">
      <c r="A1686" s="3" t="str">
        <f t="shared" ref="A1686:A1695" si="131">A1685</f>
        <v>MOQUEGUA</v>
      </c>
      <c r="B1686" s="3" t="str">
        <f t="shared" ref="B1686:B1695" si="132">B1685</f>
        <v>GENERAL SANCHEZ CERRO</v>
      </c>
      <c r="C1686" s="3" t="s">
        <v>1442</v>
      </c>
      <c r="D1686" s="4">
        <v>5</v>
      </c>
      <c r="E1686" s="4">
        <v>37</v>
      </c>
      <c r="F1686" s="4">
        <v>31</v>
      </c>
      <c r="G1686" s="4">
        <v>53</v>
      </c>
    </row>
    <row r="1687" spans="1:7" ht="12" customHeight="1" x14ac:dyDescent="0.25">
      <c r="A1687" s="3" t="str">
        <f t="shared" si="131"/>
        <v>MOQUEGUA</v>
      </c>
      <c r="B1687" s="3" t="str">
        <f t="shared" si="132"/>
        <v>GENERAL SANCHEZ CERRO</v>
      </c>
      <c r="C1687" s="3" t="s">
        <v>1443</v>
      </c>
      <c r="D1687" s="4">
        <v>14</v>
      </c>
      <c r="E1687" s="4">
        <v>70</v>
      </c>
      <c r="F1687" s="4">
        <v>57</v>
      </c>
      <c r="G1687" s="4">
        <v>111</v>
      </c>
    </row>
    <row r="1688" spans="1:7" ht="12" customHeight="1" x14ac:dyDescent="0.25">
      <c r="A1688" s="3" t="str">
        <f t="shared" si="131"/>
        <v>MOQUEGUA</v>
      </c>
      <c r="B1688" s="3" t="str">
        <f t="shared" si="132"/>
        <v>GENERAL SANCHEZ CERRO</v>
      </c>
      <c r="C1688" s="3" t="s">
        <v>1444</v>
      </c>
      <c r="D1688" s="4">
        <v>2</v>
      </c>
      <c r="E1688" s="4">
        <v>12</v>
      </c>
      <c r="F1688" s="4">
        <v>10</v>
      </c>
      <c r="G1688" s="4">
        <v>22</v>
      </c>
    </row>
    <row r="1689" spans="1:7" ht="12" customHeight="1" x14ac:dyDescent="0.25">
      <c r="A1689" s="3" t="str">
        <f t="shared" si="131"/>
        <v>MOQUEGUA</v>
      </c>
      <c r="B1689" s="3" t="str">
        <f t="shared" si="132"/>
        <v>GENERAL SANCHEZ CERRO</v>
      </c>
      <c r="C1689" s="3" t="s">
        <v>1445</v>
      </c>
      <c r="D1689" s="4">
        <v>0</v>
      </c>
      <c r="E1689" s="4">
        <v>24</v>
      </c>
      <c r="F1689" s="4">
        <v>21</v>
      </c>
      <c r="G1689" s="4">
        <v>35</v>
      </c>
    </row>
    <row r="1690" spans="1:7" ht="12" customHeight="1" x14ac:dyDescent="0.25">
      <c r="A1690" s="3" t="str">
        <f t="shared" si="131"/>
        <v>MOQUEGUA</v>
      </c>
      <c r="B1690" s="3" t="str">
        <f t="shared" si="132"/>
        <v>GENERAL SANCHEZ CERRO</v>
      </c>
      <c r="C1690" s="3" t="s">
        <v>1446</v>
      </c>
      <c r="D1690" s="4">
        <v>1</v>
      </c>
      <c r="E1690" s="4">
        <v>3</v>
      </c>
      <c r="F1690" s="4">
        <v>2</v>
      </c>
      <c r="G1690" s="4">
        <v>9</v>
      </c>
    </row>
    <row r="1691" spans="1:7" ht="12" customHeight="1" x14ac:dyDescent="0.25">
      <c r="A1691" s="3" t="str">
        <f t="shared" si="131"/>
        <v>MOQUEGUA</v>
      </c>
      <c r="B1691" s="3" t="str">
        <f t="shared" si="132"/>
        <v>GENERAL SANCHEZ CERRO</v>
      </c>
      <c r="C1691" s="3" t="s">
        <v>1447</v>
      </c>
      <c r="D1691" s="4">
        <v>7</v>
      </c>
      <c r="E1691" s="4">
        <v>84</v>
      </c>
      <c r="F1691" s="4">
        <v>73</v>
      </c>
      <c r="G1691" s="4">
        <v>143</v>
      </c>
    </row>
    <row r="1692" spans="1:7" ht="12" customHeight="1" x14ac:dyDescent="0.25">
      <c r="A1692" s="3" t="str">
        <f t="shared" si="131"/>
        <v>MOQUEGUA</v>
      </c>
      <c r="B1692" s="3" t="str">
        <f t="shared" si="132"/>
        <v>GENERAL SANCHEZ CERRO</v>
      </c>
      <c r="C1692" s="3" t="s">
        <v>1448</v>
      </c>
      <c r="D1692" s="4">
        <v>6</v>
      </c>
      <c r="E1692" s="4">
        <v>65</v>
      </c>
      <c r="F1692" s="4">
        <v>56</v>
      </c>
      <c r="G1692" s="4">
        <v>98</v>
      </c>
    </row>
    <row r="1693" spans="1:7" ht="12" customHeight="1" x14ac:dyDescent="0.25">
      <c r="A1693" s="3" t="str">
        <f t="shared" si="131"/>
        <v>MOQUEGUA</v>
      </c>
      <c r="B1693" s="3" t="str">
        <f t="shared" si="132"/>
        <v>GENERAL SANCHEZ CERRO</v>
      </c>
      <c r="C1693" s="3" t="s">
        <v>1449</v>
      </c>
      <c r="D1693" s="4">
        <v>2</v>
      </c>
      <c r="E1693" s="4">
        <v>6</v>
      </c>
      <c r="F1693" s="4">
        <v>3</v>
      </c>
      <c r="G1693" s="4">
        <v>10</v>
      </c>
    </row>
    <row r="1694" spans="1:7" ht="12" customHeight="1" x14ac:dyDescent="0.25">
      <c r="A1694" s="3" t="str">
        <f t="shared" si="131"/>
        <v>MOQUEGUA</v>
      </c>
      <c r="B1694" s="3" t="str">
        <f t="shared" si="132"/>
        <v>GENERAL SANCHEZ CERRO</v>
      </c>
      <c r="C1694" s="3" t="s">
        <v>1450</v>
      </c>
      <c r="D1694" s="4">
        <v>4</v>
      </c>
      <c r="E1694" s="4">
        <v>51</v>
      </c>
      <c r="F1694" s="4">
        <v>47</v>
      </c>
      <c r="G1694" s="4">
        <v>63</v>
      </c>
    </row>
    <row r="1695" spans="1:7" ht="12" customHeight="1" x14ac:dyDescent="0.25">
      <c r="A1695" s="3" t="str">
        <f t="shared" si="131"/>
        <v>MOQUEGUA</v>
      </c>
      <c r="B1695" s="3" t="str">
        <f t="shared" si="132"/>
        <v>GENERAL SANCHEZ CERRO</v>
      </c>
      <c r="C1695" s="3" t="s">
        <v>1451</v>
      </c>
      <c r="D1695" s="4">
        <v>0</v>
      </c>
      <c r="E1695" s="4">
        <v>21</v>
      </c>
      <c r="F1695" s="4">
        <v>19</v>
      </c>
      <c r="G1695" s="4">
        <v>28</v>
      </c>
    </row>
    <row r="1696" spans="1:7" ht="12" customHeight="1" x14ac:dyDescent="0.25">
      <c r="A1696" s="3" t="str">
        <f t="shared" ref="A1696:A1707" si="133">A1695</f>
        <v>MOQUEGUA</v>
      </c>
      <c r="B1696" s="139" t="s">
        <v>2683</v>
      </c>
      <c r="C1696" s="141"/>
      <c r="D1696" s="140">
        <v>42</v>
      </c>
      <c r="E1696" s="140">
        <v>382</v>
      </c>
      <c r="F1696" s="140">
        <v>325</v>
      </c>
      <c r="G1696" s="140">
        <v>589</v>
      </c>
    </row>
    <row r="1697" spans="1:7" ht="12" customHeight="1" x14ac:dyDescent="0.25">
      <c r="A1697" s="3" t="str">
        <f t="shared" si="133"/>
        <v>MOQUEGUA</v>
      </c>
      <c r="B1697" s="3" t="s">
        <v>1452</v>
      </c>
      <c r="C1697" s="3" t="s">
        <v>1453</v>
      </c>
      <c r="D1697" s="4">
        <v>33</v>
      </c>
      <c r="E1697" s="4">
        <v>231</v>
      </c>
      <c r="F1697" s="4">
        <v>189</v>
      </c>
      <c r="G1697" s="4">
        <v>342</v>
      </c>
    </row>
    <row r="1698" spans="1:7" ht="12" customHeight="1" x14ac:dyDescent="0.25">
      <c r="A1698" s="3" t="str">
        <f t="shared" si="133"/>
        <v>MOQUEGUA</v>
      </c>
      <c r="B1698" s="3" t="str">
        <f>B1697</f>
        <v>ILO</v>
      </c>
      <c r="C1698" s="3" t="s">
        <v>1452</v>
      </c>
      <c r="D1698" s="4">
        <v>307</v>
      </c>
      <c r="E1698" s="4">
        <v>2854</v>
      </c>
      <c r="F1698" s="4">
        <v>2445</v>
      </c>
      <c r="G1698" s="4">
        <v>4512</v>
      </c>
    </row>
    <row r="1699" spans="1:7" ht="12" customHeight="1" x14ac:dyDescent="0.25">
      <c r="A1699" s="3" t="str">
        <f t="shared" si="133"/>
        <v>MOQUEGUA</v>
      </c>
      <c r="B1699" s="3" t="str">
        <f>B1698</f>
        <v>ILO</v>
      </c>
      <c r="C1699" s="3" t="s">
        <v>1454</v>
      </c>
      <c r="D1699" s="4">
        <v>18</v>
      </c>
      <c r="E1699" s="4">
        <v>173</v>
      </c>
      <c r="F1699" s="4">
        <v>149</v>
      </c>
      <c r="G1699" s="4">
        <v>258</v>
      </c>
    </row>
    <row r="1700" spans="1:7" ht="12" customHeight="1" x14ac:dyDescent="0.25">
      <c r="A1700" s="3" t="str">
        <f t="shared" si="133"/>
        <v>MOQUEGUA</v>
      </c>
      <c r="B1700" s="139" t="s">
        <v>2684</v>
      </c>
      <c r="C1700" s="141"/>
      <c r="D1700" s="140">
        <v>358</v>
      </c>
      <c r="E1700" s="140">
        <v>3258</v>
      </c>
      <c r="F1700" s="140">
        <v>2783</v>
      </c>
      <c r="G1700" s="140">
        <v>5112</v>
      </c>
    </row>
    <row r="1701" spans="1:7" ht="12" customHeight="1" x14ac:dyDescent="0.25">
      <c r="A1701" s="3" t="str">
        <f t="shared" si="133"/>
        <v>MOQUEGUA</v>
      </c>
      <c r="B1701" s="3" t="s">
        <v>1455</v>
      </c>
      <c r="C1701" s="3" t="s">
        <v>1456</v>
      </c>
      <c r="D1701" s="4">
        <v>6</v>
      </c>
      <c r="E1701" s="4">
        <v>46</v>
      </c>
      <c r="F1701" s="4">
        <v>42</v>
      </c>
      <c r="G1701" s="4">
        <v>65</v>
      </c>
    </row>
    <row r="1702" spans="1:7" ht="12" customHeight="1" x14ac:dyDescent="0.25">
      <c r="A1702" s="3" t="str">
        <f t="shared" si="133"/>
        <v>MOQUEGUA</v>
      </c>
      <c r="B1702" s="3" t="str">
        <f>B1701</f>
        <v>MARISCAL NIETO</v>
      </c>
      <c r="C1702" s="3" t="s">
        <v>1457</v>
      </c>
      <c r="D1702" s="4">
        <v>4</v>
      </c>
      <c r="E1702" s="4">
        <v>24</v>
      </c>
      <c r="F1702" s="4">
        <v>19</v>
      </c>
      <c r="G1702" s="4">
        <v>30</v>
      </c>
    </row>
    <row r="1703" spans="1:7" ht="12" customHeight="1" x14ac:dyDescent="0.25">
      <c r="A1703" s="3" t="str">
        <f t="shared" si="133"/>
        <v>MOQUEGUA</v>
      </c>
      <c r="B1703" s="3" t="str">
        <f>B1702</f>
        <v>MARISCAL NIETO</v>
      </c>
      <c r="C1703" s="3" t="s">
        <v>1439</v>
      </c>
      <c r="D1703" s="4">
        <v>321</v>
      </c>
      <c r="E1703" s="4">
        <v>2615</v>
      </c>
      <c r="F1703" s="4">
        <v>2270</v>
      </c>
      <c r="G1703" s="4">
        <v>4205</v>
      </c>
    </row>
    <row r="1704" spans="1:7" ht="12" customHeight="1" x14ac:dyDescent="0.25">
      <c r="A1704" s="3" t="str">
        <f t="shared" si="133"/>
        <v>MOQUEGUA</v>
      </c>
      <c r="B1704" s="3" t="str">
        <f>B1703</f>
        <v>MARISCAL NIETO</v>
      </c>
      <c r="C1704" s="3" t="s">
        <v>1458</v>
      </c>
      <c r="D1704" s="4">
        <v>50</v>
      </c>
      <c r="E1704" s="4">
        <v>392</v>
      </c>
      <c r="F1704" s="4">
        <v>351</v>
      </c>
      <c r="G1704" s="4">
        <v>639</v>
      </c>
    </row>
    <row r="1705" spans="1:7" ht="12" customHeight="1" x14ac:dyDescent="0.25">
      <c r="A1705" s="3" t="str">
        <f t="shared" si="133"/>
        <v>MOQUEGUA</v>
      </c>
      <c r="B1705" s="3" t="str">
        <f>B1704</f>
        <v>MARISCAL NIETO</v>
      </c>
      <c r="C1705" s="3" t="s">
        <v>64</v>
      </c>
      <c r="D1705" s="4">
        <v>4</v>
      </c>
      <c r="E1705" s="4">
        <v>44</v>
      </c>
      <c r="F1705" s="4">
        <v>34</v>
      </c>
      <c r="G1705" s="4">
        <v>68</v>
      </c>
    </row>
    <row r="1706" spans="1:7" ht="12" customHeight="1" x14ac:dyDescent="0.25">
      <c r="A1706" s="3" t="str">
        <f t="shared" si="133"/>
        <v>MOQUEGUA</v>
      </c>
      <c r="B1706" s="3" t="str">
        <f>B1705</f>
        <v>MARISCAL NIETO</v>
      </c>
      <c r="C1706" s="3" t="s">
        <v>1459</v>
      </c>
      <c r="D1706" s="4">
        <v>32</v>
      </c>
      <c r="E1706" s="4">
        <v>193</v>
      </c>
      <c r="F1706" s="4">
        <v>157</v>
      </c>
      <c r="G1706" s="4">
        <v>301</v>
      </c>
    </row>
    <row r="1707" spans="1:7" ht="12" customHeight="1" x14ac:dyDescent="0.25">
      <c r="A1707" s="3" t="str">
        <f t="shared" si="133"/>
        <v>MOQUEGUA</v>
      </c>
      <c r="B1707" s="139" t="s">
        <v>2685</v>
      </c>
      <c r="C1707" s="141"/>
      <c r="D1707" s="140">
        <v>417</v>
      </c>
      <c r="E1707" s="140">
        <v>3314</v>
      </c>
      <c r="F1707" s="140">
        <v>2873</v>
      </c>
      <c r="G1707" s="140">
        <v>5308</v>
      </c>
    </row>
    <row r="1708" spans="1:7" ht="12" customHeight="1" x14ac:dyDescent="0.25">
      <c r="A1708" s="142" t="s">
        <v>1798</v>
      </c>
      <c r="B1708" s="142"/>
      <c r="C1708" s="143"/>
      <c r="D1708" s="144">
        <v>817</v>
      </c>
      <c r="E1708" s="144">
        <v>6954</v>
      </c>
      <c r="F1708" s="144">
        <v>5981</v>
      </c>
      <c r="G1708" s="144">
        <v>11009</v>
      </c>
    </row>
    <row r="1709" spans="1:7" ht="12" customHeight="1" x14ac:dyDescent="0.25">
      <c r="A1709" s="3" t="s">
        <v>1460</v>
      </c>
      <c r="B1709" s="3" t="s">
        <v>1461</v>
      </c>
      <c r="C1709" s="3" t="s">
        <v>1462</v>
      </c>
      <c r="D1709" s="4">
        <v>16</v>
      </c>
      <c r="E1709" s="4">
        <v>107</v>
      </c>
      <c r="F1709" s="4">
        <v>89</v>
      </c>
      <c r="G1709" s="4">
        <v>128</v>
      </c>
    </row>
    <row r="1710" spans="1:7" ht="12" customHeight="1" x14ac:dyDescent="0.25">
      <c r="A1710" s="3" t="str">
        <f t="shared" ref="A1710:B1716" si="134">A1709</f>
        <v>PASCO</v>
      </c>
      <c r="B1710" s="3" t="str">
        <f t="shared" si="134"/>
        <v>DANIEL ALCIDES CARRION</v>
      </c>
      <c r="C1710" s="3" t="s">
        <v>1463</v>
      </c>
      <c r="D1710" s="4">
        <v>6</v>
      </c>
      <c r="E1710" s="4">
        <v>28</v>
      </c>
      <c r="F1710" s="4">
        <v>23</v>
      </c>
      <c r="G1710" s="4">
        <v>47</v>
      </c>
    </row>
    <row r="1711" spans="1:7" ht="12" customHeight="1" x14ac:dyDescent="0.25">
      <c r="A1711" s="3" t="str">
        <f t="shared" si="134"/>
        <v>PASCO</v>
      </c>
      <c r="B1711" s="3" t="str">
        <f t="shared" si="134"/>
        <v>DANIEL ALCIDES CARRION</v>
      </c>
      <c r="C1711" s="3" t="s">
        <v>1464</v>
      </c>
      <c r="D1711" s="4">
        <v>19</v>
      </c>
      <c r="E1711" s="4">
        <v>163</v>
      </c>
      <c r="F1711" s="4">
        <v>140</v>
      </c>
      <c r="G1711" s="4">
        <v>219</v>
      </c>
    </row>
    <row r="1712" spans="1:7" ht="12" customHeight="1" x14ac:dyDescent="0.25">
      <c r="A1712" s="3" t="str">
        <f t="shared" si="134"/>
        <v>PASCO</v>
      </c>
      <c r="B1712" s="3" t="str">
        <f t="shared" si="134"/>
        <v>DANIEL ALCIDES CARRION</v>
      </c>
      <c r="C1712" s="3" t="s">
        <v>1465</v>
      </c>
      <c r="D1712" s="4">
        <v>9</v>
      </c>
      <c r="E1712" s="4">
        <v>63</v>
      </c>
      <c r="F1712" s="4">
        <v>53</v>
      </c>
      <c r="G1712" s="4">
        <v>79</v>
      </c>
    </row>
    <row r="1713" spans="1:7" ht="12" customHeight="1" x14ac:dyDescent="0.25">
      <c r="A1713" s="3" t="str">
        <f t="shared" si="134"/>
        <v>PASCO</v>
      </c>
      <c r="B1713" s="3" t="str">
        <f t="shared" si="134"/>
        <v>DANIEL ALCIDES CARRION</v>
      </c>
      <c r="C1713" s="3" t="s">
        <v>1466</v>
      </c>
      <c r="D1713" s="4">
        <v>56</v>
      </c>
      <c r="E1713" s="4">
        <v>307</v>
      </c>
      <c r="F1713" s="4">
        <v>259</v>
      </c>
      <c r="G1713" s="4">
        <v>453</v>
      </c>
    </row>
    <row r="1714" spans="1:7" ht="12" customHeight="1" x14ac:dyDescent="0.25">
      <c r="A1714" s="3" t="str">
        <f t="shared" si="134"/>
        <v>PASCO</v>
      </c>
      <c r="B1714" s="3" t="str">
        <f t="shared" si="134"/>
        <v>DANIEL ALCIDES CARRION</v>
      </c>
      <c r="C1714" s="3" t="s">
        <v>1467</v>
      </c>
      <c r="D1714" s="4">
        <v>20</v>
      </c>
      <c r="E1714" s="4">
        <v>129</v>
      </c>
      <c r="F1714" s="4">
        <v>98</v>
      </c>
      <c r="G1714" s="4">
        <v>153</v>
      </c>
    </row>
    <row r="1715" spans="1:7" ht="12" customHeight="1" x14ac:dyDescent="0.25">
      <c r="A1715" s="3" t="str">
        <f t="shared" si="134"/>
        <v>PASCO</v>
      </c>
      <c r="B1715" s="3" t="str">
        <f t="shared" si="134"/>
        <v>DANIEL ALCIDES CARRION</v>
      </c>
      <c r="C1715" s="3" t="s">
        <v>340</v>
      </c>
      <c r="D1715" s="4">
        <v>10</v>
      </c>
      <c r="E1715" s="4">
        <v>66</v>
      </c>
      <c r="F1715" s="4">
        <v>64</v>
      </c>
      <c r="G1715" s="4">
        <v>85</v>
      </c>
    </row>
    <row r="1716" spans="1:7" ht="12" customHeight="1" x14ac:dyDescent="0.25">
      <c r="A1716" s="3" t="str">
        <f t="shared" si="134"/>
        <v>PASCO</v>
      </c>
      <c r="B1716" s="3" t="str">
        <f t="shared" si="134"/>
        <v>DANIEL ALCIDES CARRION</v>
      </c>
      <c r="C1716" s="3" t="s">
        <v>1468</v>
      </c>
      <c r="D1716" s="4">
        <v>102</v>
      </c>
      <c r="E1716" s="4">
        <v>756</v>
      </c>
      <c r="F1716" s="4">
        <v>638</v>
      </c>
      <c r="G1716" s="4">
        <v>1198</v>
      </c>
    </row>
    <row r="1717" spans="1:7" ht="12" customHeight="1" x14ac:dyDescent="0.25">
      <c r="A1717" s="3" t="str">
        <f t="shared" ref="A1717:A1740" si="135">A1716</f>
        <v>PASCO</v>
      </c>
      <c r="B1717" s="139" t="s">
        <v>2686</v>
      </c>
      <c r="C1717" s="141"/>
      <c r="D1717" s="140">
        <v>238</v>
      </c>
      <c r="E1717" s="140">
        <v>1619</v>
      </c>
      <c r="F1717" s="140">
        <v>1364</v>
      </c>
      <c r="G1717" s="140">
        <v>2362</v>
      </c>
    </row>
    <row r="1718" spans="1:7" ht="12" customHeight="1" x14ac:dyDescent="0.25">
      <c r="A1718" s="3" t="str">
        <f t="shared" si="135"/>
        <v>PASCO</v>
      </c>
      <c r="B1718" s="3" t="s">
        <v>1469</v>
      </c>
      <c r="C1718" s="3" t="s">
        <v>1470</v>
      </c>
      <c r="D1718" s="4">
        <v>35</v>
      </c>
      <c r="E1718" s="4">
        <v>226</v>
      </c>
      <c r="F1718" s="4">
        <v>177</v>
      </c>
      <c r="G1718" s="4">
        <v>329</v>
      </c>
    </row>
    <row r="1719" spans="1:7" ht="12" customHeight="1" x14ac:dyDescent="0.25">
      <c r="A1719" s="3" t="str">
        <f t="shared" si="135"/>
        <v>PASCO</v>
      </c>
      <c r="B1719" s="3" t="str">
        <f t="shared" ref="B1719:B1725" si="136">B1718</f>
        <v>OXAPAMPA</v>
      </c>
      <c r="C1719" s="3" t="s">
        <v>1471</v>
      </c>
      <c r="D1719" s="4">
        <v>215</v>
      </c>
      <c r="E1719" s="4">
        <v>1518</v>
      </c>
      <c r="F1719" s="4">
        <v>1239</v>
      </c>
      <c r="G1719" s="4">
        <v>2058</v>
      </c>
    </row>
    <row r="1720" spans="1:7" ht="12" customHeight="1" x14ac:dyDescent="0.25">
      <c r="A1720" s="3" t="str">
        <f t="shared" si="135"/>
        <v>PASCO</v>
      </c>
      <c r="B1720" s="3" t="str">
        <f t="shared" si="136"/>
        <v>OXAPAMPA</v>
      </c>
      <c r="C1720" s="3" t="s">
        <v>1472</v>
      </c>
      <c r="D1720" s="4">
        <v>63</v>
      </c>
      <c r="E1720" s="4">
        <v>399</v>
      </c>
      <c r="F1720" s="4">
        <v>329</v>
      </c>
      <c r="G1720" s="4">
        <v>557</v>
      </c>
    </row>
    <row r="1721" spans="1:7" ht="12" customHeight="1" x14ac:dyDescent="0.25">
      <c r="A1721" s="3" t="str">
        <f t="shared" si="135"/>
        <v>PASCO</v>
      </c>
      <c r="B1721" s="3" t="str">
        <f t="shared" si="136"/>
        <v>OXAPAMPA</v>
      </c>
      <c r="C1721" s="3" t="s">
        <v>1469</v>
      </c>
      <c r="D1721" s="4">
        <v>121</v>
      </c>
      <c r="E1721" s="4">
        <v>813</v>
      </c>
      <c r="F1721" s="4">
        <v>642</v>
      </c>
      <c r="G1721" s="4">
        <v>1150</v>
      </c>
    </row>
    <row r="1722" spans="1:7" ht="12" customHeight="1" x14ac:dyDescent="0.25">
      <c r="A1722" s="3" t="str">
        <f t="shared" si="135"/>
        <v>PASCO</v>
      </c>
      <c r="B1722" s="3" t="str">
        <f t="shared" si="136"/>
        <v>OXAPAMPA</v>
      </c>
      <c r="C1722" s="3" t="s">
        <v>1473</v>
      </c>
      <c r="D1722" s="4">
        <v>120</v>
      </c>
      <c r="E1722" s="4">
        <v>852</v>
      </c>
      <c r="F1722" s="4">
        <v>696</v>
      </c>
      <c r="G1722" s="4">
        <v>1205</v>
      </c>
    </row>
    <row r="1723" spans="1:7" ht="12" customHeight="1" x14ac:dyDescent="0.25">
      <c r="A1723" s="3" t="str">
        <f t="shared" si="135"/>
        <v>PASCO</v>
      </c>
      <c r="B1723" s="3" t="str">
        <f t="shared" si="136"/>
        <v>OXAPAMPA</v>
      </c>
      <c r="C1723" s="3" t="s">
        <v>1474</v>
      </c>
      <c r="D1723" s="4">
        <v>51</v>
      </c>
      <c r="E1723" s="4">
        <v>391</v>
      </c>
      <c r="F1723" s="4">
        <v>326</v>
      </c>
      <c r="G1723" s="4">
        <v>576</v>
      </c>
    </row>
    <row r="1724" spans="1:7" ht="12" customHeight="1" x14ac:dyDescent="0.25">
      <c r="A1724" s="3" t="str">
        <f t="shared" si="135"/>
        <v>PASCO</v>
      </c>
      <c r="B1724" s="3" t="str">
        <f t="shared" si="136"/>
        <v>OXAPAMPA</v>
      </c>
      <c r="C1724" s="3" t="s">
        <v>1475</v>
      </c>
      <c r="D1724" s="4">
        <v>211</v>
      </c>
      <c r="E1724" s="4">
        <v>1638</v>
      </c>
      <c r="F1724" s="4">
        <v>1383</v>
      </c>
      <c r="G1724" s="4">
        <v>2520</v>
      </c>
    </row>
    <row r="1725" spans="1:7" ht="12" customHeight="1" x14ac:dyDescent="0.25">
      <c r="A1725" s="3" t="str">
        <f t="shared" si="135"/>
        <v>PASCO</v>
      </c>
      <c r="B1725" s="3" t="str">
        <f t="shared" si="136"/>
        <v>OXAPAMPA</v>
      </c>
      <c r="C1725" s="3" t="s">
        <v>1476</v>
      </c>
      <c r="D1725" s="4">
        <v>103</v>
      </c>
      <c r="E1725" s="4">
        <v>1000</v>
      </c>
      <c r="F1725" s="4">
        <v>862</v>
      </c>
      <c r="G1725" s="4">
        <v>1451</v>
      </c>
    </row>
    <row r="1726" spans="1:7" ht="12" customHeight="1" x14ac:dyDescent="0.25">
      <c r="A1726" s="3" t="str">
        <f t="shared" si="135"/>
        <v>PASCO</v>
      </c>
      <c r="B1726" s="139" t="s">
        <v>2687</v>
      </c>
      <c r="C1726" s="141"/>
      <c r="D1726" s="140">
        <v>919</v>
      </c>
      <c r="E1726" s="140">
        <v>6837</v>
      </c>
      <c r="F1726" s="140">
        <v>5654</v>
      </c>
      <c r="G1726" s="140">
        <v>9846</v>
      </c>
    </row>
    <row r="1727" spans="1:7" ht="12" customHeight="1" x14ac:dyDescent="0.25">
      <c r="A1727" s="3" t="str">
        <f t="shared" si="135"/>
        <v>PASCO</v>
      </c>
      <c r="B1727" s="3" t="s">
        <v>1460</v>
      </c>
      <c r="C1727" s="3" t="s">
        <v>1477</v>
      </c>
      <c r="D1727" s="4">
        <v>177</v>
      </c>
      <c r="E1727" s="4">
        <v>1403</v>
      </c>
      <c r="F1727" s="4">
        <v>1186</v>
      </c>
      <c r="G1727" s="4">
        <v>2199</v>
      </c>
    </row>
    <row r="1728" spans="1:7" ht="12" customHeight="1" x14ac:dyDescent="0.25">
      <c r="A1728" s="3" t="str">
        <f t="shared" si="135"/>
        <v>PASCO</v>
      </c>
      <c r="B1728" s="3" t="str">
        <f t="shared" ref="B1728:B1739" si="137">B1727</f>
        <v>PASCO</v>
      </c>
      <c r="C1728" s="3" t="s">
        <v>1478</v>
      </c>
      <c r="D1728" s="4">
        <v>26</v>
      </c>
      <c r="E1728" s="4">
        <v>194</v>
      </c>
      <c r="F1728" s="4">
        <v>151</v>
      </c>
      <c r="G1728" s="4">
        <v>280</v>
      </c>
    </row>
    <row r="1729" spans="1:7" ht="12" customHeight="1" x14ac:dyDescent="0.25">
      <c r="A1729" s="3" t="str">
        <f t="shared" si="135"/>
        <v>PASCO</v>
      </c>
      <c r="B1729" s="3" t="str">
        <f t="shared" si="137"/>
        <v>PASCO</v>
      </c>
      <c r="C1729" s="3" t="s">
        <v>1479</v>
      </c>
      <c r="D1729" s="4">
        <v>44</v>
      </c>
      <c r="E1729" s="4">
        <v>371</v>
      </c>
      <c r="F1729" s="4">
        <v>323</v>
      </c>
      <c r="G1729" s="4">
        <v>581</v>
      </c>
    </row>
    <row r="1730" spans="1:7" ht="12" customHeight="1" x14ac:dyDescent="0.25">
      <c r="A1730" s="3" t="str">
        <f t="shared" si="135"/>
        <v>PASCO</v>
      </c>
      <c r="B1730" s="3" t="str">
        <f t="shared" si="137"/>
        <v>PASCO</v>
      </c>
      <c r="C1730" s="3" t="s">
        <v>1480</v>
      </c>
      <c r="D1730" s="4">
        <v>53</v>
      </c>
      <c r="E1730" s="4">
        <v>367</v>
      </c>
      <c r="F1730" s="4">
        <v>312</v>
      </c>
      <c r="G1730" s="4">
        <v>621</v>
      </c>
    </row>
    <row r="1731" spans="1:7" ht="12" customHeight="1" x14ac:dyDescent="0.25">
      <c r="A1731" s="3" t="str">
        <f t="shared" si="135"/>
        <v>PASCO</v>
      </c>
      <c r="B1731" s="3" t="str">
        <f t="shared" si="137"/>
        <v>PASCO</v>
      </c>
      <c r="C1731" s="3" t="s">
        <v>1481</v>
      </c>
      <c r="D1731" s="4">
        <v>37</v>
      </c>
      <c r="E1731" s="4">
        <v>257</v>
      </c>
      <c r="F1731" s="4">
        <v>229</v>
      </c>
      <c r="G1731" s="4">
        <v>376</v>
      </c>
    </row>
    <row r="1732" spans="1:7" ht="12" customHeight="1" x14ac:dyDescent="0.25">
      <c r="A1732" s="3" t="str">
        <f t="shared" si="135"/>
        <v>PASCO</v>
      </c>
      <c r="B1732" s="3" t="str">
        <f t="shared" si="137"/>
        <v>PASCO</v>
      </c>
      <c r="C1732" s="3" t="s">
        <v>1482</v>
      </c>
      <c r="D1732" s="4">
        <v>12</v>
      </c>
      <c r="E1732" s="4">
        <v>114</v>
      </c>
      <c r="F1732" s="4">
        <v>89</v>
      </c>
      <c r="G1732" s="4">
        <v>165</v>
      </c>
    </row>
    <row r="1733" spans="1:7" ht="12" customHeight="1" x14ac:dyDescent="0.25">
      <c r="A1733" s="3" t="str">
        <f t="shared" si="135"/>
        <v>PASCO</v>
      </c>
      <c r="B1733" s="3" t="str">
        <f t="shared" si="137"/>
        <v>PASCO</v>
      </c>
      <c r="C1733" s="3" t="s">
        <v>772</v>
      </c>
      <c r="D1733" s="4">
        <v>92</v>
      </c>
      <c r="E1733" s="4">
        <v>706</v>
      </c>
      <c r="F1733" s="4">
        <v>569</v>
      </c>
      <c r="G1733" s="4">
        <v>1040</v>
      </c>
    </row>
    <row r="1734" spans="1:7" ht="12" customHeight="1" x14ac:dyDescent="0.25">
      <c r="A1734" s="3" t="str">
        <f t="shared" si="135"/>
        <v>PASCO</v>
      </c>
      <c r="B1734" s="3" t="str">
        <f t="shared" si="137"/>
        <v>PASCO</v>
      </c>
      <c r="C1734" s="3" t="s">
        <v>1483</v>
      </c>
      <c r="D1734" s="4">
        <v>33</v>
      </c>
      <c r="E1734" s="4">
        <v>290</v>
      </c>
      <c r="F1734" s="4">
        <v>247</v>
      </c>
      <c r="G1734" s="4">
        <v>400</v>
      </c>
    </row>
    <row r="1735" spans="1:7" ht="12" customHeight="1" x14ac:dyDescent="0.25">
      <c r="A1735" s="3" t="str">
        <f t="shared" si="135"/>
        <v>PASCO</v>
      </c>
      <c r="B1735" s="3" t="str">
        <f t="shared" si="137"/>
        <v>PASCO</v>
      </c>
      <c r="C1735" s="3" t="s">
        <v>1484</v>
      </c>
      <c r="D1735" s="4">
        <v>74</v>
      </c>
      <c r="E1735" s="4">
        <v>650</v>
      </c>
      <c r="F1735" s="4">
        <v>571</v>
      </c>
      <c r="G1735" s="4">
        <v>938</v>
      </c>
    </row>
    <row r="1736" spans="1:7" ht="12" customHeight="1" x14ac:dyDescent="0.25">
      <c r="A1736" s="3" t="str">
        <f t="shared" si="135"/>
        <v>PASCO</v>
      </c>
      <c r="B1736" s="3" t="str">
        <f t="shared" si="137"/>
        <v>PASCO</v>
      </c>
      <c r="C1736" s="3" t="s">
        <v>1485</v>
      </c>
      <c r="D1736" s="4">
        <v>31</v>
      </c>
      <c r="E1736" s="4">
        <v>253</v>
      </c>
      <c r="F1736" s="4">
        <v>225</v>
      </c>
      <c r="G1736" s="4">
        <v>392</v>
      </c>
    </row>
    <row r="1737" spans="1:7" ht="12" customHeight="1" x14ac:dyDescent="0.25">
      <c r="A1737" s="3" t="str">
        <f t="shared" si="135"/>
        <v>PASCO</v>
      </c>
      <c r="B1737" s="3" t="str">
        <f t="shared" si="137"/>
        <v>PASCO</v>
      </c>
      <c r="C1737" s="3" t="s">
        <v>1486</v>
      </c>
      <c r="D1737" s="4">
        <v>27</v>
      </c>
      <c r="E1737" s="4">
        <v>291</v>
      </c>
      <c r="F1737" s="4">
        <v>258</v>
      </c>
      <c r="G1737" s="4">
        <v>522</v>
      </c>
    </row>
    <row r="1738" spans="1:7" ht="12" customHeight="1" x14ac:dyDescent="0.25">
      <c r="A1738" s="3" t="str">
        <f t="shared" si="135"/>
        <v>PASCO</v>
      </c>
      <c r="B1738" s="3" t="str">
        <f t="shared" si="137"/>
        <v>PASCO</v>
      </c>
      <c r="C1738" s="3" t="s">
        <v>1487</v>
      </c>
      <c r="D1738" s="4">
        <v>25</v>
      </c>
      <c r="E1738" s="4">
        <v>173</v>
      </c>
      <c r="F1738" s="4">
        <v>143</v>
      </c>
      <c r="G1738" s="4">
        <v>231</v>
      </c>
    </row>
    <row r="1739" spans="1:7" ht="12" customHeight="1" x14ac:dyDescent="0.25">
      <c r="A1739" s="3" t="str">
        <f t="shared" si="135"/>
        <v>PASCO</v>
      </c>
      <c r="B1739" s="3" t="str">
        <f t="shared" si="137"/>
        <v>PASCO</v>
      </c>
      <c r="C1739" s="3" t="s">
        <v>1019</v>
      </c>
      <c r="D1739" s="4">
        <v>130</v>
      </c>
      <c r="E1739" s="4">
        <v>977</v>
      </c>
      <c r="F1739" s="4">
        <v>815</v>
      </c>
      <c r="G1739" s="4">
        <v>1584</v>
      </c>
    </row>
    <row r="1740" spans="1:7" ht="12" customHeight="1" x14ac:dyDescent="0.25">
      <c r="A1740" s="3" t="str">
        <f t="shared" si="135"/>
        <v>PASCO</v>
      </c>
      <c r="B1740" s="139" t="s">
        <v>1799</v>
      </c>
      <c r="C1740" s="141"/>
      <c r="D1740" s="140">
        <v>761</v>
      </c>
      <c r="E1740" s="140">
        <v>6046</v>
      </c>
      <c r="F1740" s="140">
        <v>5118</v>
      </c>
      <c r="G1740" s="140">
        <v>9329</v>
      </c>
    </row>
    <row r="1741" spans="1:7" ht="12" customHeight="1" x14ac:dyDescent="0.25">
      <c r="A1741" s="142" t="s">
        <v>1799</v>
      </c>
      <c r="B1741" s="142"/>
      <c r="C1741" s="143"/>
      <c r="D1741" s="144">
        <v>1918</v>
      </c>
      <c r="E1741" s="144">
        <v>14502</v>
      </c>
      <c r="F1741" s="144">
        <v>12136</v>
      </c>
      <c r="G1741" s="144">
        <v>21537</v>
      </c>
    </row>
    <row r="1742" spans="1:7" ht="12" customHeight="1" x14ac:dyDescent="0.25">
      <c r="A1742" s="3" t="s">
        <v>1488</v>
      </c>
      <c r="B1742" s="3" t="s">
        <v>1489</v>
      </c>
      <c r="C1742" s="3" t="s">
        <v>1489</v>
      </c>
      <c r="D1742" s="4">
        <v>309</v>
      </c>
      <c r="E1742" s="4">
        <v>2090</v>
      </c>
      <c r="F1742" s="4">
        <v>1777</v>
      </c>
      <c r="G1742" s="4">
        <v>3037</v>
      </c>
    </row>
    <row r="1743" spans="1:7" ht="12" customHeight="1" x14ac:dyDescent="0.25">
      <c r="A1743" s="3" t="str">
        <f t="shared" ref="A1743:A1751" si="138">A1742</f>
        <v>PIURA</v>
      </c>
      <c r="B1743" s="3" t="str">
        <f t="shared" ref="B1743:B1751" si="139">B1742</f>
        <v>AYABACA</v>
      </c>
      <c r="C1743" s="3" t="s">
        <v>1490</v>
      </c>
      <c r="D1743" s="4">
        <v>187</v>
      </c>
      <c r="E1743" s="4">
        <v>1164</v>
      </c>
      <c r="F1743" s="4">
        <v>954</v>
      </c>
      <c r="G1743" s="4">
        <v>1743</v>
      </c>
    </row>
    <row r="1744" spans="1:7" ht="12" customHeight="1" x14ac:dyDescent="0.25">
      <c r="A1744" s="3" t="str">
        <f t="shared" si="138"/>
        <v>PIURA</v>
      </c>
      <c r="B1744" s="3" t="str">
        <f t="shared" si="139"/>
        <v>AYABACA</v>
      </c>
      <c r="C1744" s="3" t="s">
        <v>1491</v>
      </c>
      <c r="D1744" s="4">
        <v>26</v>
      </c>
      <c r="E1744" s="4">
        <v>141</v>
      </c>
      <c r="F1744" s="4">
        <v>121</v>
      </c>
      <c r="G1744" s="4">
        <v>236</v>
      </c>
    </row>
    <row r="1745" spans="1:7" ht="12" customHeight="1" x14ac:dyDescent="0.25">
      <c r="A1745" s="3" t="str">
        <f t="shared" si="138"/>
        <v>PIURA</v>
      </c>
      <c r="B1745" s="3" t="str">
        <f t="shared" si="139"/>
        <v>AYABACA</v>
      </c>
      <c r="C1745" s="3" t="s">
        <v>1199</v>
      </c>
      <c r="D1745" s="4">
        <v>56</v>
      </c>
      <c r="E1745" s="4">
        <v>458</v>
      </c>
      <c r="F1745" s="4">
        <v>394</v>
      </c>
      <c r="G1745" s="4">
        <v>704</v>
      </c>
    </row>
    <row r="1746" spans="1:7" ht="12" customHeight="1" x14ac:dyDescent="0.25">
      <c r="A1746" s="3" t="str">
        <f t="shared" si="138"/>
        <v>PIURA</v>
      </c>
      <c r="B1746" s="3" t="str">
        <f t="shared" si="139"/>
        <v>AYABACA</v>
      </c>
      <c r="C1746" s="3" t="s">
        <v>1492</v>
      </c>
      <c r="D1746" s="4">
        <v>42</v>
      </c>
      <c r="E1746" s="4">
        <v>292</v>
      </c>
      <c r="F1746" s="4">
        <v>230</v>
      </c>
      <c r="G1746" s="4">
        <v>459</v>
      </c>
    </row>
    <row r="1747" spans="1:7" ht="12" customHeight="1" x14ac:dyDescent="0.25">
      <c r="A1747" s="3" t="str">
        <f t="shared" si="138"/>
        <v>PIURA</v>
      </c>
      <c r="B1747" s="3" t="str">
        <f t="shared" si="139"/>
        <v>AYABACA</v>
      </c>
      <c r="C1747" s="3" t="s">
        <v>1493</v>
      </c>
      <c r="D1747" s="4">
        <v>263</v>
      </c>
      <c r="E1747" s="4">
        <v>1918</v>
      </c>
      <c r="F1747" s="4">
        <v>1594</v>
      </c>
      <c r="G1747" s="4">
        <v>2880</v>
      </c>
    </row>
    <row r="1748" spans="1:7" ht="12" customHeight="1" x14ac:dyDescent="0.25">
      <c r="A1748" s="3" t="str">
        <f t="shared" si="138"/>
        <v>PIURA</v>
      </c>
      <c r="B1748" s="3" t="str">
        <f t="shared" si="139"/>
        <v>AYABACA</v>
      </c>
      <c r="C1748" s="3" t="s">
        <v>1494</v>
      </c>
      <c r="D1748" s="4">
        <v>106</v>
      </c>
      <c r="E1748" s="4">
        <v>573</v>
      </c>
      <c r="F1748" s="4">
        <v>453</v>
      </c>
      <c r="G1748" s="4">
        <v>820</v>
      </c>
    </row>
    <row r="1749" spans="1:7" ht="12" customHeight="1" x14ac:dyDescent="0.25">
      <c r="A1749" s="3" t="str">
        <f t="shared" si="138"/>
        <v>PIURA</v>
      </c>
      <c r="B1749" s="3" t="str">
        <f t="shared" si="139"/>
        <v>AYABACA</v>
      </c>
      <c r="C1749" s="3" t="s">
        <v>1495</v>
      </c>
      <c r="D1749" s="4">
        <v>120</v>
      </c>
      <c r="E1749" s="4">
        <v>785</v>
      </c>
      <c r="F1749" s="4">
        <v>660</v>
      </c>
      <c r="G1749" s="4">
        <v>1248</v>
      </c>
    </row>
    <row r="1750" spans="1:7" ht="12" customHeight="1" x14ac:dyDescent="0.25">
      <c r="A1750" s="3" t="str">
        <f t="shared" si="138"/>
        <v>PIURA</v>
      </c>
      <c r="B1750" s="3" t="str">
        <f t="shared" si="139"/>
        <v>AYABACA</v>
      </c>
      <c r="C1750" s="3" t="s">
        <v>1496</v>
      </c>
      <c r="D1750" s="4">
        <v>17</v>
      </c>
      <c r="E1750" s="4">
        <v>64</v>
      </c>
      <c r="F1750" s="4">
        <v>52</v>
      </c>
      <c r="G1750" s="4">
        <v>93</v>
      </c>
    </row>
    <row r="1751" spans="1:7" ht="12" customHeight="1" x14ac:dyDescent="0.25">
      <c r="A1751" s="3" t="str">
        <f t="shared" si="138"/>
        <v>PIURA</v>
      </c>
      <c r="B1751" s="3" t="str">
        <f t="shared" si="139"/>
        <v>AYABACA</v>
      </c>
      <c r="C1751" s="3" t="s">
        <v>1497</v>
      </c>
      <c r="D1751" s="4">
        <v>96</v>
      </c>
      <c r="E1751" s="4">
        <v>655</v>
      </c>
      <c r="F1751" s="4">
        <v>550</v>
      </c>
      <c r="G1751" s="4">
        <v>1022</v>
      </c>
    </row>
    <row r="1752" spans="1:7" ht="12" customHeight="1" x14ac:dyDescent="0.25">
      <c r="A1752" s="3" t="str">
        <f t="shared" ref="A1752:A1814" si="140">A1751</f>
        <v>PIURA</v>
      </c>
      <c r="B1752" s="139" t="s">
        <v>2688</v>
      </c>
      <c r="C1752" s="141"/>
      <c r="D1752" s="140">
        <v>1222</v>
      </c>
      <c r="E1752" s="140">
        <v>8140</v>
      </c>
      <c r="F1752" s="140">
        <v>6785</v>
      </c>
      <c r="G1752" s="140">
        <v>12242</v>
      </c>
    </row>
    <row r="1753" spans="1:7" ht="12" customHeight="1" x14ac:dyDescent="0.25">
      <c r="A1753" s="3" t="str">
        <f t="shared" si="140"/>
        <v>PIURA</v>
      </c>
      <c r="B1753" s="3" t="s">
        <v>1472</v>
      </c>
      <c r="C1753" s="3" t="s">
        <v>1498</v>
      </c>
      <c r="D1753" s="4">
        <v>53</v>
      </c>
      <c r="E1753" s="4">
        <v>367</v>
      </c>
      <c r="F1753" s="4">
        <v>295</v>
      </c>
      <c r="G1753" s="4">
        <v>541</v>
      </c>
    </row>
    <row r="1754" spans="1:7" ht="12" customHeight="1" x14ac:dyDescent="0.25">
      <c r="A1754" s="3" t="str">
        <f t="shared" si="140"/>
        <v>PIURA</v>
      </c>
      <c r="B1754" s="3" t="str">
        <f t="shared" ref="B1754:B1760" si="141">B1753</f>
        <v>HUANCABAMBA</v>
      </c>
      <c r="C1754" s="3" t="s">
        <v>1499</v>
      </c>
      <c r="D1754" s="4">
        <v>110</v>
      </c>
      <c r="E1754" s="4">
        <v>802</v>
      </c>
      <c r="F1754" s="4">
        <v>673</v>
      </c>
      <c r="G1754" s="4">
        <v>1299</v>
      </c>
    </row>
    <row r="1755" spans="1:7" ht="12" customHeight="1" x14ac:dyDescent="0.25">
      <c r="A1755" s="3" t="str">
        <f t="shared" si="140"/>
        <v>PIURA</v>
      </c>
      <c r="B1755" s="3" t="str">
        <f t="shared" si="141"/>
        <v>HUANCABAMBA</v>
      </c>
      <c r="C1755" s="3" t="s">
        <v>1472</v>
      </c>
      <c r="D1755" s="4">
        <v>257</v>
      </c>
      <c r="E1755" s="4">
        <v>1784</v>
      </c>
      <c r="F1755" s="4">
        <v>1460</v>
      </c>
      <c r="G1755" s="4">
        <v>2557</v>
      </c>
    </row>
    <row r="1756" spans="1:7" ht="12" customHeight="1" x14ac:dyDescent="0.25">
      <c r="A1756" s="3" t="str">
        <f t="shared" si="140"/>
        <v>PIURA</v>
      </c>
      <c r="B1756" s="3" t="str">
        <f t="shared" si="141"/>
        <v>HUANCABAMBA</v>
      </c>
      <c r="C1756" s="3" t="s">
        <v>1500</v>
      </c>
      <c r="D1756" s="4">
        <v>460</v>
      </c>
      <c r="E1756" s="4">
        <v>2969</v>
      </c>
      <c r="F1756" s="4">
        <v>2458</v>
      </c>
      <c r="G1756" s="4">
        <v>4412</v>
      </c>
    </row>
    <row r="1757" spans="1:7" ht="12" customHeight="1" x14ac:dyDescent="0.25">
      <c r="A1757" s="3" t="str">
        <f t="shared" si="140"/>
        <v>PIURA</v>
      </c>
      <c r="B1757" s="3" t="str">
        <f t="shared" si="141"/>
        <v>HUANCABAMBA</v>
      </c>
      <c r="C1757" s="3" t="s">
        <v>1501</v>
      </c>
      <c r="D1757" s="4">
        <v>32</v>
      </c>
      <c r="E1757" s="4">
        <v>194</v>
      </c>
      <c r="F1757" s="4">
        <v>157</v>
      </c>
      <c r="G1757" s="4">
        <v>307</v>
      </c>
    </row>
    <row r="1758" spans="1:7" ht="12" customHeight="1" x14ac:dyDescent="0.25">
      <c r="A1758" s="3" t="str">
        <f t="shared" si="140"/>
        <v>PIURA</v>
      </c>
      <c r="B1758" s="3" t="str">
        <f t="shared" si="141"/>
        <v>HUANCABAMBA</v>
      </c>
      <c r="C1758" s="3" t="s">
        <v>1502</v>
      </c>
      <c r="D1758" s="4">
        <v>106</v>
      </c>
      <c r="E1758" s="4">
        <v>562</v>
      </c>
      <c r="F1758" s="4">
        <v>460</v>
      </c>
      <c r="G1758" s="4">
        <v>815</v>
      </c>
    </row>
    <row r="1759" spans="1:7" ht="12" customHeight="1" x14ac:dyDescent="0.25">
      <c r="A1759" s="3" t="str">
        <f t="shared" si="140"/>
        <v>PIURA</v>
      </c>
      <c r="B1759" s="3" t="str">
        <f t="shared" si="141"/>
        <v>HUANCABAMBA</v>
      </c>
      <c r="C1759" s="3" t="s">
        <v>1503</v>
      </c>
      <c r="D1759" s="4">
        <v>71</v>
      </c>
      <c r="E1759" s="4">
        <v>435</v>
      </c>
      <c r="F1759" s="4">
        <v>357</v>
      </c>
      <c r="G1759" s="4">
        <v>655</v>
      </c>
    </row>
    <row r="1760" spans="1:7" ht="12" customHeight="1" x14ac:dyDescent="0.25">
      <c r="A1760" s="3" t="str">
        <f t="shared" si="140"/>
        <v>PIURA</v>
      </c>
      <c r="B1760" s="3" t="str">
        <f t="shared" si="141"/>
        <v>HUANCABAMBA</v>
      </c>
      <c r="C1760" s="3" t="s">
        <v>1504</v>
      </c>
      <c r="D1760" s="4">
        <v>90</v>
      </c>
      <c r="E1760" s="4">
        <v>715</v>
      </c>
      <c r="F1760" s="4">
        <v>587</v>
      </c>
      <c r="G1760" s="4">
        <v>1161</v>
      </c>
    </row>
    <row r="1761" spans="1:7" ht="12" customHeight="1" x14ac:dyDescent="0.25">
      <c r="A1761" s="3" t="str">
        <f t="shared" si="140"/>
        <v>PIURA</v>
      </c>
      <c r="B1761" s="139" t="s">
        <v>2689</v>
      </c>
      <c r="C1761" s="141"/>
      <c r="D1761" s="140">
        <v>1179</v>
      </c>
      <c r="E1761" s="140">
        <v>7828</v>
      </c>
      <c r="F1761" s="140">
        <v>6447</v>
      </c>
      <c r="G1761" s="140">
        <v>11747</v>
      </c>
    </row>
    <row r="1762" spans="1:7" ht="12" customHeight="1" x14ac:dyDescent="0.25">
      <c r="A1762" s="3" t="str">
        <f t="shared" si="140"/>
        <v>PIURA</v>
      </c>
      <c r="B1762" s="3" t="s">
        <v>1505</v>
      </c>
      <c r="C1762" s="3" t="s">
        <v>1506</v>
      </c>
      <c r="D1762" s="4">
        <v>70</v>
      </c>
      <c r="E1762" s="4">
        <v>482</v>
      </c>
      <c r="F1762" s="4">
        <v>395</v>
      </c>
      <c r="G1762" s="4">
        <v>722</v>
      </c>
    </row>
    <row r="1763" spans="1:7" ht="12" customHeight="1" x14ac:dyDescent="0.25">
      <c r="A1763" s="3" t="str">
        <f t="shared" si="140"/>
        <v>PIURA</v>
      </c>
      <c r="B1763" s="3" t="str">
        <f t="shared" ref="B1763:B1771" si="142">B1762</f>
        <v>MORROPON</v>
      </c>
      <c r="C1763" s="3" t="s">
        <v>1507</v>
      </c>
      <c r="D1763" s="4">
        <v>51</v>
      </c>
      <c r="E1763" s="4">
        <v>382</v>
      </c>
      <c r="F1763" s="4">
        <v>325</v>
      </c>
      <c r="G1763" s="4">
        <v>602</v>
      </c>
    </row>
    <row r="1764" spans="1:7" ht="12" customHeight="1" x14ac:dyDescent="0.25">
      <c r="A1764" s="3" t="str">
        <f t="shared" si="140"/>
        <v>PIURA</v>
      </c>
      <c r="B1764" s="3" t="str">
        <f t="shared" si="142"/>
        <v>MORROPON</v>
      </c>
      <c r="C1764" s="3" t="s">
        <v>1508</v>
      </c>
      <c r="D1764" s="4">
        <v>805</v>
      </c>
      <c r="E1764" s="4">
        <v>4942</v>
      </c>
      <c r="F1764" s="4">
        <v>4082</v>
      </c>
      <c r="G1764" s="4">
        <v>7400</v>
      </c>
    </row>
    <row r="1765" spans="1:7" ht="12" customHeight="1" x14ac:dyDescent="0.25">
      <c r="A1765" s="3" t="str">
        <f t="shared" si="140"/>
        <v>PIURA</v>
      </c>
      <c r="B1765" s="3" t="str">
        <f t="shared" si="142"/>
        <v>MORROPON</v>
      </c>
      <c r="C1765" s="3" t="s">
        <v>1509</v>
      </c>
      <c r="D1765" s="4">
        <v>192</v>
      </c>
      <c r="E1765" s="4">
        <v>1043</v>
      </c>
      <c r="F1765" s="4">
        <v>875</v>
      </c>
      <c r="G1765" s="4">
        <v>1591</v>
      </c>
    </row>
    <row r="1766" spans="1:7" ht="12" customHeight="1" x14ac:dyDescent="0.25">
      <c r="A1766" s="3" t="str">
        <f t="shared" si="140"/>
        <v>PIURA</v>
      </c>
      <c r="B1766" s="3" t="str">
        <f t="shared" si="142"/>
        <v>MORROPON</v>
      </c>
      <c r="C1766" s="3" t="s">
        <v>1505</v>
      </c>
      <c r="D1766" s="4">
        <v>113</v>
      </c>
      <c r="E1766" s="4">
        <v>653</v>
      </c>
      <c r="F1766" s="4">
        <v>544</v>
      </c>
      <c r="G1766" s="4">
        <v>960</v>
      </c>
    </row>
    <row r="1767" spans="1:7" ht="12" customHeight="1" x14ac:dyDescent="0.25">
      <c r="A1767" s="3" t="str">
        <f t="shared" si="140"/>
        <v>PIURA</v>
      </c>
      <c r="B1767" s="3" t="str">
        <f t="shared" si="142"/>
        <v>MORROPON</v>
      </c>
      <c r="C1767" s="3" t="s">
        <v>1510</v>
      </c>
      <c r="D1767" s="4">
        <v>59</v>
      </c>
      <c r="E1767" s="4">
        <v>441</v>
      </c>
      <c r="F1767" s="4">
        <v>371</v>
      </c>
      <c r="G1767" s="4">
        <v>660</v>
      </c>
    </row>
    <row r="1768" spans="1:7" ht="12" customHeight="1" x14ac:dyDescent="0.25">
      <c r="A1768" s="3" t="str">
        <f t="shared" si="140"/>
        <v>PIURA</v>
      </c>
      <c r="B1768" s="3" t="str">
        <f t="shared" si="142"/>
        <v>MORROPON</v>
      </c>
      <c r="C1768" s="3" t="s">
        <v>1511</v>
      </c>
      <c r="D1768" s="4">
        <v>63</v>
      </c>
      <c r="E1768" s="4">
        <v>389</v>
      </c>
      <c r="F1768" s="4">
        <v>319</v>
      </c>
      <c r="G1768" s="4">
        <v>558</v>
      </c>
    </row>
    <row r="1769" spans="1:7" ht="12" customHeight="1" x14ac:dyDescent="0.25">
      <c r="A1769" s="3" t="str">
        <f t="shared" si="140"/>
        <v>PIURA</v>
      </c>
      <c r="B1769" s="3" t="str">
        <f t="shared" si="142"/>
        <v>MORROPON</v>
      </c>
      <c r="C1769" s="3" t="s">
        <v>1512</v>
      </c>
      <c r="D1769" s="4">
        <v>28</v>
      </c>
      <c r="E1769" s="4">
        <v>176</v>
      </c>
      <c r="F1769" s="4">
        <v>146</v>
      </c>
      <c r="G1769" s="4">
        <v>265</v>
      </c>
    </row>
    <row r="1770" spans="1:7" ht="12" customHeight="1" x14ac:dyDescent="0.25">
      <c r="A1770" s="3" t="str">
        <f t="shared" si="140"/>
        <v>PIURA</v>
      </c>
      <c r="B1770" s="3" t="str">
        <f t="shared" si="142"/>
        <v>MORROPON</v>
      </c>
      <c r="C1770" s="3" t="s">
        <v>1513</v>
      </c>
      <c r="D1770" s="4">
        <v>35</v>
      </c>
      <c r="E1770" s="4">
        <v>225</v>
      </c>
      <c r="F1770" s="4">
        <v>181</v>
      </c>
      <c r="G1770" s="4">
        <v>343</v>
      </c>
    </row>
    <row r="1771" spans="1:7" ht="12" customHeight="1" x14ac:dyDescent="0.25">
      <c r="A1771" s="3" t="str">
        <f t="shared" si="140"/>
        <v>PIURA</v>
      </c>
      <c r="B1771" s="3" t="str">
        <f t="shared" si="142"/>
        <v>MORROPON</v>
      </c>
      <c r="C1771" s="3" t="s">
        <v>1514</v>
      </c>
      <c r="D1771" s="4">
        <v>72</v>
      </c>
      <c r="E1771" s="4">
        <v>492</v>
      </c>
      <c r="F1771" s="4">
        <v>414</v>
      </c>
      <c r="G1771" s="4">
        <v>697</v>
      </c>
    </row>
    <row r="1772" spans="1:7" ht="12" customHeight="1" x14ac:dyDescent="0.25">
      <c r="A1772" s="3" t="str">
        <f t="shared" si="140"/>
        <v>PIURA</v>
      </c>
      <c r="B1772" s="139" t="s">
        <v>2690</v>
      </c>
      <c r="C1772" s="141"/>
      <c r="D1772" s="140">
        <v>1488</v>
      </c>
      <c r="E1772" s="140">
        <v>9225</v>
      </c>
      <c r="F1772" s="140">
        <v>7652</v>
      </c>
      <c r="G1772" s="140">
        <v>13798</v>
      </c>
    </row>
    <row r="1773" spans="1:7" ht="12" customHeight="1" x14ac:dyDescent="0.25">
      <c r="A1773" s="3" t="str">
        <f t="shared" si="140"/>
        <v>PIURA</v>
      </c>
      <c r="B1773" s="3" t="s">
        <v>1515</v>
      </c>
      <c r="C1773" s="3" t="s">
        <v>1516</v>
      </c>
      <c r="D1773" s="4">
        <v>20</v>
      </c>
      <c r="E1773" s="4">
        <v>125</v>
      </c>
      <c r="F1773" s="4">
        <v>109</v>
      </c>
      <c r="G1773" s="4">
        <v>214</v>
      </c>
    </row>
    <row r="1774" spans="1:7" ht="12" customHeight="1" x14ac:dyDescent="0.25">
      <c r="A1774" s="3" t="str">
        <f t="shared" si="140"/>
        <v>PIURA</v>
      </c>
      <c r="B1774" s="3" t="str">
        <f t="shared" ref="B1774:B1779" si="143">B1773</f>
        <v>PAITA</v>
      </c>
      <c r="C1774" s="3" t="s">
        <v>1517</v>
      </c>
      <c r="D1774" s="4">
        <v>8</v>
      </c>
      <c r="E1774" s="4">
        <v>36</v>
      </c>
      <c r="F1774" s="4">
        <v>31</v>
      </c>
      <c r="G1774" s="4">
        <v>66</v>
      </c>
    </row>
    <row r="1775" spans="1:7" ht="12" customHeight="1" x14ac:dyDescent="0.25">
      <c r="A1775" s="3" t="str">
        <f t="shared" si="140"/>
        <v>PIURA</v>
      </c>
      <c r="B1775" s="3" t="str">
        <f t="shared" si="143"/>
        <v>PAITA</v>
      </c>
      <c r="C1775" s="3" t="s">
        <v>1518</v>
      </c>
      <c r="D1775" s="4">
        <v>146</v>
      </c>
      <c r="E1775" s="4">
        <v>911</v>
      </c>
      <c r="F1775" s="4">
        <v>737</v>
      </c>
      <c r="G1775" s="4">
        <v>1318</v>
      </c>
    </row>
    <row r="1776" spans="1:7" ht="12" customHeight="1" x14ac:dyDescent="0.25">
      <c r="A1776" s="3" t="str">
        <f t="shared" si="140"/>
        <v>PIURA</v>
      </c>
      <c r="B1776" s="3" t="str">
        <f t="shared" si="143"/>
        <v>PAITA</v>
      </c>
      <c r="C1776" s="3" t="s">
        <v>1519</v>
      </c>
      <c r="D1776" s="4">
        <v>96</v>
      </c>
      <c r="E1776" s="4">
        <v>657</v>
      </c>
      <c r="F1776" s="4">
        <v>565</v>
      </c>
      <c r="G1776" s="4">
        <v>1068</v>
      </c>
    </row>
    <row r="1777" spans="1:7" ht="12" customHeight="1" x14ac:dyDescent="0.25">
      <c r="A1777" s="3" t="str">
        <f t="shared" si="140"/>
        <v>PIURA</v>
      </c>
      <c r="B1777" s="3" t="str">
        <f t="shared" si="143"/>
        <v>PAITA</v>
      </c>
      <c r="C1777" s="3" t="s">
        <v>1515</v>
      </c>
      <c r="D1777" s="4">
        <v>845</v>
      </c>
      <c r="E1777" s="4">
        <v>5837</v>
      </c>
      <c r="F1777" s="4">
        <v>4923</v>
      </c>
      <c r="G1777" s="4">
        <v>8806</v>
      </c>
    </row>
    <row r="1778" spans="1:7" ht="12" customHeight="1" x14ac:dyDescent="0.25">
      <c r="A1778" s="3" t="str">
        <f t="shared" si="140"/>
        <v>PIURA</v>
      </c>
      <c r="B1778" s="3" t="str">
        <f t="shared" si="143"/>
        <v>PAITA</v>
      </c>
      <c r="C1778" s="3" t="s">
        <v>1520</v>
      </c>
      <c r="D1778" s="4">
        <v>36</v>
      </c>
      <c r="E1778" s="4">
        <v>253</v>
      </c>
      <c r="F1778" s="4">
        <v>208</v>
      </c>
      <c r="G1778" s="4">
        <v>366</v>
      </c>
    </row>
    <row r="1779" spans="1:7" ht="12" customHeight="1" x14ac:dyDescent="0.25">
      <c r="A1779" s="3" t="str">
        <f t="shared" si="140"/>
        <v>PIURA</v>
      </c>
      <c r="B1779" s="3" t="str">
        <f t="shared" si="143"/>
        <v>PAITA</v>
      </c>
      <c r="C1779" s="3" t="s">
        <v>1521</v>
      </c>
      <c r="D1779" s="4">
        <v>50</v>
      </c>
      <c r="E1779" s="4">
        <v>307</v>
      </c>
      <c r="F1779" s="4">
        <v>263</v>
      </c>
      <c r="G1779" s="4">
        <v>492</v>
      </c>
    </row>
    <row r="1780" spans="1:7" ht="12" customHeight="1" x14ac:dyDescent="0.25">
      <c r="A1780" s="3" t="str">
        <f t="shared" si="140"/>
        <v>PIURA</v>
      </c>
      <c r="B1780" s="139" t="s">
        <v>2691</v>
      </c>
      <c r="C1780" s="141"/>
      <c r="D1780" s="140">
        <v>1201</v>
      </c>
      <c r="E1780" s="140">
        <v>8126</v>
      </c>
      <c r="F1780" s="140">
        <v>6836</v>
      </c>
      <c r="G1780" s="140">
        <v>12330</v>
      </c>
    </row>
    <row r="1781" spans="1:7" ht="12" customHeight="1" x14ac:dyDescent="0.25">
      <c r="A1781" s="3" t="str">
        <f t="shared" si="140"/>
        <v>PIURA</v>
      </c>
      <c r="B1781" s="3" t="s">
        <v>1488</v>
      </c>
      <c r="C1781" s="3" t="s">
        <v>392</v>
      </c>
      <c r="D1781" s="4">
        <v>1213</v>
      </c>
      <c r="E1781" s="4">
        <v>8460</v>
      </c>
      <c r="F1781" s="4">
        <v>7192</v>
      </c>
      <c r="G1781" s="4">
        <v>13407</v>
      </c>
    </row>
    <row r="1782" spans="1:7" ht="12" customHeight="1" x14ac:dyDescent="0.25">
      <c r="A1782" s="3" t="str">
        <f t="shared" si="140"/>
        <v>PIURA</v>
      </c>
      <c r="B1782" s="3" t="str">
        <f t="shared" ref="B1782:B1790" si="144">B1781</f>
        <v>PIURA</v>
      </c>
      <c r="C1782" s="3" t="s">
        <v>1522</v>
      </c>
      <c r="D1782" s="4">
        <v>746</v>
      </c>
      <c r="E1782" s="4">
        <v>4799</v>
      </c>
      <c r="F1782" s="4">
        <v>4036</v>
      </c>
      <c r="G1782" s="4">
        <v>7502</v>
      </c>
    </row>
    <row r="1783" spans="1:7" ht="12" customHeight="1" x14ac:dyDescent="0.25">
      <c r="A1783" s="3" t="str">
        <f t="shared" si="140"/>
        <v>PIURA</v>
      </c>
      <c r="B1783" s="3" t="str">
        <f t="shared" si="144"/>
        <v>PIURA</v>
      </c>
      <c r="C1783" s="3" t="s">
        <v>1523</v>
      </c>
      <c r="D1783" s="4">
        <v>190</v>
      </c>
      <c r="E1783" s="4">
        <v>1226</v>
      </c>
      <c r="F1783" s="4">
        <v>981</v>
      </c>
      <c r="G1783" s="4">
        <v>1819</v>
      </c>
    </row>
    <row r="1784" spans="1:7" ht="12" customHeight="1" x14ac:dyDescent="0.25">
      <c r="A1784" s="3" t="str">
        <f t="shared" si="140"/>
        <v>PIURA</v>
      </c>
      <c r="B1784" s="3" t="str">
        <f t="shared" si="144"/>
        <v>PIURA</v>
      </c>
      <c r="C1784" s="3" t="s">
        <v>1524</v>
      </c>
      <c r="D1784" s="4">
        <v>68</v>
      </c>
      <c r="E1784" s="4">
        <v>489</v>
      </c>
      <c r="F1784" s="4">
        <v>408</v>
      </c>
      <c r="G1784" s="4">
        <v>710</v>
      </c>
    </row>
    <row r="1785" spans="1:7" ht="12" customHeight="1" x14ac:dyDescent="0.25">
      <c r="A1785" s="3" t="str">
        <f t="shared" si="140"/>
        <v>PIURA</v>
      </c>
      <c r="B1785" s="3" t="str">
        <f t="shared" si="144"/>
        <v>PIURA</v>
      </c>
      <c r="C1785" s="3" t="s">
        <v>1525</v>
      </c>
      <c r="D1785" s="4">
        <v>382</v>
      </c>
      <c r="E1785" s="4">
        <v>2616</v>
      </c>
      <c r="F1785" s="4">
        <v>2191</v>
      </c>
      <c r="G1785" s="4">
        <v>4044</v>
      </c>
    </row>
    <row r="1786" spans="1:7" ht="12" customHeight="1" x14ac:dyDescent="0.25">
      <c r="A1786" s="3" t="str">
        <f t="shared" si="140"/>
        <v>PIURA</v>
      </c>
      <c r="B1786" s="3" t="str">
        <f t="shared" si="144"/>
        <v>PIURA</v>
      </c>
      <c r="C1786" s="3" t="s">
        <v>440</v>
      </c>
      <c r="D1786" s="4">
        <v>414</v>
      </c>
      <c r="E1786" s="4">
        <v>2679</v>
      </c>
      <c r="F1786" s="4">
        <v>2226</v>
      </c>
      <c r="G1786" s="4">
        <v>4232</v>
      </c>
    </row>
    <row r="1787" spans="1:7" ht="12" customHeight="1" x14ac:dyDescent="0.25">
      <c r="A1787" s="3" t="str">
        <f t="shared" si="140"/>
        <v>PIURA</v>
      </c>
      <c r="B1787" s="3" t="str">
        <f t="shared" si="144"/>
        <v>PIURA</v>
      </c>
      <c r="C1787" s="3" t="s">
        <v>1526</v>
      </c>
      <c r="D1787" s="4">
        <v>275</v>
      </c>
      <c r="E1787" s="4">
        <v>1653</v>
      </c>
      <c r="F1787" s="4">
        <v>1360</v>
      </c>
      <c r="G1787" s="4">
        <v>2627</v>
      </c>
    </row>
    <row r="1788" spans="1:7" ht="12" customHeight="1" x14ac:dyDescent="0.25">
      <c r="A1788" s="3" t="str">
        <f t="shared" si="140"/>
        <v>PIURA</v>
      </c>
      <c r="B1788" s="3" t="str">
        <f t="shared" si="144"/>
        <v>PIURA</v>
      </c>
      <c r="C1788" s="3" t="s">
        <v>1488</v>
      </c>
      <c r="D1788" s="4">
        <v>1124</v>
      </c>
      <c r="E1788" s="4">
        <v>7425</v>
      </c>
      <c r="F1788" s="4">
        <v>6186</v>
      </c>
      <c r="G1788" s="4">
        <v>11569</v>
      </c>
    </row>
    <row r="1789" spans="1:7" ht="12" customHeight="1" x14ac:dyDescent="0.25">
      <c r="A1789" s="3" t="str">
        <f t="shared" si="140"/>
        <v>PIURA</v>
      </c>
      <c r="B1789" s="3" t="str">
        <f t="shared" si="144"/>
        <v>PIURA</v>
      </c>
      <c r="C1789" s="3" t="s">
        <v>1527</v>
      </c>
      <c r="D1789" s="4">
        <v>1177</v>
      </c>
      <c r="E1789" s="4">
        <v>7454</v>
      </c>
      <c r="F1789" s="4">
        <v>6126</v>
      </c>
      <c r="G1789" s="4">
        <v>11364</v>
      </c>
    </row>
    <row r="1790" spans="1:7" ht="12" customHeight="1" x14ac:dyDescent="0.25">
      <c r="A1790" s="3" t="str">
        <f t="shared" si="140"/>
        <v>PIURA</v>
      </c>
      <c r="B1790" s="3" t="str">
        <f t="shared" si="144"/>
        <v>PIURA</v>
      </c>
      <c r="C1790" s="3" t="s">
        <v>1528</v>
      </c>
      <c r="D1790" s="4">
        <v>1187</v>
      </c>
      <c r="E1790" s="4">
        <v>8569</v>
      </c>
      <c r="F1790" s="4">
        <v>7324</v>
      </c>
      <c r="G1790" s="4">
        <v>13845</v>
      </c>
    </row>
    <row r="1791" spans="1:7" ht="12" customHeight="1" x14ac:dyDescent="0.25">
      <c r="A1791" s="3" t="str">
        <f t="shared" si="140"/>
        <v>PIURA</v>
      </c>
      <c r="B1791" s="139" t="s">
        <v>1800</v>
      </c>
      <c r="C1791" s="141"/>
      <c r="D1791" s="140">
        <v>6776</v>
      </c>
      <c r="E1791" s="140">
        <v>45370</v>
      </c>
      <c r="F1791" s="140">
        <v>38030</v>
      </c>
      <c r="G1791" s="140">
        <v>71119</v>
      </c>
    </row>
    <row r="1792" spans="1:7" ht="12" customHeight="1" x14ac:dyDescent="0.25">
      <c r="A1792" s="3" t="str">
        <f t="shared" si="140"/>
        <v>PIURA</v>
      </c>
      <c r="B1792" s="3" t="s">
        <v>1529</v>
      </c>
      <c r="C1792" s="3" t="s">
        <v>1530</v>
      </c>
      <c r="D1792" s="4">
        <v>36</v>
      </c>
      <c r="E1792" s="4">
        <v>304</v>
      </c>
      <c r="F1792" s="4">
        <v>256</v>
      </c>
      <c r="G1792" s="4">
        <v>504</v>
      </c>
    </row>
    <row r="1793" spans="1:7" ht="12" customHeight="1" x14ac:dyDescent="0.25">
      <c r="A1793" s="3" t="str">
        <f t="shared" si="140"/>
        <v>PIURA</v>
      </c>
      <c r="B1793" s="3" t="str">
        <f>B1792</f>
        <v>SECHURA</v>
      </c>
      <c r="C1793" s="3" t="s">
        <v>1531</v>
      </c>
      <c r="D1793" s="4">
        <v>61</v>
      </c>
      <c r="E1793" s="4">
        <v>492</v>
      </c>
      <c r="F1793" s="4">
        <v>426</v>
      </c>
      <c r="G1793" s="4">
        <v>762</v>
      </c>
    </row>
    <row r="1794" spans="1:7" ht="12" customHeight="1" x14ac:dyDescent="0.25">
      <c r="A1794" s="3" t="str">
        <f t="shared" si="140"/>
        <v>PIURA</v>
      </c>
      <c r="B1794" s="3" t="str">
        <f>B1793</f>
        <v>SECHURA</v>
      </c>
      <c r="C1794" s="3" t="s">
        <v>1532</v>
      </c>
      <c r="D1794" s="4">
        <v>40</v>
      </c>
      <c r="E1794" s="4">
        <v>325</v>
      </c>
      <c r="F1794" s="4">
        <v>275</v>
      </c>
      <c r="G1794" s="4">
        <v>496</v>
      </c>
    </row>
    <row r="1795" spans="1:7" ht="12" customHeight="1" x14ac:dyDescent="0.25">
      <c r="A1795" s="3" t="str">
        <f t="shared" si="140"/>
        <v>PIURA</v>
      </c>
      <c r="B1795" s="3" t="str">
        <f>B1794</f>
        <v>SECHURA</v>
      </c>
      <c r="C1795" s="3" t="s">
        <v>1533</v>
      </c>
      <c r="D1795" s="4">
        <v>21</v>
      </c>
      <c r="E1795" s="4">
        <v>185</v>
      </c>
      <c r="F1795" s="4">
        <v>160</v>
      </c>
      <c r="G1795" s="4">
        <v>305</v>
      </c>
    </row>
    <row r="1796" spans="1:7" ht="12" customHeight="1" x14ac:dyDescent="0.25">
      <c r="A1796" s="3" t="str">
        <f t="shared" si="140"/>
        <v>PIURA</v>
      </c>
      <c r="B1796" s="3" t="str">
        <f>B1795</f>
        <v>SECHURA</v>
      </c>
      <c r="C1796" s="3" t="s">
        <v>1529</v>
      </c>
      <c r="D1796" s="4">
        <v>525</v>
      </c>
      <c r="E1796" s="4">
        <v>3151</v>
      </c>
      <c r="F1796" s="4">
        <v>2602</v>
      </c>
      <c r="G1796" s="4">
        <v>4772</v>
      </c>
    </row>
    <row r="1797" spans="1:7" ht="12" customHeight="1" x14ac:dyDescent="0.25">
      <c r="A1797" s="3" t="str">
        <f t="shared" si="140"/>
        <v>PIURA</v>
      </c>
      <c r="B1797" s="3" t="str">
        <f>B1796</f>
        <v>SECHURA</v>
      </c>
      <c r="C1797" s="3" t="s">
        <v>1534</v>
      </c>
      <c r="D1797" s="4">
        <v>203</v>
      </c>
      <c r="E1797" s="4">
        <v>1406</v>
      </c>
      <c r="F1797" s="4">
        <v>1173</v>
      </c>
      <c r="G1797" s="4">
        <v>2177</v>
      </c>
    </row>
    <row r="1798" spans="1:7" ht="12" customHeight="1" x14ac:dyDescent="0.25">
      <c r="A1798" s="3" t="str">
        <f t="shared" si="140"/>
        <v>PIURA</v>
      </c>
      <c r="B1798" s="139" t="s">
        <v>2692</v>
      </c>
      <c r="C1798" s="141"/>
      <c r="D1798" s="140">
        <v>886</v>
      </c>
      <c r="E1798" s="140">
        <v>5863</v>
      </c>
      <c r="F1798" s="140">
        <v>4892</v>
      </c>
      <c r="G1798" s="140">
        <v>9016</v>
      </c>
    </row>
    <row r="1799" spans="1:7" ht="12" customHeight="1" x14ac:dyDescent="0.25">
      <c r="A1799" s="3" t="str">
        <f t="shared" si="140"/>
        <v>PIURA</v>
      </c>
      <c r="B1799" s="3" t="s">
        <v>1535</v>
      </c>
      <c r="C1799" s="3" t="s">
        <v>635</v>
      </c>
      <c r="D1799" s="4">
        <v>321</v>
      </c>
      <c r="E1799" s="4">
        <v>2010</v>
      </c>
      <c r="F1799" s="4">
        <v>1654</v>
      </c>
      <c r="G1799" s="4">
        <v>3065</v>
      </c>
    </row>
    <row r="1800" spans="1:7" ht="12" customHeight="1" x14ac:dyDescent="0.25">
      <c r="A1800" s="3" t="str">
        <f t="shared" si="140"/>
        <v>PIURA</v>
      </c>
      <c r="B1800" s="3" t="str">
        <f t="shared" ref="B1800:B1806" si="145">B1799</f>
        <v>SULLANA</v>
      </c>
      <c r="C1800" s="3" t="s">
        <v>1536</v>
      </c>
      <c r="D1800" s="4">
        <v>152</v>
      </c>
      <c r="E1800" s="4">
        <v>1052</v>
      </c>
      <c r="F1800" s="4">
        <v>864</v>
      </c>
      <c r="G1800" s="4">
        <v>1551</v>
      </c>
    </row>
    <row r="1801" spans="1:7" ht="12" customHeight="1" x14ac:dyDescent="0.25">
      <c r="A1801" s="3" t="str">
        <f t="shared" si="140"/>
        <v>PIURA</v>
      </c>
      <c r="B1801" s="3" t="str">
        <f t="shared" si="145"/>
        <v>SULLANA</v>
      </c>
      <c r="C1801" s="3" t="s">
        <v>1537</v>
      </c>
      <c r="D1801" s="4">
        <v>95</v>
      </c>
      <c r="E1801" s="4">
        <v>659</v>
      </c>
      <c r="F1801" s="4">
        <v>551</v>
      </c>
      <c r="G1801" s="4">
        <v>1074</v>
      </c>
    </row>
    <row r="1802" spans="1:7" ht="12" customHeight="1" x14ac:dyDescent="0.25">
      <c r="A1802" s="3" t="str">
        <f t="shared" si="140"/>
        <v>PIURA</v>
      </c>
      <c r="B1802" s="3" t="str">
        <f t="shared" si="145"/>
        <v>SULLANA</v>
      </c>
      <c r="C1802" s="3" t="s">
        <v>1538</v>
      </c>
      <c r="D1802" s="4">
        <v>212</v>
      </c>
      <c r="E1802" s="4">
        <v>1490</v>
      </c>
      <c r="F1802" s="4">
        <v>1251</v>
      </c>
      <c r="G1802" s="4">
        <v>2303</v>
      </c>
    </row>
    <row r="1803" spans="1:7" ht="12" customHeight="1" x14ac:dyDescent="0.25">
      <c r="A1803" s="3" t="str">
        <f t="shared" si="140"/>
        <v>PIURA</v>
      </c>
      <c r="B1803" s="3" t="str">
        <f t="shared" si="145"/>
        <v>SULLANA</v>
      </c>
      <c r="C1803" s="3" t="s">
        <v>1539</v>
      </c>
      <c r="D1803" s="4">
        <v>72</v>
      </c>
      <c r="E1803" s="4">
        <v>452</v>
      </c>
      <c r="F1803" s="4">
        <v>369</v>
      </c>
      <c r="G1803" s="4">
        <v>690</v>
      </c>
    </row>
    <row r="1804" spans="1:7" ht="12" customHeight="1" x14ac:dyDescent="0.25">
      <c r="A1804" s="3" t="str">
        <f t="shared" si="140"/>
        <v>PIURA</v>
      </c>
      <c r="B1804" s="3" t="str">
        <f t="shared" si="145"/>
        <v>SULLANA</v>
      </c>
      <c r="C1804" s="3" t="s">
        <v>1540</v>
      </c>
      <c r="D1804" s="4">
        <v>203</v>
      </c>
      <c r="E1804" s="4">
        <v>1359</v>
      </c>
      <c r="F1804" s="4">
        <v>1135</v>
      </c>
      <c r="G1804" s="4">
        <v>2135</v>
      </c>
    </row>
    <row r="1805" spans="1:7" ht="12" customHeight="1" x14ac:dyDescent="0.25">
      <c r="A1805" s="3" t="str">
        <f t="shared" si="140"/>
        <v>PIURA</v>
      </c>
      <c r="B1805" s="3" t="str">
        <f t="shared" si="145"/>
        <v>SULLANA</v>
      </c>
      <c r="C1805" s="3" t="s">
        <v>1510</v>
      </c>
      <c r="D1805" s="4">
        <v>41</v>
      </c>
      <c r="E1805" s="4">
        <v>316</v>
      </c>
      <c r="F1805" s="4">
        <v>280</v>
      </c>
      <c r="G1805" s="4">
        <v>490</v>
      </c>
    </row>
    <row r="1806" spans="1:7" ht="12" customHeight="1" x14ac:dyDescent="0.25">
      <c r="A1806" s="3" t="str">
        <f t="shared" si="140"/>
        <v>PIURA</v>
      </c>
      <c r="B1806" s="3" t="str">
        <f t="shared" si="145"/>
        <v>SULLANA</v>
      </c>
      <c r="C1806" s="3" t="s">
        <v>1535</v>
      </c>
      <c r="D1806" s="4">
        <v>1236</v>
      </c>
      <c r="E1806" s="4">
        <v>8915</v>
      </c>
      <c r="F1806" s="4">
        <v>7558</v>
      </c>
      <c r="G1806" s="4">
        <v>14572</v>
      </c>
    </row>
    <row r="1807" spans="1:7" ht="12" customHeight="1" x14ac:dyDescent="0.25">
      <c r="A1807" s="3" t="str">
        <f t="shared" si="140"/>
        <v>PIURA</v>
      </c>
      <c r="B1807" s="139" t="s">
        <v>2693</v>
      </c>
      <c r="C1807" s="141"/>
      <c r="D1807" s="140">
        <v>2332</v>
      </c>
      <c r="E1807" s="140">
        <v>16253</v>
      </c>
      <c r="F1807" s="140">
        <v>13662</v>
      </c>
      <c r="G1807" s="140">
        <v>25880</v>
      </c>
    </row>
    <row r="1808" spans="1:7" ht="12" customHeight="1" x14ac:dyDescent="0.25">
      <c r="A1808" s="3" t="str">
        <f t="shared" si="140"/>
        <v>PIURA</v>
      </c>
      <c r="B1808" s="3" t="s">
        <v>1541</v>
      </c>
      <c r="C1808" s="3" t="s">
        <v>1542</v>
      </c>
      <c r="D1808" s="4">
        <v>61</v>
      </c>
      <c r="E1808" s="4">
        <v>444</v>
      </c>
      <c r="F1808" s="4">
        <v>370</v>
      </c>
      <c r="G1808" s="4">
        <v>701</v>
      </c>
    </row>
    <row r="1809" spans="1:7" ht="12" customHeight="1" x14ac:dyDescent="0.25">
      <c r="A1809" s="3" t="str">
        <f t="shared" si="140"/>
        <v>PIURA</v>
      </c>
      <c r="B1809" s="3" t="str">
        <f>B1808</f>
        <v>TALARA</v>
      </c>
      <c r="C1809" s="3" t="s">
        <v>1543</v>
      </c>
      <c r="D1809" s="4">
        <v>96</v>
      </c>
      <c r="E1809" s="4">
        <v>643</v>
      </c>
      <c r="F1809" s="4">
        <v>554</v>
      </c>
      <c r="G1809" s="4">
        <v>1020</v>
      </c>
    </row>
    <row r="1810" spans="1:7" ht="12" customHeight="1" x14ac:dyDescent="0.25">
      <c r="A1810" s="3" t="str">
        <f t="shared" si="140"/>
        <v>PIURA</v>
      </c>
      <c r="B1810" s="3" t="str">
        <f>B1809</f>
        <v>TALARA</v>
      </c>
      <c r="C1810" s="3" t="s">
        <v>1544</v>
      </c>
      <c r="D1810" s="4">
        <v>5</v>
      </c>
      <c r="E1810" s="4">
        <v>61</v>
      </c>
      <c r="F1810" s="4">
        <v>50</v>
      </c>
      <c r="G1810" s="4">
        <v>101</v>
      </c>
    </row>
    <row r="1811" spans="1:7" ht="12" customHeight="1" x14ac:dyDescent="0.25">
      <c r="A1811" s="3" t="str">
        <f t="shared" si="140"/>
        <v>PIURA</v>
      </c>
      <c r="B1811" s="3" t="str">
        <f>B1810</f>
        <v>TALARA</v>
      </c>
      <c r="C1811" s="3" t="s">
        <v>1545</v>
      </c>
      <c r="D1811" s="4">
        <v>84</v>
      </c>
      <c r="E1811" s="4">
        <v>557</v>
      </c>
      <c r="F1811" s="4">
        <v>473</v>
      </c>
      <c r="G1811" s="4">
        <v>859</v>
      </c>
    </row>
    <row r="1812" spans="1:7" ht="12" customHeight="1" x14ac:dyDescent="0.25">
      <c r="A1812" s="3" t="str">
        <f t="shared" si="140"/>
        <v>PIURA</v>
      </c>
      <c r="B1812" s="3" t="str">
        <f>B1811</f>
        <v>TALARA</v>
      </c>
      <c r="C1812" s="3" t="s">
        <v>1546</v>
      </c>
      <c r="D1812" s="4">
        <v>104</v>
      </c>
      <c r="E1812" s="4">
        <v>792</v>
      </c>
      <c r="F1812" s="4">
        <v>677</v>
      </c>
      <c r="G1812" s="4">
        <v>1246</v>
      </c>
    </row>
    <row r="1813" spans="1:7" ht="12" customHeight="1" x14ac:dyDescent="0.25">
      <c r="A1813" s="3" t="str">
        <f t="shared" si="140"/>
        <v>PIURA</v>
      </c>
      <c r="B1813" s="3" t="str">
        <f>B1812</f>
        <v>TALARA</v>
      </c>
      <c r="C1813" s="3" t="s">
        <v>1547</v>
      </c>
      <c r="D1813" s="4">
        <v>762</v>
      </c>
      <c r="E1813" s="4">
        <v>5356</v>
      </c>
      <c r="F1813" s="4">
        <v>4556</v>
      </c>
      <c r="G1813" s="4">
        <v>8876</v>
      </c>
    </row>
    <row r="1814" spans="1:7" ht="12" customHeight="1" x14ac:dyDescent="0.25">
      <c r="A1814" s="3" t="str">
        <f t="shared" si="140"/>
        <v>PIURA</v>
      </c>
      <c r="B1814" s="139" t="s">
        <v>2694</v>
      </c>
      <c r="C1814" s="141"/>
      <c r="D1814" s="140">
        <v>1112</v>
      </c>
      <c r="E1814" s="140">
        <v>7853</v>
      </c>
      <c r="F1814" s="140">
        <v>6680</v>
      </c>
      <c r="G1814" s="140">
        <v>12803</v>
      </c>
    </row>
    <row r="1815" spans="1:7" ht="12" customHeight="1" x14ac:dyDescent="0.25">
      <c r="A1815" s="142" t="s">
        <v>1800</v>
      </c>
      <c r="B1815" s="142"/>
      <c r="C1815" s="143"/>
      <c r="D1815" s="144">
        <v>16196</v>
      </c>
      <c r="E1815" s="144">
        <v>108658</v>
      </c>
      <c r="F1815" s="144">
        <v>90984</v>
      </c>
      <c r="G1815" s="144">
        <v>168935</v>
      </c>
    </row>
    <row r="1816" spans="1:7" ht="12" customHeight="1" x14ac:dyDescent="0.25">
      <c r="A1816" s="3" t="s">
        <v>1548</v>
      </c>
      <c r="B1816" s="3" t="s">
        <v>1350</v>
      </c>
      <c r="C1816" s="3" t="s">
        <v>1549</v>
      </c>
      <c r="D1816" s="4">
        <v>21</v>
      </c>
      <c r="E1816" s="4">
        <v>162</v>
      </c>
      <c r="F1816" s="4">
        <v>132</v>
      </c>
      <c r="G1816" s="4">
        <v>222</v>
      </c>
    </row>
    <row r="1817" spans="1:7" ht="12" customHeight="1" x14ac:dyDescent="0.25">
      <c r="A1817" s="3" t="str">
        <f t="shared" ref="A1817:A1830" si="146">A1816</f>
        <v>PUNO</v>
      </c>
      <c r="B1817" s="3" t="str">
        <f t="shared" ref="B1817:B1830" si="147">B1816</f>
        <v>AZANGARO</v>
      </c>
      <c r="C1817" s="3" t="s">
        <v>1550</v>
      </c>
      <c r="D1817" s="4">
        <v>36</v>
      </c>
      <c r="E1817" s="4">
        <v>257</v>
      </c>
      <c r="F1817" s="4">
        <v>216</v>
      </c>
      <c r="G1817" s="4">
        <v>439</v>
      </c>
    </row>
    <row r="1818" spans="1:7" ht="12" customHeight="1" x14ac:dyDescent="0.25">
      <c r="A1818" s="3" t="str">
        <f t="shared" si="146"/>
        <v>PUNO</v>
      </c>
      <c r="B1818" s="3" t="str">
        <f t="shared" si="147"/>
        <v>AZANGARO</v>
      </c>
      <c r="C1818" s="3" t="s">
        <v>1551</v>
      </c>
      <c r="D1818" s="4">
        <v>76</v>
      </c>
      <c r="E1818" s="4">
        <v>642</v>
      </c>
      <c r="F1818" s="4">
        <v>528</v>
      </c>
      <c r="G1818" s="4">
        <v>959</v>
      </c>
    </row>
    <row r="1819" spans="1:7" ht="12" customHeight="1" x14ac:dyDescent="0.25">
      <c r="A1819" s="3" t="str">
        <f t="shared" si="146"/>
        <v>PUNO</v>
      </c>
      <c r="B1819" s="3" t="str">
        <f t="shared" si="147"/>
        <v>AZANGARO</v>
      </c>
      <c r="C1819" s="3" t="s">
        <v>1350</v>
      </c>
      <c r="D1819" s="4">
        <v>198</v>
      </c>
      <c r="E1819" s="4">
        <v>1607</v>
      </c>
      <c r="F1819" s="4">
        <v>1328</v>
      </c>
      <c r="G1819" s="4">
        <v>2508</v>
      </c>
    </row>
    <row r="1820" spans="1:7" ht="12" customHeight="1" x14ac:dyDescent="0.25">
      <c r="A1820" s="3" t="str">
        <f t="shared" si="146"/>
        <v>PUNO</v>
      </c>
      <c r="B1820" s="3" t="str">
        <f t="shared" si="147"/>
        <v>AZANGARO</v>
      </c>
      <c r="C1820" s="3" t="s">
        <v>1552</v>
      </c>
      <c r="D1820" s="4">
        <v>23</v>
      </c>
      <c r="E1820" s="4">
        <v>147</v>
      </c>
      <c r="F1820" s="4">
        <v>128</v>
      </c>
      <c r="G1820" s="4">
        <v>224</v>
      </c>
    </row>
    <row r="1821" spans="1:7" ht="12" customHeight="1" x14ac:dyDescent="0.25">
      <c r="A1821" s="3" t="str">
        <f t="shared" si="146"/>
        <v>PUNO</v>
      </c>
      <c r="B1821" s="3" t="str">
        <f t="shared" si="147"/>
        <v>AZANGARO</v>
      </c>
      <c r="C1821" s="3" t="s">
        <v>1553</v>
      </c>
      <c r="D1821" s="4">
        <v>32</v>
      </c>
      <c r="E1821" s="4">
        <v>227</v>
      </c>
      <c r="F1821" s="4">
        <v>184</v>
      </c>
      <c r="G1821" s="4">
        <v>333</v>
      </c>
    </row>
    <row r="1822" spans="1:7" ht="12" customHeight="1" x14ac:dyDescent="0.25">
      <c r="A1822" s="3" t="str">
        <f t="shared" si="146"/>
        <v>PUNO</v>
      </c>
      <c r="B1822" s="3" t="str">
        <f t="shared" si="147"/>
        <v>AZANGARO</v>
      </c>
      <c r="C1822" s="3" t="s">
        <v>1554</v>
      </c>
      <c r="D1822" s="4">
        <v>27</v>
      </c>
      <c r="E1822" s="4">
        <v>171</v>
      </c>
      <c r="F1822" s="4">
        <v>138</v>
      </c>
      <c r="G1822" s="4">
        <v>294</v>
      </c>
    </row>
    <row r="1823" spans="1:7" ht="12" customHeight="1" x14ac:dyDescent="0.25">
      <c r="A1823" s="3" t="str">
        <f t="shared" si="146"/>
        <v>PUNO</v>
      </c>
      <c r="B1823" s="3" t="str">
        <f t="shared" si="147"/>
        <v>AZANGARO</v>
      </c>
      <c r="C1823" s="3" t="s">
        <v>1555</v>
      </c>
      <c r="D1823" s="4">
        <v>47</v>
      </c>
      <c r="E1823" s="4">
        <v>312</v>
      </c>
      <c r="F1823" s="4">
        <v>261</v>
      </c>
      <c r="G1823" s="4">
        <v>519</v>
      </c>
    </row>
    <row r="1824" spans="1:7" ht="12" customHeight="1" x14ac:dyDescent="0.25">
      <c r="A1824" s="3" t="str">
        <f t="shared" si="146"/>
        <v>PUNO</v>
      </c>
      <c r="B1824" s="3" t="str">
        <f t="shared" si="147"/>
        <v>AZANGARO</v>
      </c>
      <c r="C1824" s="3" t="s">
        <v>1556</v>
      </c>
      <c r="D1824" s="4">
        <v>18</v>
      </c>
      <c r="E1824" s="4">
        <v>146</v>
      </c>
      <c r="F1824" s="4">
        <v>124</v>
      </c>
      <c r="G1824" s="4">
        <v>229</v>
      </c>
    </row>
    <row r="1825" spans="1:7" ht="12" customHeight="1" x14ac:dyDescent="0.25">
      <c r="A1825" s="3" t="str">
        <f t="shared" si="146"/>
        <v>PUNO</v>
      </c>
      <c r="B1825" s="3" t="str">
        <f t="shared" si="147"/>
        <v>AZANGARO</v>
      </c>
      <c r="C1825" s="3" t="s">
        <v>1557</v>
      </c>
      <c r="D1825" s="4">
        <v>53</v>
      </c>
      <c r="E1825" s="4">
        <v>489</v>
      </c>
      <c r="F1825" s="4">
        <v>415</v>
      </c>
      <c r="G1825" s="4">
        <v>727</v>
      </c>
    </row>
    <row r="1826" spans="1:7" ht="12" customHeight="1" x14ac:dyDescent="0.25">
      <c r="A1826" s="3" t="str">
        <f t="shared" si="146"/>
        <v>PUNO</v>
      </c>
      <c r="B1826" s="3" t="str">
        <f t="shared" si="147"/>
        <v>AZANGARO</v>
      </c>
      <c r="C1826" s="3" t="s">
        <v>1558</v>
      </c>
      <c r="D1826" s="4">
        <v>41</v>
      </c>
      <c r="E1826" s="4">
        <v>289</v>
      </c>
      <c r="F1826" s="4">
        <v>249</v>
      </c>
      <c r="G1826" s="4">
        <v>514</v>
      </c>
    </row>
    <row r="1827" spans="1:7" ht="12" customHeight="1" x14ac:dyDescent="0.25">
      <c r="A1827" s="3" t="str">
        <f t="shared" si="146"/>
        <v>PUNO</v>
      </c>
      <c r="B1827" s="3" t="str">
        <f t="shared" si="147"/>
        <v>AZANGARO</v>
      </c>
      <c r="C1827" s="3" t="s">
        <v>1148</v>
      </c>
      <c r="D1827" s="4">
        <v>12</v>
      </c>
      <c r="E1827" s="4">
        <v>167</v>
      </c>
      <c r="F1827" s="4">
        <v>144</v>
      </c>
      <c r="G1827" s="4">
        <v>271</v>
      </c>
    </row>
    <row r="1828" spans="1:7" ht="12" customHeight="1" x14ac:dyDescent="0.25">
      <c r="A1828" s="3" t="str">
        <f t="shared" si="146"/>
        <v>PUNO</v>
      </c>
      <c r="B1828" s="3" t="str">
        <f t="shared" si="147"/>
        <v>AZANGARO</v>
      </c>
      <c r="C1828" s="3" t="s">
        <v>1559</v>
      </c>
      <c r="D1828" s="4">
        <v>12</v>
      </c>
      <c r="E1828" s="4">
        <v>93</v>
      </c>
      <c r="F1828" s="4">
        <v>83</v>
      </c>
      <c r="G1828" s="4">
        <v>153</v>
      </c>
    </row>
    <row r="1829" spans="1:7" ht="12" customHeight="1" x14ac:dyDescent="0.25">
      <c r="A1829" s="3" t="str">
        <f t="shared" si="146"/>
        <v>PUNO</v>
      </c>
      <c r="B1829" s="3" t="str">
        <f t="shared" si="147"/>
        <v>AZANGARO</v>
      </c>
      <c r="C1829" s="3" t="s">
        <v>1560</v>
      </c>
      <c r="D1829" s="4">
        <v>13</v>
      </c>
      <c r="E1829" s="4">
        <v>128</v>
      </c>
      <c r="F1829" s="4">
        <v>104</v>
      </c>
      <c r="G1829" s="4">
        <v>203</v>
      </c>
    </row>
    <row r="1830" spans="1:7" ht="12" customHeight="1" x14ac:dyDescent="0.25">
      <c r="A1830" s="3" t="str">
        <f t="shared" si="146"/>
        <v>PUNO</v>
      </c>
      <c r="B1830" s="3" t="str">
        <f t="shared" si="147"/>
        <v>AZANGARO</v>
      </c>
      <c r="C1830" s="3" t="s">
        <v>1561</v>
      </c>
      <c r="D1830" s="4">
        <v>16</v>
      </c>
      <c r="E1830" s="4">
        <v>129</v>
      </c>
      <c r="F1830" s="4">
        <v>108</v>
      </c>
      <c r="G1830" s="4">
        <v>194</v>
      </c>
    </row>
    <row r="1831" spans="1:7" ht="12" customHeight="1" x14ac:dyDescent="0.25">
      <c r="A1831" s="3" t="str">
        <f t="shared" ref="A1831:A1938" si="148">A1830</f>
        <v>PUNO</v>
      </c>
      <c r="B1831" s="139" t="s">
        <v>2695</v>
      </c>
      <c r="C1831" s="141"/>
      <c r="D1831" s="140">
        <v>625</v>
      </c>
      <c r="E1831" s="140">
        <v>4966</v>
      </c>
      <c r="F1831" s="140">
        <v>4142</v>
      </c>
      <c r="G1831" s="140">
        <v>7789</v>
      </c>
    </row>
    <row r="1832" spans="1:7" ht="12" customHeight="1" x14ac:dyDescent="0.25">
      <c r="A1832" s="3" t="str">
        <f t="shared" si="148"/>
        <v>PUNO</v>
      </c>
      <c r="B1832" s="3" t="s">
        <v>1562</v>
      </c>
      <c r="C1832" s="3" t="s">
        <v>1563</v>
      </c>
      <c r="D1832" s="4">
        <v>8</v>
      </c>
      <c r="E1832" s="4">
        <v>86</v>
      </c>
      <c r="F1832" s="4">
        <v>71</v>
      </c>
      <c r="G1832" s="4">
        <v>130</v>
      </c>
    </row>
    <row r="1833" spans="1:7" ht="12" customHeight="1" x14ac:dyDescent="0.25">
      <c r="A1833" s="3" t="str">
        <f t="shared" si="148"/>
        <v>PUNO</v>
      </c>
      <c r="B1833" s="3" t="str">
        <f t="shared" ref="B1833:B1841" si="149">B1832</f>
        <v>CARABAYA</v>
      </c>
      <c r="C1833" s="3" t="s">
        <v>1564</v>
      </c>
      <c r="D1833" s="4">
        <v>34</v>
      </c>
      <c r="E1833" s="4">
        <v>288</v>
      </c>
      <c r="F1833" s="4">
        <v>239</v>
      </c>
      <c r="G1833" s="4">
        <v>435</v>
      </c>
    </row>
    <row r="1834" spans="1:7" ht="12" customHeight="1" x14ac:dyDescent="0.25">
      <c r="A1834" s="3" t="str">
        <f t="shared" si="148"/>
        <v>PUNO</v>
      </c>
      <c r="B1834" s="3" t="str">
        <f t="shared" si="149"/>
        <v>CARABAYA</v>
      </c>
      <c r="C1834" s="3" t="s">
        <v>1565</v>
      </c>
      <c r="D1834" s="4">
        <v>38</v>
      </c>
      <c r="E1834" s="4">
        <v>256</v>
      </c>
      <c r="F1834" s="4">
        <v>215</v>
      </c>
      <c r="G1834" s="4">
        <v>422</v>
      </c>
    </row>
    <row r="1835" spans="1:7" ht="12" customHeight="1" x14ac:dyDescent="0.25">
      <c r="A1835" s="3" t="str">
        <f t="shared" si="148"/>
        <v>PUNO</v>
      </c>
      <c r="B1835" s="3" t="str">
        <f t="shared" si="149"/>
        <v>CARABAYA</v>
      </c>
      <c r="C1835" s="3" t="s">
        <v>1566</v>
      </c>
      <c r="D1835" s="4">
        <v>23</v>
      </c>
      <c r="E1835" s="4">
        <v>182</v>
      </c>
      <c r="F1835" s="4">
        <v>157</v>
      </c>
      <c r="G1835" s="4">
        <v>329</v>
      </c>
    </row>
    <row r="1836" spans="1:7" ht="12" customHeight="1" x14ac:dyDescent="0.25">
      <c r="A1836" s="3" t="str">
        <f t="shared" si="148"/>
        <v>PUNO</v>
      </c>
      <c r="B1836" s="3" t="str">
        <f t="shared" si="149"/>
        <v>CARABAYA</v>
      </c>
      <c r="C1836" s="3" t="s">
        <v>1567</v>
      </c>
      <c r="D1836" s="4">
        <v>67</v>
      </c>
      <c r="E1836" s="4">
        <v>418</v>
      </c>
      <c r="F1836" s="4">
        <v>350</v>
      </c>
      <c r="G1836" s="4">
        <v>633</v>
      </c>
    </row>
    <row r="1837" spans="1:7" ht="12" customHeight="1" x14ac:dyDescent="0.25">
      <c r="A1837" s="3" t="str">
        <f t="shared" si="148"/>
        <v>PUNO</v>
      </c>
      <c r="B1837" s="3" t="str">
        <f t="shared" si="149"/>
        <v>CARABAYA</v>
      </c>
      <c r="C1837" s="3" t="s">
        <v>1568</v>
      </c>
      <c r="D1837" s="4">
        <v>31</v>
      </c>
      <c r="E1837" s="4">
        <v>243</v>
      </c>
      <c r="F1837" s="4">
        <v>203</v>
      </c>
      <c r="G1837" s="4">
        <v>374</v>
      </c>
    </row>
    <row r="1838" spans="1:7" ht="12" customHeight="1" x14ac:dyDescent="0.25">
      <c r="A1838" s="3" t="str">
        <f t="shared" si="148"/>
        <v>PUNO</v>
      </c>
      <c r="B1838" s="3" t="str">
        <f t="shared" si="149"/>
        <v>CARABAYA</v>
      </c>
      <c r="C1838" s="3" t="s">
        <v>1569</v>
      </c>
      <c r="D1838" s="4">
        <v>104</v>
      </c>
      <c r="E1838" s="4">
        <v>778</v>
      </c>
      <c r="F1838" s="4">
        <v>673</v>
      </c>
      <c r="G1838" s="4">
        <v>1192</v>
      </c>
    </row>
    <row r="1839" spans="1:7" ht="12" customHeight="1" x14ac:dyDescent="0.25">
      <c r="A1839" s="3" t="str">
        <f t="shared" si="148"/>
        <v>PUNO</v>
      </c>
      <c r="B1839" s="3" t="str">
        <f t="shared" si="149"/>
        <v>CARABAYA</v>
      </c>
      <c r="C1839" s="3" t="s">
        <v>1570</v>
      </c>
      <c r="D1839" s="4">
        <v>45</v>
      </c>
      <c r="E1839" s="4">
        <v>400</v>
      </c>
      <c r="F1839" s="4">
        <v>347</v>
      </c>
      <c r="G1839" s="4">
        <v>692</v>
      </c>
    </row>
    <row r="1840" spans="1:7" ht="12" customHeight="1" x14ac:dyDescent="0.25">
      <c r="A1840" s="3" t="str">
        <f t="shared" si="148"/>
        <v>PUNO</v>
      </c>
      <c r="B1840" s="3" t="str">
        <f t="shared" si="149"/>
        <v>CARABAYA</v>
      </c>
      <c r="C1840" s="3" t="s">
        <v>1571</v>
      </c>
      <c r="D1840" s="4">
        <v>70</v>
      </c>
      <c r="E1840" s="4">
        <v>494</v>
      </c>
      <c r="F1840" s="4">
        <v>428</v>
      </c>
      <c r="G1840" s="4">
        <v>798</v>
      </c>
    </row>
    <row r="1841" spans="1:7" ht="12" customHeight="1" x14ac:dyDescent="0.25">
      <c r="A1841" s="3" t="str">
        <f t="shared" si="148"/>
        <v>PUNO</v>
      </c>
      <c r="B1841" s="3" t="str">
        <f t="shared" si="149"/>
        <v>CARABAYA</v>
      </c>
      <c r="C1841" s="3" t="s">
        <v>1572</v>
      </c>
      <c r="D1841" s="4">
        <v>24</v>
      </c>
      <c r="E1841" s="4">
        <v>165</v>
      </c>
      <c r="F1841" s="4">
        <v>133</v>
      </c>
      <c r="G1841" s="4">
        <v>224</v>
      </c>
    </row>
    <row r="1842" spans="1:7" ht="12" customHeight="1" x14ac:dyDescent="0.25">
      <c r="A1842" s="3" t="str">
        <f t="shared" si="148"/>
        <v>PUNO</v>
      </c>
      <c r="B1842" s="139" t="s">
        <v>2696</v>
      </c>
      <c r="C1842" s="141"/>
      <c r="D1842" s="140">
        <v>444</v>
      </c>
      <c r="E1842" s="140">
        <v>3310</v>
      </c>
      <c r="F1842" s="140">
        <v>2816</v>
      </c>
      <c r="G1842" s="140">
        <v>5229</v>
      </c>
    </row>
    <row r="1843" spans="1:7" ht="12" customHeight="1" x14ac:dyDescent="0.25">
      <c r="A1843" s="3" t="str">
        <f t="shared" si="148"/>
        <v>PUNO</v>
      </c>
      <c r="B1843" s="3" t="s">
        <v>1573</v>
      </c>
      <c r="C1843" s="3" t="s">
        <v>1574</v>
      </c>
      <c r="D1843" s="4">
        <v>70</v>
      </c>
      <c r="E1843" s="4">
        <v>557</v>
      </c>
      <c r="F1843" s="4">
        <v>464</v>
      </c>
      <c r="G1843" s="4">
        <v>827</v>
      </c>
    </row>
    <row r="1844" spans="1:7" ht="12" customHeight="1" x14ac:dyDescent="0.25">
      <c r="A1844" s="3" t="str">
        <f t="shared" si="148"/>
        <v>PUNO</v>
      </c>
      <c r="B1844" s="3" t="str">
        <f t="shared" ref="B1844:B1849" si="150">B1843</f>
        <v>CHUCUITO</v>
      </c>
      <c r="C1844" s="3" t="s">
        <v>1575</v>
      </c>
      <c r="D1844" s="4">
        <v>14</v>
      </c>
      <c r="E1844" s="4">
        <v>161</v>
      </c>
      <c r="F1844" s="4">
        <v>134</v>
      </c>
      <c r="G1844" s="4">
        <v>244</v>
      </c>
    </row>
    <row r="1845" spans="1:7" ht="12" customHeight="1" x14ac:dyDescent="0.25">
      <c r="A1845" s="3" t="str">
        <f t="shared" si="148"/>
        <v>PUNO</v>
      </c>
      <c r="B1845" s="3" t="str">
        <f t="shared" si="150"/>
        <v>CHUCUITO</v>
      </c>
      <c r="C1845" s="3" t="s">
        <v>1576</v>
      </c>
      <c r="D1845" s="4">
        <v>109</v>
      </c>
      <c r="E1845" s="4">
        <v>812</v>
      </c>
      <c r="F1845" s="4">
        <v>693</v>
      </c>
      <c r="G1845" s="4">
        <v>1108</v>
      </c>
    </row>
    <row r="1846" spans="1:7" ht="12" customHeight="1" x14ac:dyDescent="0.25">
      <c r="A1846" s="3" t="str">
        <f t="shared" si="148"/>
        <v>PUNO</v>
      </c>
      <c r="B1846" s="3" t="str">
        <f t="shared" si="150"/>
        <v>CHUCUITO</v>
      </c>
      <c r="C1846" s="3" t="s">
        <v>1577</v>
      </c>
      <c r="D1846" s="4">
        <v>34</v>
      </c>
      <c r="E1846" s="4">
        <v>208</v>
      </c>
      <c r="F1846" s="4">
        <v>176</v>
      </c>
      <c r="G1846" s="4">
        <v>290</v>
      </c>
    </row>
    <row r="1847" spans="1:7" ht="12" customHeight="1" x14ac:dyDescent="0.25">
      <c r="A1847" s="3" t="str">
        <f t="shared" si="148"/>
        <v>PUNO</v>
      </c>
      <c r="B1847" s="3" t="str">
        <f t="shared" si="150"/>
        <v>CHUCUITO</v>
      </c>
      <c r="C1847" s="3" t="s">
        <v>1578</v>
      </c>
      <c r="D1847" s="4">
        <v>21</v>
      </c>
      <c r="E1847" s="4">
        <v>110</v>
      </c>
      <c r="F1847" s="4">
        <v>89</v>
      </c>
      <c r="G1847" s="4">
        <v>159</v>
      </c>
    </row>
    <row r="1848" spans="1:7" ht="12" customHeight="1" x14ac:dyDescent="0.25">
      <c r="A1848" s="3" t="str">
        <f t="shared" si="148"/>
        <v>PUNO</v>
      </c>
      <c r="B1848" s="3" t="str">
        <f t="shared" si="150"/>
        <v>CHUCUITO</v>
      </c>
      <c r="C1848" s="3" t="s">
        <v>1579</v>
      </c>
      <c r="D1848" s="4">
        <v>67</v>
      </c>
      <c r="E1848" s="4">
        <v>495</v>
      </c>
      <c r="F1848" s="4">
        <v>417</v>
      </c>
      <c r="G1848" s="4">
        <v>724</v>
      </c>
    </row>
    <row r="1849" spans="1:7" ht="12" customHeight="1" x14ac:dyDescent="0.25">
      <c r="A1849" s="3" t="str">
        <f t="shared" si="148"/>
        <v>PUNO</v>
      </c>
      <c r="B1849" s="3" t="str">
        <f t="shared" si="150"/>
        <v>CHUCUITO</v>
      </c>
      <c r="C1849" s="3" t="s">
        <v>1580</v>
      </c>
      <c r="D1849" s="4">
        <v>80</v>
      </c>
      <c r="E1849" s="4">
        <v>627</v>
      </c>
      <c r="F1849" s="4">
        <v>522</v>
      </c>
      <c r="G1849" s="4">
        <v>972</v>
      </c>
    </row>
    <row r="1850" spans="1:7" ht="12" customHeight="1" x14ac:dyDescent="0.25">
      <c r="A1850" s="3" t="str">
        <f t="shared" si="148"/>
        <v>PUNO</v>
      </c>
      <c r="B1850" s="139" t="s">
        <v>2697</v>
      </c>
      <c r="C1850" s="141"/>
      <c r="D1850" s="140">
        <v>395</v>
      </c>
      <c r="E1850" s="140">
        <v>2970</v>
      </c>
      <c r="F1850" s="140">
        <v>2495</v>
      </c>
      <c r="G1850" s="140">
        <v>4324</v>
      </c>
    </row>
    <row r="1851" spans="1:7" ht="12" customHeight="1" x14ac:dyDescent="0.25">
      <c r="A1851" s="3" t="str">
        <f t="shared" si="148"/>
        <v>PUNO</v>
      </c>
      <c r="B1851" s="3" t="s">
        <v>1581</v>
      </c>
      <c r="C1851" s="3" t="s">
        <v>1582</v>
      </c>
      <c r="D1851" s="4">
        <v>2</v>
      </c>
      <c r="E1851" s="4">
        <v>30</v>
      </c>
      <c r="F1851" s="4">
        <v>25</v>
      </c>
      <c r="G1851" s="4">
        <v>42</v>
      </c>
    </row>
    <row r="1852" spans="1:7" ht="12" customHeight="1" x14ac:dyDescent="0.25">
      <c r="A1852" s="3" t="str">
        <f t="shared" si="148"/>
        <v>PUNO</v>
      </c>
      <c r="B1852" s="3" t="str">
        <f>B1851</f>
        <v>EL COLLAO</v>
      </c>
      <c r="C1852" s="3" t="s">
        <v>1583</v>
      </c>
      <c r="D1852" s="4">
        <v>17</v>
      </c>
      <c r="E1852" s="4">
        <v>95</v>
      </c>
      <c r="F1852" s="4">
        <v>73</v>
      </c>
      <c r="G1852" s="4">
        <v>106</v>
      </c>
    </row>
    <row r="1853" spans="1:7" ht="12" customHeight="1" x14ac:dyDescent="0.25">
      <c r="A1853" s="3" t="str">
        <f t="shared" si="148"/>
        <v>PUNO</v>
      </c>
      <c r="B1853" s="3" t="str">
        <f>B1852</f>
        <v>EL COLLAO</v>
      </c>
      <c r="C1853" s="3" t="s">
        <v>1584</v>
      </c>
      <c r="D1853" s="4">
        <v>236</v>
      </c>
      <c r="E1853" s="4">
        <v>1854</v>
      </c>
      <c r="F1853" s="4">
        <v>1595</v>
      </c>
      <c r="G1853" s="4">
        <v>3106</v>
      </c>
    </row>
    <row r="1854" spans="1:7" ht="12" customHeight="1" x14ac:dyDescent="0.25">
      <c r="A1854" s="3" t="str">
        <f t="shared" si="148"/>
        <v>PUNO</v>
      </c>
      <c r="B1854" s="3" t="str">
        <f>B1853</f>
        <v>EL COLLAO</v>
      </c>
      <c r="C1854" s="3" t="s">
        <v>1585</v>
      </c>
      <c r="D1854" s="4">
        <v>42</v>
      </c>
      <c r="E1854" s="4">
        <v>253</v>
      </c>
      <c r="F1854" s="4">
        <v>206</v>
      </c>
      <c r="G1854" s="4">
        <v>399</v>
      </c>
    </row>
    <row r="1855" spans="1:7" ht="12" customHeight="1" x14ac:dyDescent="0.25">
      <c r="A1855" s="3" t="str">
        <f t="shared" si="148"/>
        <v>PUNO</v>
      </c>
      <c r="B1855" s="3" t="str">
        <f>B1854</f>
        <v>EL COLLAO</v>
      </c>
      <c r="C1855" s="3" t="s">
        <v>82</v>
      </c>
      <c r="D1855" s="4">
        <v>10</v>
      </c>
      <c r="E1855" s="4">
        <v>126</v>
      </c>
      <c r="F1855" s="4">
        <v>105</v>
      </c>
      <c r="G1855" s="4">
        <v>192</v>
      </c>
    </row>
    <row r="1856" spans="1:7" ht="12" customHeight="1" x14ac:dyDescent="0.25">
      <c r="A1856" s="3" t="str">
        <f t="shared" si="148"/>
        <v>PUNO</v>
      </c>
      <c r="B1856" s="139" t="s">
        <v>2698</v>
      </c>
      <c r="C1856" s="141"/>
      <c r="D1856" s="140">
        <v>307</v>
      </c>
      <c r="E1856" s="140">
        <v>2358</v>
      </c>
      <c r="F1856" s="140">
        <v>2004</v>
      </c>
      <c r="G1856" s="140">
        <v>3845</v>
      </c>
    </row>
    <row r="1857" spans="1:7" ht="12" customHeight="1" x14ac:dyDescent="0.25">
      <c r="A1857" s="3" t="str">
        <f t="shared" si="148"/>
        <v>PUNO</v>
      </c>
      <c r="B1857" s="3" t="s">
        <v>1586</v>
      </c>
      <c r="C1857" s="3" t="s">
        <v>1587</v>
      </c>
      <c r="D1857" s="4">
        <v>21</v>
      </c>
      <c r="E1857" s="4">
        <v>128</v>
      </c>
      <c r="F1857" s="4">
        <v>106</v>
      </c>
      <c r="G1857" s="4">
        <v>216</v>
      </c>
    </row>
    <row r="1858" spans="1:7" ht="12" customHeight="1" x14ac:dyDescent="0.25">
      <c r="A1858" s="3" t="str">
        <f t="shared" si="148"/>
        <v>PUNO</v>
      </c>
      <c r="B1858" s="3" t="str">
        <f t="shared" ref="B1858:B1864" si="151">B1857</f>
        <v>HUANCANE</v>
      </c>
      <c r="C1858" s="3" t="s">
        <v>1586</v>
      </c>
      <c r="D1858" s="4">
        <v>106</v>
      </c>
      <c r="E1858" s="4">
        <v>822</v>
      </c>
      <c r="F1858" s="4">
        <v>694</v>
      </c>
      <c r="G1858" s="4">
        <v>1259</v>
      </c>
    </row>
    <row r="1859" spans="1:7" ht="12" customHeight="1" x14ac:dyDescent="0.25">
      <c r="A1859" s="3" t="str">
        <f t="shared" si="148"/>
        <v>PUNO</v>
      </c>
      <c r="B1859" s="3" t="str">
        <f t="shared" si="151"/>
        <v>HUANCANE</v>
      </c>
      <c r="C1859" s="3" t="s">
        <v>1588</v>
      </c>
      <c r="D1859" s="4">
        <v>18</v>
      </c>
      <c r="E1859" s="4">
        <v>103</v>
      </c>
      <c r="F1859" s="4">
        <v>84</v>
      </c>
      <c r="G1859" s="4">
        <v>145</v>
      </c>
    </row>
    <row r="1860" spans="1:7" ht="12" customHeight="1" x14ac:dyDescent="0.25">
      <c r="A1860" s="3" t="str">
        <f t="shared" si="148"/>
        <v>PUNO</v>
      </c>
      <c r="B1860" s="3" t="str">
        <f t="shared" si="151"/>
        <v>HUANCANE</v>
      </c>
      <c r="C1860" s="3" t="s">
        <v>1589</v>
      </c>
      <c r="D1860" s="4">
        <v>9</v>
      </c>
      <c r="E1860" s="4">
        <v>88</v>
      </c>
      <c r="F1860" s="4">
        <v>73</v>
      </c>
      <c r="G1860" s="4">
        <v>136</v>
      </c>
    </row>
    <row r="1861" spans="1:7" ht="12" customHeight="1" x14ac:dyDescent="0.25">
      <c r="A1861" s="3" t="str">
        <f t="shared" si="148"/>
        <v>PUNO</v>
      </c>
      <c r="B1861" s="3" t="str">
        <f t="shared" si="151"/>
        <v>HUANCANE</v>
      </c>
      <c r="C1861" s="3" t="s">
        <v>1590</v>
      </c>
      <c r="D1861" s="4">
        <v>17</v>
      </c>
      <c r="E1861" s="4">
        <v>178</v>
      </c>
      <c r="F1861" s="4">
        <v>155</v>
      </c>
      <c r="G1861" s="4">
        <v>272</v>
      </c>
    </row>
    <row r="1862" spans="1:7" ht="12" customHeight="1" x14ac:dyDescent="0.25">
      <c r="A1862" s="3" t="str">
        <f t="shared" si="148"/>
        <v>PUNO</v>
      </c>
      <c r="B1862" s="3" t="str">
        <f t="shared" si="151"/>
        <v>HUANCANE</v>
      </c>
      <c r="C1862" s="3" t="s">
        <v>1591</v>
      </c>
      <c r="D1862" s="4">
        <v>12</v>
      </c>
      <c r="E1862" s="4">
        <v>119</v>
      </c>
      <c r="F1862" s="4">
        <v>105</v>
      </c>
      <c r="G1862" s="4">
        <v>209</v>
      </c>
    </row>
    <row r="1863" spans="1:7" ht="12" customHeight="1" x14ac:dyDescent="0.25">
      <c r="A1863" s="3" t="str">
        <f t="shared" si="148"/>
        <v>PUNO</v>
      </c>
      <c r="B1863" s="3" t="str">
        <f t="shared" si="151"/>
        <v>HUANCANE</v>
      </c>
      <c r="C1863" s="3" t="s">
        <v>1592</v>
      </c>
      <c r="D1863" s="4">
        <v>83</v>
      </c>
      <c r="E1863" s="4">
        <v>522</v>
      </c>
      <c r="F1863" s="4">
        <v>440</v>
      </c>
      <c r="G1863" s="4">
        <v>816</v>
      </c>
    </row>
    <row r="1864" spans="1:7" ht="12" customHeight="1" x14ac:dyDescent="0.25">
      <c r="A1864" s="3" t="str">
        <f t="shared" si="148"/>
        <v>PUNO</v>
      </c>
      <c r="B1864" s="3" t="str">
        <f t="shared" si="151"/>
        <v>HUANCANE</v>
      </c>
      <c r="C1864" s="3" t="s">
        <v>1593</v>
      </c>
      <c r="D1864" s="4">
        <v>27</v>
      </c>
      <c r="E1864" s="4">
        <v>230</v>
      </c>
      <c r="F1864" s="4">
        <v>192</v>
      </c>
      <c r="G1864" s="4">
        <v>307</v>
      </c>
    </row>
    <row r="1865" spans="1:7" ht="12" customHeight="1" x14ac:dyDescent="0.25">
      <c r="A1865" s="3" t="str">
        <f t="shared" si="148"/>
        <v>PUNO</v>
      </c>
      <c r="B1865" s="139" t="s">
        <v>2699</v>
      </c>
      <c r="C1865" s="141"/>
      <c r="D1865" s="140">
        <v>293</v>
      </c>
      <c r="E1865" s="140">
        <v>2190</v>
      </c>
      <c r="F1865" s="140">
        <v>1849</v>
      </c>
      <c r="G1865" s="140">
        <v>3360</v>
      </c>
    </row>
    <row r="1866" spans="1:7" ht="12" customHeight="1" x14ac:dyDescent="0.25">
      <c r="A1866" s="3" t="str">
        <f t="shared" si="148"/>
        <v>PUNO</v>
      </c>
      <c r="B1866" s="3" t="s">
        <v>529</v>
      </c>
      <c r="C1866" s="3" t="s">
        <v>1594</v>
      </c>
      <c r="D1866" s="4">
        <v>29</v>
      </c>
      <c r="E1866" s="4">
        <v>217</v>
      </c>
      <c r="F1866" s="4">
        <v>192</v>
      </c>
      <c r="G1866" s="4">
        <v>359</v>
      </c>
    </row>
    <row r="1867" spans="1:7" ht="12" customHeight="1" x14ac:dyDescent="0.25">
      <c r="A1867" s="3" t="str">
        <f t="shared" si="148"/>
        <v>PUNO</v>
      </c>
      <c r="B1867" s="3" t="str">
        <f t="shared" ref="B1867:B1875" si="152">B1866</f>
        <v>LAMPA</v>
      </c>
      <c r="C1867" s="3" t="s">
        <v>1595</v>
      </c>
      <c r="D1867" s="4">
        <v>4</v>
      </c>
      <c r="E1867" s="4">
        <v>52</v>
      </c>
      <c r="F1867" s="4">
        <v>42</v>
      </c>
      <c r="G1867" s="4">
        <v>72</v>
      </c>
    </row>
    <row r="1868" spans="1:7" ht="12" customHeight="1" x14ac:dyDescent="0.25">
      <c r="A1868" s="3" t="str">
        <f t="shared" si="148"/>
        <v>PUNO</v>
      </c>
      <c r="B1868" s="3" t="str">
        <f t="shared" si="152"/>
        <v>LAMPA</v>
      </c>
      <c r="C1868" s="3" t="s">
        <v>529</v>
      </c>
      <c r="D1868" s="4">
        <v>63</v>
      </c>
      <c r="E1868" s="4">
        <v>505</v>
      </c>
      <c r="F1868" s="4">
        <v>427</v>
      </c>
      <c r="G1868" s="4">
        <v>781</v>
      </c>
    </row>
    <row r="1869" spans="1:7" ht="12" customHeight="1" x14ac:dyDescent="0.25">
      <c r="A1869" s="3" t="str">
        <f t="shared" si="148"/>
        <v>PUNO</v>
      </c>
      <c r="B1869" s="3" t="str">
        <f t="shared" si="152"/>
        <v>LAMPA</v>
      </c>
      <c r="C1869" s="3" t="s">
        <v>1596</v>
      </c>
      <c r="D1869" s="4">
        <v>11</v>
      </c>
      <c r="E1869" s="4">
        <v>78</v>
      </c>
      <c r="F1869" s="4">
        <v>66</v>
      </c>
      <c r="G1869" s="4">
        <v>124</v>
      </c>
    </row>
    <row r="1870" spans="1:7" ht="12" customHeight="1" x14ac:dyDescent="0.25">
      <c r="A1870" s="3" t="str">
        <f t="shared" si="148"/>
        <v>PUNO</v>
      </c>
      <c r="B1870" s="3" t="str">
        <f t="shared" si="152"/>
        <v>LAMPA</v>
      </c>
      <c r="C1870" s="3" t="s">
        <v>1597</v>
      </c>
      <c r="D1870" s="4">
        <v>8</v>
      </c>
      <c r="E1870" s="4">
        <v>72</v>
      </c>
      <c r="F1870" s="4">
        <v>63</v>
      </c>
      <c r="G1870" s="4">
        <v>123</v>
      </c>
    </row>
    <row r="1871" spans="1:7" ht="12" customHeight="1" x14ac:dyDescent="0.25">
      <c r="A1871" s="3" t="str">
        <f t="shared" si="148"/>
        <v>PUNO</v>
      </c>
      <c r="B1871" s="3" t="str">
        <f t="shared" si="152"/>
        <v>LAMPA</v>
      </c>
      <c r="C1871" s="3" t="s">
        <v>846</v>
      </c>
      <c r="D1871" s="4">
        <v>5</v>
      </c>
      <c r="E1871" s="4">
        <v>77</v>
      </c>
      <c r="F1871" s="4">
        <v>70</v>
      </c>
      <c r="G1871" s="4">
        <v>115</v>
      </c>
    </row>
    <row r="1872" spans="1:7" ht="12" customHeight="1" x14ac:dyDescent="0.25">
      <c r="A1872" s="3" t="str">
        <f t="shared" si="148"/>
        <v>PUNO</v>
      </c>
      <c r="B1872" s="3" t="str">
        <f t="shared" si="152"/>
        <v>LAMPA</v>
      </c>
      <c r="C1872" s="3" t="s">
        <v>1598</v>
      </c>
      <c r="D1872" s="4">
        <v>8</v>
      </c>
      <c r="E1872" s="4">
        <v>70</v>
      </c>
      <c r="F1872" s="4">
        <v>60</v>
      </c>
      <c r="G1872" s="4">
        <v>114</v>
      </c>
    </row>
    <row r="1873" spans="1:7" ht="12" customHeight="1" x14ac:dyDescent="0.25">
      <c r="A1873" s="3" t="str">
        <f t="shared" si="148"/>
        <v>PUNO</v>
      </c>
      <c r="B1873" s="3" t="str">
        <f t="shared" si="152"/>
        <v>LAMPA</v>
      </c>
      <c r="C1873" s="3" t="s">
        <v>641</v>
      </c>
      <c r="D1873" s="4">
        <v>25</v>
      </c>
      <c r="E1873" s="4">
        <v>196</v>
      </c>
      <c r="F1873" s="4">
        <v>159</v>
      </c>
      <c r="G1873" s="4">
        <v>295</v>
      </c>
    </row>
    <row r="1874" spans="1:7" ht="12" customHeight="1" x14ac:dyDescent="0.25">
      <c r="A1874" s="3" t="str">
        <f t="shared" si="148"/>
        <v>PUNO</v>
      </c>
      <c r="B1874" s="3" t="str">
        <f t="shared" si="152"/>
        <v>LAMPA</v>
      </c>
      <c r="C1874" s="3" t="s">
        <v>516</v>
      </c>
      <c r="D1874" s="4">
        <v>36</v>
      </c>
      <c r="E1874" s="4">
        <v>356</v>
      </c>
      <c r="F1874" s="4">
        <v>308</v>
      </c>
      <c r="G1874" s="4">
        <v>571</v>
      </c>
    </row>
    <row r="1875" spans="1:7" ht="12" customHeight="1" x14ac:dyDescent="0.25">
      <c r="A1875" s="3" t="str">
        <f t="shared" si="148"/>
        <v>PUNO</v>
      </c>
      <c r="B1875" s="3" t="str">
        <f t="shared" si="152"/>
        <v>LAMPA</v>
      </c>
      <c r="C1875" s="3" t="s">
        <v>1599</v>
      </c>
      <c r="D1875" s="4">
        <v>8</v>
      </c>
      <c r="E1875" s="4">
        <v>34</v>
      </c>
      <c r="F1875" s="4">
        <v>24</v>
      </c>
      <c r="G1875" s="4">
        <v>50</v>
      </c>
    </row>
    <row r="1876" spans="1:7" ht="12" customHeight="1" x14ac:dyDescent="0.25">
      <c r="A1876" s="3" t="str">
        <f t="shared" si="148"/>
        <v>PUNO</v>
      </c>
      <c r="B1876" s="139" t="s">
        <v>2700</v>
      </c>
      <c r="C1876" s="141"/>
      <c r="D1876" s="140">
        <v>197</v>
      </c>
      <c r="E1876" s="140">
        <v>1657</v>
      </c>
      <c r="F1876" s="140">
        <v>1411</v>
      </c>
      <c r="G1876" s="140">
        <v>2604</v>
      </c>
    </row>
    <row r="1877" spans="1:7" ht="12" customHeight="1" x14ac:dyDescent="0.25">
      <c r="A1877" s="3" t="str">
        <f t="shared" si="148"/>
        <v>PUNO</v>
      </c>
      <c r="B1877" s="3" t="s">
        <v>1600</v>
      </c>
      <c r="C1877" s="3" t="s">
        <v>1601</v>
      </c>
      <c r="D1877" s="4">
        <v>26</v>
      </c>
      <c r="E1877" s="4">
        <v>220</v>
      </c>
      <c r="F1877" s="4">
        <v>175</v>
      </c>
      <c r="G1877" s="4">
        <v>345</v>
      </c>
    </row>
    <row r="1878" spans="1:7" ht="12" customHeight="1" x14ac:dyDescent="0.25">
      <c r="A1878" s="3" t="str">
        <f t="shared" si="148"/>
        <v>PUNO</v>
      </c>
      <c r="B1878" s="3" t="str">
        <f t="shared" ref="B1878:B1885" si="153">B1877</f>
        <v>MELGAR</v>
      </c>
      <c r="C1878" s="3" t="s">
        <v>1349</v>
      </c>
      <c r="D1878" s="4">
        <v>134</v>
      </c>
      <c r="E1878" s="4">
        <v>1166</v>
      </c>
      <c r="F1878" s="4">
        <v>985</v>
      </c>
      <c r="G1878" s="4">
        <v>1791</v>
      </c>
    </row>
    <row r="1879" spans="1:7" ht="12" customHeight="1" x14ac:dyDescent="0.25">
      <c r="A1879" s="3" t="str">
        <f t="shared" si="148"/>
        <v>PUNO</v>
      </c>
      <c r="B1879" s="3" t="str">
        <f t="shared" si="153"/>
        <v>MELGAR</v>
      </c>
      <c r="C1879" s="3" t="s">
        <v>1602</v>
      </c>
      <c r="D1879" s="4">
        <v>8</v>
      </c>
      <c r="E1879" s="4">
        <v>77</v>
      </c>
      <c r="F1879" s="4">
        <v>65</v>
      </c>
      <c r="G1879" s="4">
        <v>108</v>
      </c>
    </row>
    <row r="1880" spans="1:7" ht="12" customHeight="1" x14ac:dyDescent="0.25">
      <c r="A1880" s="3" t="str">
        <f t="shared" si="148"/>
        <v>PUNO</v>
      </c>
      <c r="B1880" s="3" t="str">
        <f t="shared" si="153"/>
        <v>MELGAR</v>
      </c>
      <c r="C1880" s="3" t="s">
        <v>1603</v>
      </c>
      <c r="D1880" s="4">
        <v>20</v>
      </c>
      <c r="E1880" s="4">
        <v>115</v>
      </c>
      <c r="F1880" s="4">
        <v>94</v>
      </c>
      <c r="G1880" s="4">
        <v>165</v>
      </c>
    </row>
    <row r="1881" spans="1:7" ht="12" customHeight="1" x14ac:dyDescent="0.25">
      <c r="A1881" s="3" t="str">
        <f t="shared" si="148"/>
        <v>PUNO</v>
      </c>
      <c r="B1881" s="3" t="str">
        <f t="shared" si="153"/>
        <v>MELGAR</v>
      </c>
      <c r="C1881" s="3" t="s">
        <v>1604</v>
      </c>
      <c r="D1881" s="4">
        <v>55</v>
      </c>
      <c r="E1881" s="4">
        <v>326</v>
      </c>
      <c r="F1881" s="4">
        <v>261</v>
      </c>
      <c r="G1881" s="4">
        <v>449</v>
      </c>
    </row>
    <row r="1882" spans="1:7" ht="12" customHeight="1" x14ac:dyDescent="0.25">
      <c r="A1882" s="3" t="str">
        <f t="shared" si="148"/>
        <v>PUNO</v>
      </c>
      <c r="B1882" s="3" t="str">
        <f t="shared" si="153"/>
        <v>MELGAR</v>
      </c>
      <c r="C1882" s="3" t="s">
        <v>1605</v>
      </c>
      <c r="D1882" s="4">
        <v>54</v>
      </c>
      <c r="E1882" s="4">
        <v>394</v>
      </c>
      <c r="F1882" s="4">
        <v>333</v>
      </c>
      <c r="G1882" s="4">
        <v>582</v>
      </c>
    </row>
    <row r="1883" spans="1:7" ht="12" customHeight="1" x14ac:dyDescent="0.25">
      <c r="A1883" s="3" t="str">
        <f t="shared" si="148"/>
        <v>PUNO</v>
      </c>
      <c r="B1883" s="3" t="str">
        <f t="shared" si="153"/>
        <v>MELGAR</v>
      </c>
      <c r="C1883" s="3" t="s">
        <v>1606</v>
      </c>
      <c r="D1883" s="4">
        <v>36</v>
      </c>
      <c r="E1883" s="4">
        <v>268</v>
      </c>
      <c r="F1883" s="4">
        <v>217</v>
      </c>
      <c r="G1883" s="4">
        <v>382</v>
      </c>
    </row>
    <row r="1884" spans="1:7" ht="12" customHeight="1" x14ac:dyDescent="0.25">
      <c r="A1884" s="3" t="str">
        <f t="shared" si="148"/>
        <v>PUNO</v>
      </c>
      <c r="B1884" s="3" t="str">
        <f t="shared" si="153"/>
        <v>MELGAR</v>
      </c>
      <c r="C1884" s="3" t="s">
        <v>82</v>
      </c>
      <c r="D1884" s="4">
        <v>33</v>
      </c>
      <c r="E1884" s="4">
        <v>239</v>
      </c>
      <c r="F1884" s="4">
        <v>199</v>
      </c>
      <c r="G1884" s="4">
        <v>332</v>
      </c>
    </row>
    <row r="1885" spans="1:7" ht="12" customHeight="1" x14ac:dyDescent="0.25">
      <c r="A1885" s="3" t="str">
        <f t="shared" si="148"/>
        <v>PUNO</v>
      </c>
      <c r="B1885" s="3" t="str">
        <f t="shared" si="153"/>
        <v>MELGAR</v>
      </c>
      <c r="C1885" s="3" t="s">
        <v>1607</v>
      </c>
      <c r="D1885" s="4">
        <v>18</v>
      </c>
      <c r="E1885" s="4">
        <v>136</v>
      </c>
      <c r="F1885" s="4">
        <v>113</v>
      </c>
      <c r="G1885" s="4">
        <v>207</v>
      </c>
    </row>
    <row r="1886" spans="1:7" ht="12" customHeight="1" x14ac:dyDescent="0.25">
      <c r="A1886" s="3" t="str">
        <f t="shared" si="148"/>
        <v>PUNO</v>
      </c>
      <c r="B1886" s="139" t="s">
        <v>2701</v>
      </c>
      <c r="C1886" s="141"/>
      <c r="D1886" s="140">
        <v>384</v>
      </c>
      <c r="E1886" s="140">
        <v>2941</v>
      </c>
      <c r="F1886" s="140">
        <v>2442</v>
      </c>
      <c r="G1886" s="140">
        <v>4361</v>
      </c>
    </row>
    <row r="1887" spans="1:7" ht="12" customHeight="1" x14ac:dyDescent="0.25">
      <c r="A1887" s="3" t="str">
        <f t="shared" si="148"/>
        <v>PUNO</v>
      </c>
      <c r="B1887" s="3" t="s">
        <v>1608</v>
      </c>
      <c r="C1887" s="3" t="s">
        <v>1609</v>
      </c>
      <c r="D1887" s="4">
        <v>16</v>
      </c>
      <c r="E1887" s="4">
        <v>92</v>
      </c>
      <c r="F1887" s="4">
        <v>78</v>
      </c>
      <c r="G1887" s="4">
        <v>147</v>
      </c>
    </row>
    <row r="1888" spans="1:7" ht="12" customHeight="1" x14ac:dyDescent="0.25">
      <c r="A1888" s="3" t="str">
        <f t="shared" si="148"/>
        <v>PUNO</v>
      </c>
      <c r="B1888" s="3" t="str">
        <f>B1887</f>
        <v>MOHO</v>
      </c>
      <c r="C1888" s="3" t="s">
        <v>1610</v>
      </c>
      <c r="D1888" s="4">
        <v>12</v>
      </c>
      <c r="E1888" s="4">
        <v>102</v>
      </c>
      <c r="F1888" s="4">
        <v>86</v>
      </c>
      <c r="G1888" s="4">
        <v>162</v>
      </c>
    </row>
    <row r="1889" spans="1:7" ht="12" customHeight="1" x14ac:dyDescent="0.25">
      <c r="A1889" s="3" t="str">
        <f t="shared" si="148"/>
        <v>PUNO</v>
      </c>
      <c r="B1889" s="3" t="str">
        <f>B1888</f>
        <v>MOHO</v>
      </c>
      <c r="C1889" s="3" t="s">
        <v>1608</v>
      </c>
      <c r="D1889" s="4">
        <v>60</v>
      </c>
      <c r="E1889" s="4">
        <v>388</v>
      </c>
      <c r="F1889" s="4">
        <v>327</v>
      </c>
      <c r="G1889" s="4">
        <v>594</v>
      </c>
    </row>
    <row r="1890" spans="1:7" ht="12" customHeight="1" x14ac:dyDescent="0.25">
      <c r="A1890" s="3" t="str">
        <f t="shared" si="148"/>
        <v>PUNO</v>
      </c>
      <c r="B1890" s="3" t="str">
        <f>B1889</f>
        <v>MOHO</v>
      </c>
      <c r="C1890" s="3" t="s">
        <v>1611</v>
      </c>
      <c r="D1890" s="4">
        <v>11</v>
      </c>
      <c r="E1890" s="4">
        <v>91</v>
      </c>
      <c r="F1890" s="4">
        <v>75</v>
      </c>
      <c r="G1890" s="4">
        <v>138</v>
      </c>
    </row>
    <row r="1891" spans="1:7" ht="12" customHeight="1" x14ac:dyDescent="0.25">
      <c r="A1891" s="3" t="str">
        <f t="shared" si="148"/>
        <v>PUNO</v>
      </c>
      <c r="B1891" s="139" t="s">
        <v>2702</v>
      </c>
      <c r="C1891" s="141"/>
      <c r="D1891" s="140">
        <v>99</v>
      </c>
      <c r="E1891" s="140">
        <v>673</v>
      </c>
      <c r="F1891" s="140">
        <v>566</v>
      </c>
      <c r="G1891" s="140">
        <v>1041</v>
      </c>
    </row>
    <row r="1892" spans="1:7" ht="12" customHeight="1" x14ac:dyDescent="0.25">
      <c r="A1892" s="3" t="str">
        <f t="shared" si="148"/>
        <v>PUNO</v>
      </c>
      <c r="B1892" s="3" t="s">
        <v>1548</v>
      </c>
      <c r="C1892" s="3" t="s">
        <v>1612</v>
      </c>
      <c r="D1892" s="4">
        <v>83</v>
      </c>
      <c r="E1892" s="4">
        <v>745</v>
      </c>
      <c r="F1892" s="4">
        <v>642</v>
      </c>
      <c r="G1892" s="4">
        <v>1125</v>
      </c>
    </row>
    <row r="1893" spans="1:7" ht="12" customHeight="1" x14ac:dyDescent="0.25">
      <c r="A1893" s="3" t="str">
        <f t="shared" si="148"/>
        <v>PUNO</v>
      </c>
      <c r="B1893" s="3" t="str">
        <f t="shared" ref="B1893:B1906" si="154">B1892</f>
        <v>PUNO</v>
      </c>
      <c r="C1893" s="3" t="s">
        <v>1613</v>
      </c>
      <c r="D1893" s="4">
        <v>19</v>
      </c>
      <c r="E1893" s="4">
        <v>168</v>
      </c>
      <c r="F1893" s="4">
        <v>141</v>
      </c>
      <c r="G1893" s="4">
        <v>247</v>
      </c>
    </row>
    <row r="1894" spans="1:7" ht="12" customHeight="1" x14ac:dyDescent="0.25">
      <c r="A1894" s="3" t="str">
        <f t="shared" si="148"/>
        <v>PUNO</v>
      </c>
      <c r="B1894" s="3" t="str">
        <f t="shared" si="154"/>
        <v>PUNO</v>
      </c>
      <c r="C1894" s="3" t="s">
        <v>1614</v>
      </c>
      <c r="D1894" s="4">
        <v>34</v>
      </c>
      <c r="E1894" s="4">
        <v>219</v>
      </c>
      <c r="F1894" s="4">
        <v>175</v>
      </c>
      <c r="G1894" s="4">
        <v>338</v>
      </c>
    </row>
    <row r="1895" spans="1:7" ht="12" customHeight="1" x14ac:dyDescent="0.25">
      <c r="A1895" s="3" t="str">
        <f t="shared" si="148"/>
        <v>PUNO</v>
      </c>
      <c r="B1895" s="3" t="str">
        <f t="shared" si="154"/>
        <v>PUNO</v>
      </c>
      <c r="C1895" s="3" t="s">
        <v>1615</v>
      </c>
      <c r="D1895" s="4">
        <v>36</v>
      </c>
      <c r="E1895" s="4">
        <v>276</v>
      </c>
      <c r="F1895" s="4">
        <v>242</v>
      </c>
      <c r="G1895" s="4">
        <v>470</v>
      </c>
    </row>
    <row r="1896" spans="1:7" ht="12" customHeight="1" x14ac:dyDescent="0.25">
      <c r="A1896" s="3" t="str">
        <f t="shared" si="148"/>
        <v>PUNO</v>
      </c>
      <c r="B1896" s="3" t="str">
        <f t="shared" si="154"/>
        <v>PUNO</v>
      </c>
      <c r="C1896" s="3" t="s">
        <v>1573</v>
      </c>
      <c r="D1896" s="4">
        <v>24</v>
      </c>
      <c r="E1896" s="4">
        <v>236</v>
      </c>
      <c r="F1896" s="4">
        <v>203</v>
      </c>
      <c r="G1896" s="4">
        <v>370</v>
      </c>
    </row>
    <row r="1897" spans="1:7" ht="12" customHeight="1" x14ac:dyDescent="0.25">
      <c r="A1897" s="3" t="str">
        <f t="shared" si="148"/>
        <v>PUNO</v>
      </c>
      <c r="B1897" s="3" t="str">
        <f t="shared" si="154"/>
        <v>PUNO</v>
      </c>
      <c r="C1897" s="3" t="s">
        <v>1616</v>
      </c>
      <c r="D1897" s="4">
        <v>44</v>
      </c>
      <c r="E1897" s="4">
        <v>369</v>
      </c>
      <c r="F1897" s="4">
        <v>311</v>
      </c>
      <c r="G1897" s="4">
        <v>533</v>
      </c>
    </row>
    <row r="1898" spans="1:7" ht="12" customHeight="1" x14ac:dyDescent="0.25">
      <c r="A1898" s="3" t="str">
        <f t="shared" si="148"/>
        <v>PUNO</v>
      </c>
      <c r="B1898" s="3" t="str">
        <f t="shared" si="154"/>
        <v>PUNO</v>
      </c>
      <c r="C1898" s="3" t="s">
        <v>182</v>
      </c>
      <c r="D1898" s="4">
        <v>18</v>
      </c>
      <c r="E1898" s="4">
        <v>134</v>
      </c>
      <c r="F1898" s="4">
        <v>115</v>
      </c>
      <c r="G1898" s="4">
        <v>192</v>
      </c>
    </row>
    <row r="1899" spans="1:7" ht="12" customHeight="1" x14ac:dyDescent="0.25">
      <c r="A1899" s="3" t="str">
        <f t="shared" si="148"/>
        <v>PUNO</v>
      </c>
      <c r="B1899" s="3" t="str">
        <f t="shared" si="154"/>
        <v>PUNO</v>
      </c>
      <c r="C1899" s="3" t="s">
        <v>1617</v>
      </c>
      <c r="D1899" s="4">
        <v>20</v>
      </c>
      <c r="E1899" s="4">
        <v>220</v>
      </c>
      <c r="F1899" s="4">
        <v>186</v>
      </c>
      <c r="G1899" s="4">
        <v>336</v>
      </c>
    </row>
    <row r="1900" spans="1:7" ht="12" customHeight="1" x14ac:dyDescent="0.25">
      <c r="A1900" s="3" t="str">
        <f t="shared" si="148"/>
        <v>PUNO</v>
      </c>
      <c r="B1900" s="3" t="str">
        <f t="shared" si="154"/>
        <v>PUNO</v>
      </c>
      <c r="C1900" s="3" t="s">
        <v>1618</v>
      </c>
      <c r="D1900" s="4">
        <v>21</v>
      </c>
      <c r="E1900" s="4">
        <v>184</v>
      </c>
      <c r="F1900" s="4">
        <v>158</v>
      </c>
      <c r="G1900" s="4">
        <v>280</v>
      </c>
    </row>
    <row r="1901" spans="1:7" ht="12" customHeight="1" x14ac:dyDescent="0.25">
      <c r="A1901" s="3" t="str">
        <f t="shared" si="148"/>
        <v>PUNO</v>
      </c>
      <c r="B1901" s="3" t="str">
        <f t="shared" si="154"/>
        <v>PUNO</v>
      </c>
      <c r="C1901" s="3" t="s">
        <v>1619</v>
      </c>
      <c r="D1901" s="4">
        <v>29</v>
      </c>
      <c r="E1901" s="4">
        <v>228</v>
      </c>
      <c r="F1901" s="4">
        <v>196</v>
      </c>
      <c r="G1901" s="4">
        <v>372</v>
      </c>
    </row>
    <row r="1902" spans="1:7" ht="12" customHeight="1" x14ac:dyDescent="0.25">
      <c r="A1902" s="3" t="str">
        <f t="shared" si="148"/>
        <v>PUNO</v>
      </c>
      <c r="B1902" s="3" t="str">
        <f t="shared" si="154"/>
        <v>PUNO</v>
      </c>
      <c r="C1902" s="3" t="s">
        <v>1620</v>
      </c>
      <c r="D1902" s="4">
        <v>28</v>
      </c>
      <c r="E1902" s="4">
        <v>214</v>
      </c>
      <c r="F1902" s="4">
        <v>176</v>
      </c>
      <c r="G1902" s="4">
        <v>350</v>
      </c>
    </row>
    <row r="1903" spans="1:7" ht="12" customHeight="1" x14ac:dyDescent="0.25">
      <c r="A1903" s="3" t="str">
        <f t="shared" si="148"/>
        <v>PUNO</v>
      </c>
      <c r="B1903" s="3" t="str">
        <f t="shared" si="154"/>
        <v>PUNO</v>
      </c>
      <c r="C1903" s="3" t="s">
        <v>1548</v>
      </c>
      <c r="D1903" s="4">
        <v>670</v>
      </c>
      <c r="E1903" s="4">
        <v>5354</v>
      </c>
      <c r="F1903" s="4">
        <v>4470</v>
      </c>
      <c r="G1903" s="4">
        <v>8844</v>
      </c>
    </row>
    <row r="1904" spans="1:7" ht="12" customHeight="1" x14ac:dyDescent="0.25">
      <c r="A1904" s="3" t="str">
        <f t="shared" si="148"/>
        <v>PUNO</v>
      </c>
      <c r="B1904" s="3" t="str">
        <f t="shared" si="154"/>
        <v>PUNO</v>
      </c>
      <c r="C1904" s="3" t="s">
        <v>338</v>
      </c>
      <c r="D1904" s="4">
        <v>7</v>
      </c>
      <c r="E1904" s="4">
        <v>36</v>
      </c>
      <c r="F1904" s="4">
        <v>33</v>
      </c>
      <c r="G1904" s="4">
        <v>59</v>
      </c>
    </row>
    <row r="1905" spans="1:7" ht="12" customHeight="1" x14ac:dyDescent="0.25">
      <c r="A1905" s="3" t="str">
        <f t="shared" si="148"/>
        <v>PUNO</v>
      </c>
      <c r="B1905" s="3" t="str">
        <f t="shared" si="154"/>
        <v>PUNO</v>
      </c>
      <c r="C1905" s="3" t="s">
        <v>1621</v>
      </c>
      <c r="D1905" s="4">
        <v>4</v>
      </c>
      <c r="E1905" s="4">
        <v>43</v>
      </c>
      <c r="F1905" s="4">
        <v>39</v>
      </c>
      <c r="G1905" s="4">
        <v>78</v>
      </c>
    </row>
    <row r="1906" spans="1:7" ht="12" customHeight="1" x14ac:dyDescent="0.25">
      <c r="A1906" s="3" t="str">
        <f t="shared" si="148"/>
        <v>PUNO</v>
      </c>
      <c r="B1906" s="3" t="str">
        <f t="shared" si="154"/>
        <v>PUNO</v>
      </c>
      <c r="C1906" s="3" t="s">
        <v>1622</v>
      </c>
      <c r="D1906" s="4">
        <v>12</v>
      </c>
      <c r="E1906" s="4">
        <v>119</v>
      </c>
      <c r="F1906" s="4">
        <v>107</v>
      </c>
      <c r="G1906" s="4">
        <v>203</v>
      </c>
    </row>
    <row r="1907" spans="1:7" ht="12" customHeight="1" x14ac:dyDescent="0.25">
      <c r="A1907" s="3" t="str">
        <f t="shared" si="148"/>
        <v>PUNO</v>
      </c>
      <c r="B1907" s="139" t="s">
        <v>1801</v>
      </c>
      <c r="C1907" s="141"/>
      <c r="D1907" s="140">
        <v>1049</v>
      </c>
      <c r="E1907" s="140">
        <v>8545</v>
      </c>
      <c r="F1907" s="140">
        <v>7194</v>
      </c>
      <c r="G1907" s="140">
        <v>13797</v>
      </c>
    </row>
    <row r="1908" spans="1:7" ht="12" customHeight="1" x14ac:dyDescent="0.25">
      <c r="A1908" s="3" t="str">
        <f t="shared" si="148"/>
        <v>PUNO</v>
      </c>
      <c r="B1908" s="3" t="s">
        <v>1623</v>
      </c>
      <c r="C1908" s="3" t="s">
        <v>1624</v>
      </c>
      <c r="D1908" s="4">
        <v>5</v>
      </c>
      <c r="E1908" s="4">
        <v>114</v>
      </c>
      <c r="F1908" s="4">
        <v>106</v>
      </c>
      <c r="G1908" s="4">
        <v>244</v>
      </c>
    </row>
    <row r="1909" spans="1:7" ht="12" customHeight="1" x14ac:dyDescent="0.25">
      <c r="A1909" s="3" t="str">
        <f t="shared" si="148"/>
        <v>PUNO</v>
      </c>
      <c r="B1909" s="3" t="str">
        <f>B1908</f>
        <v>SAN ANTONIO DE PUTINA</v>
      </c>
      <c r="C1909" s="3" t="s">
        <v>1625</v>
      </c>
      <c r="D1909" s="4">
        <v>8</v>
      </c>
      <c r="E1909" s="4">
        <v>66</v>
      </c>
      <c r="F1909" s="4">
        <v>60</v>
      </c>
      <c r="G1909" s="4">
        <v>102</v>
      </c>
    </row>
    <row r="1910" spans="1:7" ht="12" customHeight="1" x14ac:dyDescent="0.25">
      <c r="A1910" s="3" t="str">
        <f t="shared" si="148"/>
        <v>PUNO</v>
      </c>
      <c r="B1910" s="3" t="str">
        <f>B1909</f>
        <v>SAN ANTONIO DE PUTINA</v>
      </c>
      <c r="C1910" s="3" t="s">
        <v>1626</v>
      </c>
      <c r="D1910" s="4">
        <v>77</v>
      </c>
      <c r="E1910" s="4">
        <v>615</v>
      </c>
      <c r="F1910" s="4">
        <v>493</v>
      </c>
      <c r="G1910" s="4">
        <v>960</v>
      </c>
    </row>
    <row r="1911" spans="1:7" ht="12" customHeight="1" x14ac:dyDescent="0.25">
      <c r="A1911" s="3" t="str">
        <f t="shared" si="148"/>
        <v>PUNO</v>
      </c>
      <c r="B1911" s="3" t="str">
        <f>B1910</f>
        <v>SAN ANTONIO DE PUTINA</v>
      </c>
      <c r="C1911" s="3" t="s">
        <v>1627</v>
      </c>
      <c r="D1911" s="4">
        <v>22</v>
      </c>
      <c r="E1911" s="4">
        <v>210</v>
      </c>
      <c r="F1911" s="4">
        <v>172</v>
      </c>
      <c r="G1911" s="4">
        <v>329</v>
      </c>
    </row>
    <row r="1912" spans="1:7" ht="12" customHeight="1" x14ac:dyDescent="0.25">
      <c r="A1912" s="3" t="str">
        <f t="shared" si="148"/>
        <v>PUNO</v>
      </c>
      <c r="B1912" s="3" t="str">
        <f>B1911</f>
        <v>SAN ANTONIO DE PUTINA</v>
      </c>
      <c r="C1912" s="3" t="s">
        <v>1628</v>
      </c>
      <c r="D1912" s="4">
        <v>9</v>
      </c>
      <c r="E1912" s="4">
        <v>86</v>
      </c>
      <c r="F1912" s="4">
        <v>76</v>
      </c>
      <c r="G1912" s="4">
        <v>121</v>
      </c>
    </row>
    <row r="1913" spans="1:7" ht="12" customHeight="1" x14ac:dyDescent="0.25">
      <c r="A1913" s="3" t="str">
        <f t="shared" si="148"/>
        <v>PUNO</v>
      </c>
      <c r="B1913" s="139" t="s">
        <v>2703</v>
      </c>
      <c r="C1913" s="141"/>
      <c r="D1913" s="140">
        <v>121</v>
      </c>
      <c r="E1913" s="140">
        <v>1091</v>
      </c>
      <c r="F1913" s="140">
        <v>907</v>
      </c>
      <c r="G1913" s="140">
        <v>1756</v>
      </c>
    </row>
    <row r="1914" spans="1:7" ht="12" customHeight="1" x14ac:dyDescent="0.25">
      <c r="A1914" s="3" t="str">
        <f t="shared" si="148"/>
        <v>PUNO</v>
      </c>
      <c r="B1914" s="3" t="s">
        <v>1629</v>
      </c>
      <c r="C1914" s="3" t="s">
        <v>209</v>
      </c>
      <c r="D1914" s="4">
        <v>20</v>
      </c>
      <c r="E1914" s="4">
        <v>196</v>
      </c>
      <c r="F1914" s="4">
        <v>169</v>
      </c>
      <c r="G1914" s="4">
        <v>326</v>
      </c>
    </row>
    <row r="1915" spans="1:7" ht="12" customHeight="1" x14ac:dyDescent="0.25">
      <c r="A1915" s="3" t="str">
        <f t="shared" si="148"/>
        <v>PUNO</v>
      </c>
      <c r="B1915" s="3" t="str">
        <f>B1914</f>
        <v>SAN ROMAN</v>
      </c>
      <c r="C1915" s="3" t="s">
        <v>1630</v>
      </c>
      <c r="D1915" s="4">
        <v>23</v>
      </c>
      <c r="E1915" s="4">
        <v>189</v>
      </c>
      <c r="F1915" s="4">
        <v>156</v>
      </c>
      <c r="G1915" s="4">
        <v>283</v>
      </c>
    </row>
    <row r="1916" spans="1:7" ht="12" customHeight="1" x14ac:dyDescent="0.25">
      <c r="A1916" s="3" t="str">
        <f t="shared" si="148"/>
        <v>PUNO</v>
      </c>
      <c r="B1916" s="3" t="str">
        <f>B1915</f>
        <v>SAN ROMAN</v>
      </c>
      <c r="C1916" s="3" t="s">
        <v>1631</v>
      </c>
      <c r="D1916" s="4">
        <v>81</v>
      </c>
      <c r="E1916" s="4">
        <v>600</v>
      </c>
      <c r="F1916" s="4">
        <v>499</v>
      </c>
      <c r="G1916" s="4">
        <v>830</v>
      </c>
    </row>
    <row r="1917" spans="1:7" ht="12" customHeight="1" x14ac:dyDescent="0.25">
      <c r="A1917" s="3" t="str">
        <f t="shared" si="148"/>
        <v>PUNO</v>
      </c>
      <c r="B1917" s="3" t="str">
        <f>B1916</f>
        <v>SAN ROMAN</v>
      </c>
      <c r="C1917" s="3" t="s">
        <v>1632</v>
      </c>
      <c r="D1917" s="4">
        <v>1565</v>
      </c>
      <c r="E1917" s="4">
        <v>12830</v>
      </c>
      <c r="F1917" s="4">
        <v>10808</v>
      </c>
      <c r="G1917" s="4">
        <v>21094</v>
      </c>
    </row>
    <row r="1918" spans="1:7" ht="12" customHeight="1" x14ac:dyDescent="0.25">
      <c r="A1918" s="3" t="str">
        <f t="shared" si="148"/>
        <v>PUNO</v>
      </c>
      <c r="B1918" s="3" t="str">
        <f>B1917</f>
        <v>SAN ROMAN</v>
      </c>
      <c r="C1918" s="3" t="s">
        <v>499</v>
      </c>
      <c r="D1918" s="4">
        <v>506</v>
      </c>
      <c r="E1918" s="4">
        <v>3745</v>
      </c>
      <c r="F1918" s="4">
        <v>3133</v>
      </c>
      <c r="G1918" s="4">
        <v>5079</v>
      </c>
    </row>
    <row r="1919" spans="1:7" ht="12" customHeight="1" x14ac:dyDescent="0.25">
      <c r="A1919" s="3" t="str">
        <f t="shared" si="148"/>
        <v>PUNO</v>
      </c>
      <c r="B1919" s="139" t="s">
        <v>2704</v>
      </c>
      <c r="C1919" s="141"/>
      <c r="D1919" s="140">
        <v>2195</v>
      </c>
      <c r="E1919" s="140">
        <v>17560</v>
      </c>
      <c r="F1919" s="140">
        <v>14765</v>
      </c>
      <c r="G1919" s="140">
        <v>27612</v>
      </c>
    </row>
    <row r="1920" spans="1:7" ht="12" customHeight="1" x14ac:dyDescent="0.25">
      <c r="A1920" s="3" t="str">
        <f t="shared" si="148"/>
        <v>PUNO</v>
      </c>
      <c r="B1920" s="3" t="s">
        <v>1633</v>
      </c>
      <c r="C1920" s="3" t="s">
        <v>1634</v>
      </c>
      <c r="D1920" s="4">
        <v>31</v>
      </c>
      <c r="E1920" s="4">
        <v>259</v>
      </c>
      <c r="F1920" s="4">
        <v>224</v>
      </c>
      <c r="G1920" s="4">
        <v>428</v>
      </c>
    </row>
    <row r="1921" spans="1:7" ht="12" customHeight="1" x14ac:dyDescent="0.25">
      <c r="A1921" s="3" t="str">
        <f t="shared" si="148"/>
        <v>PUNO</v>
      </c>
      <c r="B1921" s="3" t="str">
        <f t="shared" ref="B1921:B1929" si="155">B1920</f>
        <v>SANDIA</v>
      </c>
      <c r="C1921" s="3" t="s">
        <v>1635</v>
      </c>
      <c r="D1921" s="4">
        <v>16</v>
      </c>
      <c r="E1921" s="4">
        <v>181</v>
      </c>
      <c r="F1921" s="4">
        <v>149</v>
      </c>
      <c r="G1921" s="4">
        <v>277</v>
      </c>
    </row>
    <row r="1922" spans="1:7" ht="12" customHeight="1" x14ac:dyDescent="0.25">
      <c r="A1922" s="3" t="str">
        <f t="shared" si="148"/>
        <v>PUNO</v>
      </c>
      <c r="B1922" s="3" t="str">
        <f t="shared" si="155"/>
        <v>SANDIA</v>
      </c>
      <c r="C1922" s="3" t="s">
        <v>1636</v>
      </c>
      <c r="D1922" s="4">
        <v>5</v>
      </c>
      <c r="E1922" s="4">
        <v>84</v>
      </c>
      <c r="F1922" s="4">
        <v>71</v>
      </c>
      <c r="G1922" s="4">
        <v>126</v>
      </c>
    </row>
    <row r="1923" spans="1:7" ht="12" customHeight="1" x14ac:dyDescent="0.25">
      <c r="A1923" s="3" t="str">
        <f t="shared" si="148"/>
        <v>PUNO</v>
      </c>
      <c r="B1923" s="3" t="str">
        <f t="shared" si="155"/>
        <v>SANDIA</v>
      </c>
      <c r="C1923" s="3" t="s">
        <v>1637</v>
      </c>
      <c r="D1923" s="4">
        <v>20</v>
      </c>
      <c r="E1923" s="4">
        <v>181</v>
      </c>
      <c r="F1923" s="4">
        <v>155</v>
      </c>
      <c r="G1923" s="4">
        <v>287</v>
      </c>
    </row>
    <row r="1924" spans="1:7" ht="12" customHeight="1" x14ac:dyDescent="0.25">
      <c r="A1924" s="3" t="str">
        <f t="shared" si="148"/>
        <v>PUNO</v>
      </c>
      <c r="B1924" s="3" t="str">
        <f t="shared" si="155"/>
        <v>SANDIA</v>
      </c>
      <c r="C1924" s="3" t="s">
        <v>1638</v>
      </c>
      <c r="D1924" s="4">
        <v>27</v>
      </c>
      <c r="E1924" s="4">
        <v>179</v>
      </c>
      <c r="F1924" s="4">
        <v>151</v>
      </c>
      <c r="G1924" s="4">
        <v>242</v>
      </c>
    </row>
    <row r="1925" spans="1:7" ht="12" customHeight="1" x14ac:dyDescent="0.25">
      <c r="A1925" s="3" t="str">
        <f t="shared" si="148"/>
        <v>PUNO</v>
      </c>
      <c r="B1925" s="3" t="str">
        <f t="shared" si="155"/>
        <v>SANDIA</v>
      </c>
      <c r="C1925" s="3" t="s">
        <v>1639</v>
      </c>
      <c r="D1925" s="4">
        <v>8</v>
      </c>
      <c r="E1925" s="4">
        <v>76</v>
      </c>
      <c r="F1925" s="4">
        <v>64</v>
      </c>
      <c r="G1925" s="4">
        <v>128</v>
      </c>
    </row>
    <row r="1926" spans="1:7" ht="12" customHeight="1" x14ac:dyDescent="0.25">
      <c r="A1926" s="3" t="str">
        <f t="shared" si="148"/>
        <v>PUNO</v>
      </c>
      <c r="B1926" s="3" t="str">
        <f t="shared" si="155"/>
        <v>SANDIA</v>
      </c>
      <c r="C1926" s="3" t="s">
        <v>1640</v>
      </c>
      <c r="D1926" s="4">
        <v>28</v>
      </c>
      <c r="E1926" s="4">
        <v>185</v>
      </c>
      <c r="F1926" s="4">
        <v>154</v>
      </c>
      <c r="G1926" s="4">
        <v>287</v>
      </c>
    </row>
    <row r="1927" spans="1:7" ht="12" customHeight="1" x14ac:dyDescent="0.25">
      <c r="A1927" s="3" t="str">
        <f t="shared" si="148"/>
        <v>PUNO</v>
      </c>
      <c r="B1927" s="3" t="str">
        <f t="shared" si="155"/>
        <v>SANDIA</v>
      </c>
      <c r="C1927" s="3" t="s">
        <v>1641</v>
      </c>
      <c r="D1927" s="4">
        <v>74</v>
      </c>
      <c r="E1927" s="4">
        <v>442</v>
      </c>
      <c r="F1927" s="4">
        <v>364</v>
      </c>
      <c r="G1927" s="4">
        <v>644</v>
      </c>
    </row>
    <row r="1928" spans="1:7" ht="12" customHeight="1" x14ac:dyDescent="0.25">
      <c r="A1928" s="3" t="str">
        <f t="shared" si="148"/>
        <v>PUNO</v>
      </c>
      <c r="B1928" s="3" t="str">
        <f t="shared" si="155"/>
        <v>SANDIA</v>
      </c>
      <c r="C1928" s="3" t="s">
        <v>1633</v>
      </c>
      <c r="D1928" s="4">
        <v>66</v>
      </c>
      <c r="E1928" s="4">
        <v>485</v>
      </c>
      <c r="F1928" s="4">
        <v>394</v>
      </c>
      <c r="G1928" s="4">
        <v>710</v>
      </c>
    </row>
    <row r="1929" spans="1:7" ht="12" customHeight="1" x14ac:dyDescent="0.25">
      <c r="A1929" s="3" t="str">
        <f t="shared" si="148"/>
        <v>PUNO</v>
      </c>
      <c r="B1929" s="3" t="str">
        <f t="shared" si="155"/>
        <v>SANDIA</v>
      </c>
      <c r="C1929" s="3" t="s">
        <v>1642</v>
      </c>
      <c r="D1929" s="4">
        <v>4</v>
      </c>
      <c r="E1929" s="4">
        <v>63</v>
      </c>
      <c r="F1929" s="4">
        <v>47</v>
      </c>
      <c r="G1929" s="4">
        <v>99</v>
      </c>
    </row>
    <row r="1930" spans="1:7" ht="12" customHeight="1" x14ac:dyDescent="0.25">
      <c r="A1930" s="3" t="str">
        <f t="shared" si="148"/>
        <v>PUNO</v>
      </c>
      <c r="B1930" s="139" t="s">
        <v>2705</v>
      </c>
      <c r="C1930" s="141"/>
      <c r="D1930" s="140">
        <v>279</v>
      </c>
      <c r="E1930" s="140">
        <v>2135</v>
      </c>
      <c r="F1930" s="140">
        <v>1773</v>
      </c>
      <c r="G1930" s="140">
        <v>3228</v>
      </c>
    </row>
    <row r="1931" spans="1:7" ht="12" customHeight="1" x14ac:dyDescent="0.25">
      <c r="A1931" s="3" t="str">
        <f t="shared" si="148"/>
        <v>PUNO</v>
      </c>
      <c r="B1931" s="3" t="s">
        <v>1643</v>
      </c>
      <c r="C1931" s="3" t="s">
        <v>1644</v>
      </c>
      <c r="D1931" s="4">
        <v>5</v>
      </c>
      <c r="E1931" s="4">
        <v>25</v>
      </c>
      <c r="F1931" s="4">
        <v>21</v>
      </c>
      <c r="G1931" s="4">
        <v>46</v>
      </c>
    </row>
    <row r="1932" spans="1:7" ht="12" customHeight="1" x14ac:dyDescent="0.25">
      <c r="A1932" s="3" t="str">
        <f t="shared" si="148"/>
        <v>PUNO</v>
      </c>
      <c r="B1932" s="3" t="str">
        <f t="shared" ref="B1932:B1937" si="156">B1931</f>
        <v>YUNGUYO</v>
      </c>
      <c r="C1932" s="3" t="s">
        <v>1645</v>
      </c>
      <c r="D1932" s="4">
        <v>30</v>
      </c>
      <c r="E1932" s="4">
        <v>173</v>
      </c>
      <c r="F1932" s="4">
        <v>143</v>
      </c>
      <c r="G1932" s="4">
        <v>232</v>
      </c>
    </row>
    <row r="1933" spans="1:7" ht="12" customHeight="1" x14ac:dyDescent="0.25">
      <c r="A1933" s="3" t="str">
        <f t="shared" si="148"/>
        <v>PUNO</v>
      </c>
      <c r="B1933" s="3" t="str">
        <f t="shared" si="156"/>
        <v>YUNGUYO</v>
      </c>
      <c r="C1933" s="3" t="s">
        <v>1646</v>
      </c>
      <c r="D1933" s="4">
        <v>4</v>
      </c>
      <c r="E1933" s="4">
        <v>34</v>
      </c>
      <c r="F1933" s="4">
        <v>31</v>
      </c>
      <c r="G1933" s="4">
        <v>51</v>
      </c>
    </row>
    <row r="1934" spans="1:7" ht="12" customHeight="1" x14ac:dyDescent="0.25">
      <c r="A1934" s="3" t="str">
        <f t="shared" si="148"/>
        <v>PUNO</v>
      </c>
      <c r="B1934" s="3" t="str">
        <f t="shared" si="156"/>
        <v>YUNGUYO</v>
      </c>
      <c r="C1934" s="3" t="s">
        <v>1647</v>
      </c>
      <c r="D1934" s="4">
        <v>2</v>
      </c>
      <c r="E1934" s="4">
        <v>54</v>
      </c>
      <c r="F1934" s="4">
        <v>47</v>
      </c>
      <c r="G1934" s="4">
        <v>73</v>
      </c>
    </row>
    <row r="1935" spans="1:7" ht="12" customHeight="1" x14ac:dyDescent="0.25">
      <c r="A1935" s="3" t="str">
        <f t="shared" si="148"/>
        <v>PUNO</v>
      </c>
      <c r="B1935" s="3" t="str">
        <f t="shared" si="156"/>
        <v>YUNGUYO</v>
      </c>
      <c r="C1935" s="3" t="s">
        <v>1648</v>
      </c>
      <c r="D1935" s="4">
        <v>3</v>
      </c>
      <c r="E1935" s="4">
        <v>24</v>
      </c>
      <c r="F1935" s="4">
        <v>21</v>
      </c>
      <c r="G1935" s="4">
        <v>34</v>
      </c>
    </row>
    <row r="1936" spans="1:7" ht="12" customHeight="1" x14ac:dyDescent="0.25">
      <c r="A1936" s="3" t="str">
        <f t="shared" si="148"/>
        <v>PUNO</v>
      </c>
      <c r="B1936" s="3" t="str">
        <f t="shared" si="156"/>
        <v>YUNGUYO</v>
      </c>
      <c r="C1936" s="3" t="s">
        <v>1649</v>
      </c>
      <c r="D1936" s="4">
        <v>3</v>
      </c>
      <c r="E1936" s="4">
        <v>27</v>
      </c>
      <c r="F1936" s="4">
        <v>21</v>
      </c>
      <c r="G1936" s="4">
        <v>35</v>
      </c>
    </row>
    <row r="1937" spans="1:7" ht="12" customHeight="1" x14ac:dyDescent="0.25">
      <c r="A1937" s="3" t="str">
        <f t="shared" si="148"/>
        <v>PUNO</v>
      </c>
      <c r="B1937" s="3" t="str">
        <f t="shared" si="156"/>
        <v>YUNGUYO</v>
      </c>
      <c r="C1937" s="3" t="s">
        <v>1643</v>
      </c>
      <c r="D1937" s="4">
        <v>120</v>
      </c>
      <c r="E1937" s="4">
        <v>925</v>
      </c>
      <c r="F1937" s="4">
        <v>773</v>
      </c>
      <c r="G1937" s="4">
        <v>1366</v>
      </c>
    </row>
    <row r="1938" spans="1:7" ht="12" customHeight="1" x14ac:dyDescent="0.25">
      <c r="A1938" s="3" t="str">
        <f t="shared" si="148"/>
        <v>PUNO</v>
      </c>
      <c r="B1938" s="139" t="s">
        <v>2706</v>
      </c>
      <c r="C1938" s="141"/>
      <c r="D1938" s="140">
        <v>167</v>
      </c>
      <c r="E1938" s="140">
        <v>1262</v>
      </c>
      <c r="F1938" s="140">
        <v>1057</v>
      </c>
      <c r="G1938" s="140">
        <v>1837</v>
      </c>
    </row>
    <row r="1939" spans="1:7" ht="12" customHeight="1" x14ac:dyDescent="0.25">
      <c r="A1939" s="142" t="s">
        <v>1801</v>
      </c>
      <c r="B1939" s="142"/>
      <c r="C1939" s="143"/>
      <c r="D1939" s="144">
        <v>6555</v>
      </c>
      <c r="E1939" s="144">
        <v>51658</v>
      </c>
      <c r="F1939" s="144">
        <v>43421</v>
      </c>
      <c r="G1939" s="144">
        <v>80783</v>
      </c>
    </row>
    <row r="1940" spans="1:7" ht="12" customHeight="1" x14ac:dyDescent="0.25">
      <c r="A1940" s="3" t="s">
        <v>1650</v>
      </c>
      <c r="B1940" s="3" t="s">
        <v>635</v>
      </c>
      <c r="C1940" s="3" t="s">
        <v>1651</v>
      </c>
      <c r="D1940" s="4">
        <v>144</v>
      </c>
      <c r="E1940" s="4">
        <v>819</v>
      </c>
      <c r="F1940" s="4">
        <v>700</v>
      </c>
      <c r="G1940" s="4">
        <v>1199</v>
      </c>
    </row>
    <row r="1941" spans="1:7" ht="12" customHeight="1" x14ac:dyDescent="0.25">
      <c r="A1941" s="3" t="str">
        <f t="shared" ref="A1941:B1945" si="157">A1940</f>
        <v>SAN MARTIN</v>
      </c>
      <c r="B1941" s="3" t="str">
        <f t="shared" si="157"/>
        <v>BELLAVISTA</v>
      </c>
      <c r="C1941" s="3" t="s">
        <v>1652</v>
      </c>
      <c r="D1941" s="4">
        <v>140</v>
      </c>
      <c r="E1941" s="4">
        <v>1053</v>
      </c>
      <c r="F1941" s="4">
        <v>893</v>
      </c>
      <c r="G1941" s="4">
        <v>1567</v>
      </c>
    </row>
    <row r="1942" spans="1:7" ht="12" customHeight="1" x14ac:dyDescent="0.25">
      <c r="A1942" s="3" t="str">
        <f t="shared" si="157"/>
        <v>SAN MARTIN</v>
      </c>
      <c r="B1942" s="3" t="str">
        <f t="shared" si="157"/>
        <v>BELLAVISTA</v>
      </c>
      <c r="C1942" s="3" t="s">
        <v>635</v>
      </c>
      <c r="D1942" s="4">
        <v>196</v>
      </c>
      <c r="E1942" s="4">
        <v>1096</v>
      </c>
      <c r="F1942" s="4">
        <v>905</v>
      </c>
      <c r="G1942" s="4">
        <v>1704</v>
      </c>
    </row>
    <row r="1943" spans="1:7" ht="12" customHeight="1" x14ac:dyDescent="0.25">
      <c r="A1943" s="3" t="str">
        <f t="shared" si="157"/>
        <v>SAN MARTIN</v>
      </c>
      <c r="B1943" s="3" t="str">
        <f t="shared" si="157"/>
        <v>BELLAVISTA</v>
      </c>
      <c r="C1943" s="3" t="s">
        <v>1653</v>
      </c>
      <c r="D1943" s="4">
        <v>27</v>
      </c>
      <c r="E1943" s="4">
        <v>172</v>
      </c>
      <c r="F1943" s="4">
        <v>139</v>
      </c>
      <c r="G1943" s="4">
        <v>234</v>
      </c>
    </row>
    <row r="1944" spans="1:7" ht="12" customHeight="1" x14ac:dyDescent="0.25">
      <c r="A1944" s="3" t="str">
        <f t="shared" si="157"/>
        <v>SAN MARTIN</v>
      </c>
      <c r="B1944" s="3" t="str">
        <f t="shared" si="157"/>
        <v>BELLAVISTA</v>
      </c>
      <c r="C1944" s="3" t="s">
        <v>671</v>
      </c>
      <c r="D1944" s="4">
        <v>76</v>
      </c>
      <c r="E1944" s="4">
        <v>551</v>
      </c>
      <c r="F1944" s="4">
        <v>451</v>
      </c>
      <c r="G1944" s="4">
        <v>798</v>
      </c>
    </row>
    <row r="1945" spans="1:7" ht="12" customHeight="1" x14ac:dyDescent="0.25">
      <c r="A1945" s="3" t="str">
        <f t="shared" si="157"/>
        <v>SAN MARTIN</v>
      </c>
      <c r="B1945" s="3" t="str">
        <f t="shared" si="157"/>
        <v>BELLAVISTA</v>
      </c>
      <c r="C1945" s="3" t="s">
        <v>891</v>
      </c>
      <c r="D1945" s="4">
        <v>33</v>
      </c>
      <c r="E1945" s="4">
        <v>329</v>
      </c>
      <c r="F1945" s="4">
        <v>279</v>
      </c>
      <c r="G1945" s="4">
        <v>500</v>
      </c>
    </row>
    <row r="1946" spans="1:7" ht="12" customHeight="1" x14ac:dyDescent="0.25">
      <c r="A1946" s="3" t="str">
        <f t="shared" ref="A1946:A2026" si="158">A1945</f>
        <v>SAN MARTIN</v>
      </c>
      <c r="B1946" s="139" t="s">
        <v>2707</v>
      </c>
      <c r="C1946" s="141"/>
      <c r="D1946" s="140">
        <v>616</v>
      </c>
      <c r="E1946" s="140">
        <v>4020</v>
      </c>
      <c r="F1946" s="140">
        <v>3367</v>
      </c>
      <c r="G1946" s="140">
        <v>6002</v>
      </c>
    </row>
    <row r="1947" spans="1:7" ht="12" customHeight="1" x14ac:dyDescent="0.25">
      <c r="A1947" s="3" t="str">
        <f t="shared" si="158"/>
        <v>SAN MARTIN</v>
      </c>
      <c r="B1947" s="3" t="s">
        <v>1654</v>
      </c>
      <c r="C1947" s="3" t="s">
        <v>1655</v>
      </c>
      <c r="D1947" s="4">
        <v>18</v>
      </c>
      <c r="E1947" s="4">
        <v>107</v>
      </c>
      <c r="F1947" s="4">
        <v>88</v>
      </c>
      <c r="G1947" s="4">
        <v>152</v>
      </c>
    </row>
    <row r="1948" spans="1:7" ht="12" customHeight="1" x14ac:dyDescent="0.25">
      <c r="A1948" s="3" t="str">
        <f t="shared" si="158"/>
        <v>SAN MARTIN</v>
      </c>
      <c r="B1948" s="3" t="str">
        <f>B1947</f>
        <v>EL DORADO</v>
      </c>
      <c r="C1948" s="3" t="s">
        <v>1656</v>
      </c>
      <c r="D1948" s="4">
        <v>181</v>
      </c>
      <c r="E1948" s="4">
        <v>1116</v>
      </c>
      <c r="F1948" s="4">
        <v>927</v>
      </c>
      <c r="G1948" s="4">
        <v>1686</v>
      </c>
    </row>
    <row r="1949" spans="1:7" ht="12" customHeight="1" x14ac:dyDescent="0.25">
      <c r="A1949" s="3" t="str">
        <f t="shared" si="158"/>
        <v>SAN MARTIN</v>
      </c>
      <c r="B1949" s="3" t="str">
        <f>B1948</f>
        <v>EL DORADO</v>
      </c>
      <c r="C1949" s="3" t="s">
        <v>1650</v>
      </c>
      <c r="D1949" s="4">
        <v>126</v>
      </c>
      <c r="E1949" s="4">
        <v>780</v>
      </c>
      <c r="F1949" s="4">
        <v>630</v>
      </c>
      <c r="G1949" s="4">
        <v>1134</v>
      </c>
    </row>
    <row r="1950" spans="1:7" ht="12" customHeight="1" x14ac:dyDescent="0.25">
      <c r="A1950" s="3" t="str">
        <f t="shared" si="158"/>
        <v>SAN MARTIN</v>
      </c>
      <c r="B1950" s="3" t="str">
        <f>B1949</f>
        <v>EL DORADO</v>
      </c>
      <c r="C1950" s="3" t="s">
        <v>82</v>
      </c>
      <c r="D1950" s="4">
        <v>71</v>
      </c>
      <c r="E1950" s="4">
        <v>405</v>
      </c>
      <c r="F1950" s="4">
        <v>331</v>
      </c>
      <c r="G1950" s="4">
        <v>552</v>
      </c>
    </row>
    <row r="1951" spans="1:7" ht="12" customHeight="1" x14ac:dyDescent="0.25">
      <c r="A1951" s="3" t="str">
        <f t="shared" si="158"/>
        <v>SAN MARTIN</v>
      </c>
      <c r="B1951" s="3" t="str">
        <f>B1950</f>
        <v>EL DORADO</v>
      </c>
      <c r="C1951" s="3" t="s">
        <v>1657</v>
      </c>
      <c r="D1951" s="4">
        <v>28</v>
      </c>
      <c r="E1951" s="4">
        <v>189</v>
      </c>
      <c r="F1951" s="4">
        <v>160</v>
      </c>
      <c r="G1951" s="4">
        <v>273</v>
      </c>
    </row>
    <row r="1952" spans="1:7" ht="12" customHeight="1" x14ac:dyDescent="0.25">
      <c r="A1952" s="3" t="str">
        <f t="shared" si="158"/>
        <v>SAN MARTIN</v>
      </c>
      <c r="B1952" s="139" t="s">
        <v>2708</v>
      </c>
      <c r="C1952" s="141"/>
      <c r="D1952" s="140">
        <v>424</v>
      </c>
      <c r="E1952" s="140">
        <v>2597</v>
      </c>
      <c r="F1952" s="140">
        <v>2136</v>
      </c>
      <c r="G1952" s="140">
        <v>3797</v>
      </c>
    </row>
    <row r="1953" spans="1:7" ht="12" customHeight="1" x14ac:dyDescent="0.25">
      <c r="A1953" s="3" t="str">
        <f t="shared" si="158"/>
        <v>SAN MARTIN</v>
      </c>
      <c r="B1953" s="3" t="s">
        <v>1653</v>
      </c>
      <c r="C1953" s="3" t="s">
        <v>1658</v>
      </c>
      <c r="D1953" s="4">
        <v>48</v>
      </c>
      <c r="E1953" s="4">
        <v>196</v>
      </c>
      <c r="F1953" s="4">
        <v>144</v>
      </c>
      <c r="G1953" s="4">
        <v>282</v>
      </c>
    </row>
    <row r="1954" spans="1:7" ht="12" customHeight="1" x14ac:dyDescent="0.25">
      <c r="A1954" s="3" t="str">
        <f t="shared" si="158"/>
        <v>SAN MARTIN</v>
      </c>
      <c r="B1954" s="3" t="str">
        <f>B1953</f>
        <v>HUALLAGA</v>
      </c>
      <c r="C1954" s="3" t="s">
        <v>1659</v>
      </c>
      <c r="D1954" s="4">
        <v>19</v>
      </c>
      <c r="E1954" s="4">
        <v>127</v>
      </c>
      <c r="F1954" s="4">
        <v>101</v>
      </c>
      <c r="G1954" s="4">
        <v>177</v>
      </c>
    </row>
    <row r="1955" spans="1:7" ht="12" customHeight="1" x14ac:dyDescent="0.25">
      <c r="A1955" s="3" t="str">
        <f t="shared" si="158"/>
        <v>SAN MARTIN</v>
      </c>
      <c r="B1955" s="3" t="str">
        <f>B1954</f>
        <v>HUALLAGA</v>
      </c>
      <c r="C1955" s="3" t="s">
        <v>1660</v>
      </c>
      <c r="D1955" s="4">
        <v>41</v>
      </c>
      <c r="E1955" s="4">
        <v>256</v>
      </c>
      <c r="F1955" s="4">
        <v>210</v>
      </c>
      <c r="G1955" s="4">
        <v>358</v>
      </c>
    </row>
    <row r="1956" spans="1:7" ht="12" customHeight="1" x14ac:dyDescent="0.25">
      <c r="A1956" s="3" t="str">
        <f t="shared" si="158"/>
        <v>SAN MARTIN</v>
      </c>
      <c r="B1956" s="3" t="str">
        <f>B1955</f>
        <v>HUALLAGA</v>
      </c>
      <c r="C1956" s="3" t="s">
        <v>1661</v>
      </c>
      <c r="D1956" s="4">
        <v>16</v>
      </c>
      <c r="E1956" s="4">
        <v>140</v>
      </c>
      <c r="F1956" s="4">
        <v>110</v>
      </c>
      <c r="G1956" s="4">
        <v>178</v>
      </c>
    </row>
    <row r="1957" spans="1:7" ht="12" customHeight="1" x14ac:dyDescent="0.25">
      <c r="A1957" s="3" t="str">
        <f t="shared" si="158"/>
        <v>SAN MARTIN</v>
      </c>
      <c r="B1957" s="3" t="str">
        <f>B1956</f>
        <v>HUALLAGA</v>
      </c>
      <c r="C1957" s="3" t="s">
        <v>1662</v>
      </c>
      <c r="D1957" s="4">
        <v>112</v>
      </c>
      <c r="E1957" s="4">
        <v>814</v>
      </c>
      <c r="F1957" s="4">
        <v>669</v>
      </c>
      <c r="G1957" s="4">
        <v>1236</v>
      </c>
    </row>
    <row r="1958" spans="1:7" ht="12" customHeight="1" x14ac:dyDescent="0.25">
      <c r="A1958" s="3" t="str">
        <f t="shared" si="158"/>
        <v>SAN MARTIN</v>
      </c>
      <c r="B1958" s="3" t="str">
        <f>B1957</f>
        <v>HUALLAGA</v>
      </c>
      <c r="C1958" s="3" t="s">
        <v>1663</v>
      </c>
      <c r="D1958" s="4">
        <v>4</v>
      </c>
      <c r="E1958" s="4">
        <v>37</v>
      </c>
      <c r="F1958" s="4">
        <v>33</v>
      </c>
      <c r="G1958" s="4">
        <v>59</v>
      </c>
    </row>
    <row r="1959" spans="1:7" ht="12" customHeight="1" x14ac:dyDescent="0.25">
      <c r="A1959" s="3" t="str">
        <f t="shared" si="158"/>
        <v>SAN MARTIN</v>
      </c>
      <c r="B1959" s="139" t="s">
        <v>2709</v>
      </c>
      <c r="C1959" s="141"/>
      <c r="D1959" s="140">
        <v>240</v>
      </c>
      <c r="E1959" s="140">
        <v>1570</v>
      </c>
      <c r="F1959" s="140">
        <v>1267</v>
      </c>
      <c r="G1959" s="140">
        <v>2290</v>
      </c>
    </row>
    <row r="1960" spans="1:7" ht="12" customHeight="1" x14ac:dyDescent="0.25">
      <c r="A1960" s="3" t="str">
        <f t="shared" si="158"/>
        <v>SAN MARTIN</v>
      </c>
      <c r="B1960" s="3" t="s">
        <v>1664</v>
      </c>
      <c r="C1960" s="3" t="s">
        <v>1665</v>
      </c>
      <c r="D1960" s="4">
        <v>146</v>
      </c>
      <c r="E1960" s="4">
        <v>923</v>
      </c>
      <c r="F1960" s="4">
        <v>765</v>
      </c>
      <c r="G1960" s="4">
        <v>1343</v>
      </c>
    </row>
    <row r="1961" spans="1:7" ht="12" customHeight="1" x14ac:dyDescent="0.25">
      <c r="A1961" s="3" t="str">
        <f t="shared" si="158"/>
        <v>SAN MARTIN</v>
      </c>
      <c r="B1961" s="3" t="str">
        <f t="shared" ref="B1961:B1970" si="159">B1960</f>
        <v>LAMAS</v>
      </c>
      <c r="C1961" s="3" t="s">
        <v>1666</v>
      </c>
      <c r="D1961" s="4">
        <v>83</v>
      </c>
      <c r="E1961" s="4">
        <v>485</v>
      </c>
      <c r="F1961" s="4">
        <v>385</v>
      </c>
      <c r="G1961" s="4">
        <v>660</v>
      </c>
    </row>
    <row r="1962" spans="1:7" ht="12" customHeight="1" x14ac:dyDescent="0.25">
      <c r="A1962" s="3" t="str">
        <f t="shared" si="158"/>
        <v>SAN MARTIN</v>
      </c>
      <c r="B1962" s="3" t="str">
        <f t="shared" si="159"/>
        <v>LAMAS</v>
      </c>
      <c r="C1962" s="3" t="s">
        <v>1667</v>
      </c>
      <c r="D1962" s="4">
        <v>120</v>
      </c>
      <c r="E1962" s="4">
        <v>713</v>
      </c>
      <c r="F1962" s="4">
        <v>579</v>
      </c>
      <c r="G1962" s="4">
        <v>1034</v>
      </c>
    </row>
    <row r="1963" spans="1:7" ht="12" customHeight="1" x14ac:dyDescent="0.25">
      <c r="A1963" s="3" t="str">
        <f t="shared" si="158"/>
        <v>SAN MARTIN</v>
      </c>
      <c r="B1963" s="3" t="str">
        <f t="shared" si="159"/>
        <v>LAMAS</v>
      </c>
      <c r="C1963" s="3" t="s">
        <v>1668</v>
      </c>
      <c r="D1963" s="4">
        <v>36</v>
      </c>
      <c r="E1963" s="4">
        <v>262</v>
      </c>
      <c r="F1963" s="4">
        <v>220</v>
      </c>
      <c r="G1963" s="4">
        <v>382</v>
      </c>
    </row>
    <row r="1964" spans="1:7" ht="12" customHeight="1" x14ac:dyDescent="0.25">
      <c r="A1964" s="3" t="str">
        <f t="shared" si="158"/>
        <v>SAN MARTIN</v>
      </c>
      <c r="B1964" s="3" t="str">
        <f t="shared" si="159"/>
        <v>LAMAS</v>
      </c>
      <c r="C1964" s="3" t="s">
        <v>1664</v>
      </c>
      <c r="D1964" s="4">
        <v>124</v>
      </c>
      <c r="E1964" s="4">
        <v>801</v>
      </c>
      <c r="F1964" s="4">
        <v>661</v>
      </c>
      <c r="G1964" s="4">
        <v>1227</v>
      </c>
    </row>
    <row r="1965" spans="1:7" ht="12" customHeight="1" x14ac:dyDescent="0.25">
      <c r="A1965" s="3" t="str">
        <f t="shared" si="158"/>
        <v>SAN MARTIN</v>
      </c>
      <c r="B1965" s="3" t="str">
        <f t="shared" si="159"/>
        <v>LAMAS</v>
      </c>
      <c r="C1965" s="3" t="s">
        <v>1669</v>
      </c>
      <c r="D1965" s="4">
        <v>81</v>
      </c>
      <c r="E1965" s="4">
        <v>505</v>
      </c>
      <c r="F1965" s="4">
        <v>430</v>
      </c>
      <c r="G1965" s="4">
        <v>751</v>
      </c>
    </row>
    <row r="1966" spans="1:7" ht="12" customHeight="1" x14ac:dyDescent="0.25">
      <c r="A1966" s="3" t="str">
        <f t="shared" si="158"/>
        <v>SAN MARTIN</v>
      </c>
      <c r="B1966" s="3" t="str">
        <f t="shared" si="159"/>
        <v>LAMAS</v>
      </c>
      <c r="C1966" s="3" t="s">
        <v>1670</v>
      </c>
      <c r="D1966" s="4">
        <v>23</v>
      </c>
      <c r="E1966" s="4">
        <v>159</v>
      </c>
      <c r="F1966" s="4">
        <v>132</v>
      </c>
      <c r="G1966" s="4">
        <v>259</v>
      </c>
    </row>
    <row r="1967" spans="1:7" ht="12" customHeight="1" x14ac:dyDescent="0.25">
      <c r="A1967" s="3" t="str">
        <f t="shared" si="158"/>
        <v>SAN MARTIN</v>
      </c>
      <c r="B1967" s="3" t="str">
        <f t="shared" si="159"/>
        <v>LAMAS</v>
      </c>
      <c r="C1967" s="3" t="s">
        <v>1671</v>
      </c>
      <c r="D1967" s="4">
        <v>15</v>
      </c>
      <c r="E1967" s="4">
        <v>96</v>
      </c>
      <c r="F1967" s="4">
        <v>74</v>
      </c>
      <c r="G1967" s="4">
        <v>148</v>
      </c>
    </row>
    <row r="1968" spans="1:7" ht="12" customHeight="1" x14ac:dyDescent="0.25">
      <c r="A1968" s="3" t="str">
        <f t="shared" si="158"/>
        <v>SAN MARTIN</v>
      </c>
      <c r="B1968" s="3" t="str">
        <f t="shared" si="159"/>
        <v>LAMAS</v>
      </c>
      <c r="C1968" s="3" t="s">
        <v>1672</v>
      </c>
      <c r="D1968" s="4">
        <v>21</v>
      </c>
      <c r="E1968" s="4">
        <v>124</v>
      </c>
      <c r="F1968" s="4">
        <v>98</v>
      </c>
      <c r="G1968" s="4">
        <v>170</v>
      </c>
    </row>
    <row r="1969" spans="1:7" ht="12" customHeight="1" x14ac:dyDescent="0.25">
      <c r="A1969" s="3" t="str">
        <f t="shared" si="158"/>
        <v>SAN MARTIN</v>
      </c>
      <c r="B1969" s="3" t="str">
        <f t="shared" si="159"/>
        <v>LAMAS</v>
      </c>
      <c r="C1969" s="3" t="s">
        <v>1673</v>
      </c>
      <c r="D1969" s="4">
        <v>130</v>
      </c>
      <c r="E1969" s="4">
        <v>783</v>
      </c>
      <c r="F1969" s="4">
        <v>649</v>
      </c>
      <c r="G1969" s="4">
        <v>1164</v>
      </c>
    </row>
    <row r="1970" spans="1:7" ht="12" customHeight="1" x14ac:dyDescent="0.25">
      <c r="A1970" s="3" t="str">
        <f t="shared" si="158"/>
        <v>SAN MARTIN</v>
      </c>
      <c r="B1970" s="3" t="str">
        <f t="shared" si="159"/>
        <v>LAMAS</v>
      </c>
      <c r="C1970" s="3" t="s">
        <v>1674</v>
      </c>
      <c r="D1970" s="4">
        <v>74</v>
      </c>
      <c r="E1970" s="4">
        <v>406</v>
      </c>
      <c r="F1970" s="4">
        <v>330</v>
      </c>
      <c r="G1970" s="4">
        <v>565</v>
      </c>
    </row>
    <row r="1971" spans="1:7" ht="12" customHeight="1" x14ac:dyDescent="0.25">
      <c r="A1971" s="3" t="str">
        <f t="shared" si="158"/>
        <v>SAN MARTIN</v>
      </c>
      <c r="B1971" s="139" t="s">
        <v>2710</v>
      </c>
      <c r="C1971" s="141"/>
      <c r="D1971" s="140">
        <v>853</v>
      </c>
      <c r="E1971" s="140">
        <v>5257</v>
      </c>
      <c r="F1971" s="140">
        <v>4323</v>
      </c>
      <c r="G1971" s="140">
        <v>7703</v>
      </c>
    </row>
    <row r="1972" spans="1:7" ht="12" customHeight="1" x14ac:dyDescent="0.25">
      <c r="A1972" s="3" t="str">
        <f t="shared" si="158"/>
        <v>SAN MARTIN</v>
      </c>
      <c r="B1972" s="3" t="s">
        <v>374</v>
      </c>
      <c r="C1972" s="3" t="s">
        <v>1675</v>
      </c>
      <c r="D1972" s="4">
        <v>127</v>
      </c>
      <c r="E1972" s="4">
        <v>851</v>
      </c>
      <c r="F1972" s="4">
        <v>692</v>
      </c>
      <c r="G1972" s="4">
        <v>1214</v>
      </c>
    </row>
    <row r="1973" spans="1:7" ht="12" customHeight="1" x14ac:dyDescent="0.25">
      <c r="A1973" s="3" t="str">
        <f t="shared" si="158"/>
        <v>SAN MARTIN</v>
      </c>
      <c r="B1973" s="3" t="str">
        <f>B1972</f>
        <v>MARISCAL CACERES</v>
      </c>
      <c r="C1973" s="3" t="s">
        <v>1676</v>
      </c>
      <c r="D1973" s="4">
        <v>79</v>
      </c>
      <c r="E1973" s="4">
        <v>576</v>
      </c>
      <c r="F1973" s="4">
        <v>475</v>
      </c>
      <c r="G1973" s="4">
        <v>820</v>
      </c>
    </row>
    <row r="1974" spans="1:7" ht="12" customHeight="1" x14ac:dyDescent="0.25">
      <c r="A1974" s="3" t="str">
        <f t="shared" si="158"/>
        <v>SAN MARTIN</v>
      </c>
      <c r="B1974" s="3" t="str">
        <f>B1973</f>
        <v>MARISCAL CACERES</v>
      </c>
      <c r="C1974" s="3" t="s">
        <v>1677</v>
      </c>
      <c r="D1974" s="4">
        <v>326</v>
      </c>
      <c r="E1974" s="4">
        <v>2183</v>
      </c>
      <c r="F1974" s="4">
        <v>1819</v>
      </c>
      <c r="G1974" s="4">
        <v>2909</v>
      </c>
    </row>
    <row r="1975" spans="1:7" ht="12" customHeight="1" x14ac:dyDescent="0.25">
      <c r="A1975" s="3" t="str">
        <f t="shared" si="158"/>
        <v>SAN MARTIN</v>
      </c>
      <c r="B1975" s="3" t="str">
        <f>B1974</f>
        <v>MARISCAL CACERES</v>
      </c>
      <c r="C1975" s="3" t="s">
        <v>1678</v>
      </c>
      <c r="D1975" s="4">
        <v>72</v>
      </c>
      <c r="E1975" s="4">
        <v>390</v>
      </c>
      <c r="F1975" s="4">
        <v>322</v>
      </c>
      <c r="G1975" s="4">
        <v>609</v>
      </c>
    </row>
    <row r="1976" spans="1:7" ht="12" customHeight="1" x14ac:dyDescent="0.25">
      <c r="A1976" s="3" t="str">
        <f t="shared" si="158"/>
        <v>SAN MARTIN</v>
      </c>
      <c r="B1976" s="3" t="str">
        <f>B1975</f>
        <v>MARISCAL CACERES</v>
      </c>
      <c r="C1976" s="3" t="s">
        <v>1679</v>
      </c>
      <c r="D1976" s="4">
        <v>62</v>
      </c>
      <c r="E1976" s="4">
        <v>414</v>
      </c>
      <c r="F1976" s="4">
        <v>346</v>
      </c>
      <c r="G1976" s="4">
        <v>594</v>
      </c>
    </row>
    <row r="1977" spans="1:7" ht="12" customHeight="1" x14ac:dyDescent="0.25">
      <c r="A1977" s="3" t="str">
        <f t="shared" si="158"/>
        <v>SAN MARTIN</v>
      </c>
      <c r="B1977" s="139" t="s">
        <v>2711</v>
      </c>
      <c r="C1977" s="141"/>
      <c r="D1977" s="140">
        <v>666</v>
      </c>
      <c r="E1977" s="140">
        <v>4414</v>
      </c>
      <c r="F1977" s="140">
        <v>3654</v>
      </c>
      <c r="G1977" s="140">
        <v>6146</v>
      </c>
    </row>
    <row r="1978" spans="1:7" ht="12" customHeight="1" x14ac:dyDescent="0.25">
      <c r="A1978" s="3" t="str">
        <f t="shared" si="158"/>
        <v>SAN MARTIN</v>
      </c>
      <c r="B1978" s="3" t="s">
        <v>1680</v>
      </c>
      <c r="C1978" s="3" t="s">
        <v>1681</v>
      </c>
      <c r="D1978" s="4">
        <v>48</v>
      </c>
      <c r="E1978" s="4">
        <v>324</v>
      </c>
      <c r="F1978" s="4">
        <v>276</v>
      </c>
      <c r="G1978" s="4">
        <v>505</v>
      </c>
    </row>
    <row r="1979" spans="1:7" ht="12" customHeight="1" x14ac:dyDescent="0.25">
      <c r="A1979" s="3" t="str">
        <f t="shared" si="158"/>
        <v>SAN MARTIN</v>
      </c>
      <c r="B1979" s="3" t="str">
        <f>B1978</f>
        <v>MOYOBAMBA</v>
      </c>
      <c r="C1979" s="3" t="s">
        <v>1682</v>
      </c>
      <c r="D1979" s="4">
        <v>24</v>
      </c>
      <c r="E1979" s="4">
        <v>115</v>
      </c>
      <c r="F1979" s="4">
        <v>86</v>
      </c>
      <c r="G1979" s="4">
        <v>139</v>
      </c>
    </row>
    <row r="1980" spans="1:7" ht="12" customHeight="1" x14ac:dyDescent="0.25">
      <c r="A1980" s="3" t="str">
        <f t="shared" si="158"/>
        <v>SAN MARTIN</v>
      </c>
      <c r="B1980" s="3" t="str">
        <f>B1979</f>
        <v>MOYOBAMBA</v>
      </c>
      <c r="C1980" s="3" t="s">
        <v>1683</v>
      </c>
      <c r="D1980" s="4">
        <v>121</v>
      </c>
      <c r="E1980" s="4">
        <v>918</v>
      </c>
      <c r="F1980" s="4">
        <v>769</v>
      </c>
      <c r="G1980" s="4">
        <v>1500</v>
      </c>
    </row>
    <row r="1981" spans="1:7" ht="12" customHeight="1" x14ac:dyDescent="0.25">
      <c r="A1981" s="3" t="str">
        <f t="shared" si="158"/>
        <v>SAN MARTIN</v>
      </c>
      <c r="B1981" s="3" t="str">
        <f>B1980</f>
        <v>MOYOBAMBA</v>
      </c>
      <c r="C1981" s="3" t="s">
        <v>1680</v>
      </c>
      <c r="D1981" s="4">
        <v>696</v>
      </c>
      <c r="E1981" s="4">
        <v>4657</v>
      </c>
      <c r="F1981" s="4">
        <v>3879</v>
      </c>
      <c r="G1981" s="4">
        <v>7201</v>
      </c>
    </row>
    <row r="1982" spans="1:7" ht="12" customHeight="1" x14ac:dyDescent="0.25">
      <c r="A1982" s="3" t="str">
        <f t="shared" si="158"/>
        <v>SAN MARTIN</v>
      </c>
      <c r="B1982" s="3" t="str">
        <f>B1981</f>
        <v>MOYOBAMBA</v>
      </c>
      <c r="C1982" s="3" t="s">
        <v>1684</v>
      </c>
      <c r="D1982" s="4">
        <v>188</v>
      </c>
      <c r="E1982" s="4">
        <v>1372</v>
      </c>
      <c r="F1982" s="4">
        <v>1125</v>
      </c>
      <c r="G1982" s="4">
        <v>2098</v>
      </c>
    </row>
    <row r="1983" spans="1:7" ht="12" customHeight="1" x14ac:dyDescent="0.25">
      <c r="A1983" s="3" t="str">
        <f t="shared" si="158"/>
        <v>SAN MARTIN</v>
      </c>
      <c r="B1983" s="3" t="str">
        <f>B1982</f>
        <v>MOYOBAMBA</v>
      </c>
      <c r="C1983" s="3" t="s">
        <v>1685</v>
      </c>
      <c r="D1983" s="4">
        <v>26</v>
      </c>
      <c r="E1983" s="4">
        <v>199</v>
      </c>
      <c r="F1983" s="4">
        <v>167</v>
      </c>
      <c r="G1983" s="4">
        <v>287</v>
      </c>
    </row>
    <row r="1984" spans="1:7" ht="12" customHeight="1" x14ac:dyDescent="0.25">
      <c r="A1984" s="3" t="str">
        <f t="shared" si="158"/>
        <v>SAN MARTIN</v>
      </c>
      <c r="B1984" s="139" t="s">
        <v>2712</v>
      </c>
      <c r="C1984" s="141"/>
      <c r="D1984" s="140">
        <v>1103</v>
      </c>
      <c r="E1984" s="140">
        <v>7585</v>
      </c>
      <c r="F1984" s="140">
        <v>6302</v>
      </c>
      <c r="G1984" s="140">
        <v>11730</v>
      </c>
    </row>
    <row r="1985" spans="1:7" ht="12" customHeight="1" x14ac:dyDescent="0.25">
      <c r="A1985" s="3" t="str">
        <f t="shared" si="158"/>
        <v>SAN MARTIN</v>
      </c>
      <c r="B1985" s="3" t="s">
        <v>1686</v>
      </c>
      <c r="C1985" s="3" t="s">
        <v>1506</v>
      </c>
      <c r="D1985" s="4">
        <v>25</v>
      </c>
      <c r="E1985" s="4">
        <v>193</v>
      </c>
      <c r="F1985" s="4">
        <v>153</v>
      </c>
      <c r="G1985" s="4">
        <v>266</v>
      </c>
    </row>
    <row r="1986" spans="1:7" ht="12" customHeight="1" x14ac:dyDescent="0.25">
      <c r="A1986" s="3" t="str">
        <f t="shared" si="158"/>
        <v>SAN MARTIN</v>
      </c>
      <c r="B1986" s="3" t="str">
        <f t="shared" ref="B1986:B1994" si="160">B1985</f>
        <v>PICOTA</v>
      </c>
      <c r="C1986" s="3" t="s">
        <v>1687</v>
      </c>
      <c r="D1986" s="4">
        <v>15</v>
      </c>
      <c r="E1986" s="4">
        <v>109</v>
      </c>
      <c r="F1986" s="4">
        <v>87</v>
      </c>
      <c r="G1986" s="4">
        <v>140</v>
      </c>
    </row>
    <row r="1987" spans="1:7" ht="12" customHeight="1" x14ac:dyDescent="0.25">
      <c r="A1987" s="3" t="str">
        <f t="shared" si="158"/>
        <v>SAN MARTIN</v>
      </c>
      <c r="B1987" s="3" t="str">
        <f t="shared" si="160"/>
        <v>PICOTA</v>
      </c>
      <c r="C1987" s="3" t="s">
        <v>1686</v>
      </c>
      <c r="D1987" s="4">
        <v>100</v>
      </c>
      <c r="E1987" s="4">
        <v>658</v>
      </c>
      <c r="F1987" s="4">
        <v>558</v>
      </c>
      <c r="G1987" s="4">
        <v>965</v>
      </c>
    </row>
    <row r="1988" spans="1:7" ht="12" customHeight="1" x14ac:dyDescent="0.25">
      <c r="A1988" s="3" t="str">
        <f t="shared" si="158"/>
        <v>SAN MARTIN</v>
      </c>
      <c r="B1988" s="3" t="str">
        <f t="shared" si="160"/>
        <v>PICOTA</v>
      </c>
      <c r="C1988" s="3" t="s">
        <v>1688</v>
      </c>
      <c r="D1988" s="4">
        <v>7</v>
      </c>
      <c r="E1988" s="4">
        <v>53</v>
      </c>
      <c r="F1988" s="4">
        <v>41</v>
      </c>
      <c r="G1988" s="4">
        <v>66</v>
      </c>
    </row>
    <row r="1989" spans="1:7" ht="12" customHeight="1" x14ac:dyDescent="0.25">
      <c r="A1989" s="3" t="str">
        <f t="shared" si="158"/>
        <v>SAN MARTIN</v>
      </c>
      <c r="B1989" s="3" t="str">
        <f t="shared" si="160"/>
        <v>PICOTA</v>
      </c>
      <c r="C1989" s="3" t="s">
        <v>1689</v>
      </c>
      <c r="D1989" s="4">
        <v>18</v>
      </c>
      <c r="E1989" s="4">
        <v>173</v>
      </c>
      <c r="F1989" s="4">
        <v>152</v>
      </c>
      <c r="G1989" s="4">
        <v>259</v>
      </c>
    </row>
    <row r="1990" spans="1:7" ht="12" customHeight="1" x14ac:dyDescent="0.25">
      <c r="A1990" s="3" t="str">
        <f t="shared" si="158"/>
        <v>SAN MARTIN</v>
      </c>
      <c r="B1990" s="3" t="str">
        <f t="shared" si="160"/>
        <v>PICOTA</v>
      </c>
      <c r="C1990" s="3" t="s">
        <v>64</v>
      </c>
      <c r="D1990" s="4">
        <v>14</v>
      </c>
      <c r="E1990" s="4">
        <v>74</v>
      </c>
      <c r="F1990" s="4">
        <v>64</v>
      </c>
      <c r="G1990" s="4">
        <v>109</v>
      </c>
    </row>
    <row r="1991" spans="1:7" ht="12" customHeight="1" x14ac:dyDescent="0.25">
      <c r="A1991" s="3" t="str">
        <f t="shared" si="158"/>
        <v>SAN MARTIN</v>
      </c>
      <c r="B1991" s="3" t="str">
        <f t="shared" si="160"/>
        <v>PICOTA</v>
      </c>
      <c r="C1991" s="3" t="s">
        <v>1690</v>
      </c>
      <c r="D1991" s="4">
        <v>23</v>
      </c>
      <c r="E1991" s="4">
        <v>204</v>
      </c>
      <c r="F1991" s="4">
        <v>185</v>
      </c>
      <c r="G1991" s="4">
        <v>306</v>
      </c>
    </row>
    <row r="1992" spans="1:7" ht="12" customHeight="1" x14ac:dyDescent="0.25">
      <c r="A1992" s="3" t="str">
        <f t="shared" si="158"/>
        <v>SAN MARTIN</v>
      </c>
      <c r="B1992" s="3" t="str">
        <f t="shared" si="160"/>
        <v>PICOTA</v>
      </c>
      <c r="C1992" s="3" t="s">
        <v>1691</v>
      </c>
      <c r="D1992" s="4">
        <v>100</v>
      </c>
      <c r="E1992" s="4">
        <v>597</v>
      </c>
      <c r="F1992" s="4">
        <v>500</v>
      </c>
      <c r="G1992" s="4">
        <v>944</v>
      </c>
    </row>
    <row r="1993" spans="1:7" ht="12" customHeight="1" x14ac:dyDescent="0.25">
      <c r="A1993" s="3" t="str">
        <f t="shared" si="158"/>
        <v>SAN MARTIN</v>
      </c>
      <c r="B1993" s="3" t="str">
        <f t="shared" si="160"/>
        <v>PICOTA</v>
      </c>
      <c r="C1993" s="3" t="s">
        <v>1692</v>
      </c>
      <c r="D1993" s="4">
        <v>36</v>
      </c>
      <c r="E1993" s="4">
        <v>268</v>
      </c>
      <c r="F1993" s="4">
        <v>224</v>
      </c>
      <c r="G1993" s="4">
        <v>396</v>
      </c>
    </row>
    <row r="1994" spans="1:7" ht="12" customHeight="1" x14ac:dyDescent="0.25">
      <c r="A1994" s="3" t="str">
        <f t="shared" si="158"/>
        <v>SAN MARTIN</v>
      </c>
      <c r="B1994" s="3" t="str">
        <f t="shared" si="160"/>
        <v>PICOTA</v>
      </c>
      <c r="C1994" s="3" t="s">
        <v>1693</v>
      </c>
      <c r="D1994" s="4">
        <v>44</v>
      </c>
      <c r="E1994" s="4">
        <v>246</v>
      </c>
      <c r="F1994" s="4">
        <v>193</v>
      </c>
      <c r="G1994" s="4">
        <v>333</v>
      </c>
    </row>
    <row r="1995" spans="1:7" ht="12" customHeight="1" x14ac:dyDescent="0.25">
      <c r="A1995" s="3" t="str">
        <f t="shared" si="158"/>
        <v>SAN MARTIN</v>
      </c>
      <c r="B1995" s="139" t="s">
        <v>2713</v>
      </c>
      <c r="C1995" s="141"/>
      <c r="D1995" s="140">
        <v>382</v>
      </c>
      <c r="E1995" s="140">
        <v>2575</v>
      </c>
      <c r="F1995" s="140">
        <v>2157</v>
      </c>
      <c r="G1995" s="140">
        <v>3784</v>
      </c>
    </row>
    <row r="1996" spans="1:7" ht="12" customHeight="1" x14ac:dyDescent="0.25">
      <c r="A1996" s="3" t="str">
        <f t="shared" si="158"/>
        <v>SAN MARTIN</v>
      </c>
      <c r="B1996" s="3" t="s">
        <v>1694</v>
      </c>
      <c r="C1996" s="3" t="s">
        <v>1695</v>
      </c>
      <c r="D1996" s="4">
        <v>120</v>
      </c>
      <c r="E1996" s="4">
        <v>756</v>
      </c>
      <c r="F1996" s="4">
        <v>626</v>
      </c>
      <c r="G1996" s="4">
        <v>1155</v>
      </c>
    </row>
    <row r="1997" spans="1:7" ht="12" customHeight="1" x14ac:dyDescent="0.25">
      <c r="A1997" s="3" t="str">
        <f t="shared" si="158"/>
        <v>SAN MARTIN</v>
      </c>
      <c r="B1997" s="3" t="str">
        <f t="shared" ref="B1997:B2004" si="161">B1996</f>
        <v>RIOJA</v>
      </c>
      <c r="C1997" s="3" t="s">
        <v>1696</v>
      </c>
      <c r="D1997" s="4">
        <v>212</v>
      </c>
      <c r="E1997" s="4">
        <v>1389</v>
      </c>
      <c r="F1997" s="4">
        <v>1125</v>
      </c>
      <c r="G1997" s="4">
        <v>2039</v>
      </c>
    </row>
    <row r="1998" spans="1:7" ht="12" customHeight="1" x14ac:dyDescent="0.25">
      <c r="A1998" s="3" t="str">
        <f t="shared" si="158"/>
        <v>SAN MARTIN</v>
      </c>
      <c r="B1998" s="3" t="str">
        <f t="shared" si="161"/>
        <v>RIOJA</v>
      </c>
      <c r="C1998" s="3" t="s">
        <v>1697</v>
      </c>
      <c r="D1998" s="4">
        <v>462</v>
      </c>
      <c r="E1998" s="4">
        <v>3062</v>
      </c>
      <c r="F1998" s="4">
        <v>2575</v>
      </c>
      <c r="G1998" s="4">
        <v>4756</v>
      </c>
    </row>
    <row r="1999" spans="1:7" ht="12" customHeight="1" x14ac:dyDescent="0.25">
      <c r="A1999" s="3" t="str">
        <f t="shared" si="158"/>
        <v>SAN MARTIN</v>
      </c>
      <c r="B1999" s="3" t="str">
        <f t="shared" si="161"/>
        <v>RIOJA</v>
      </c>
      <c r="C1999" s="3" t="s">
        <v>1698</v>
      </c>
      <c r="D1999" s="4">
        <v>194</v>
      </c>
      <c r="E1999" s="4">
        <v>1104</v>
      </c>
      <c r="F1999" s="4">
        <v>913</v>
      </c>
      <c r="G1999" s="4">
        <v>1606</v>
      </c>
    </row>
    <row r="2000" spans="1:7" ht="12" customHeight="1" x14ac:dyDescent="0.25">
      <c r="A2000" s="3" t="str">
        <f t="shared" si="158"/>
        <v>SAN MARTIN</v>
      </c>
      <c r="B2000" s="3" t="str">
        <f t="shared" si="161"/>
        <v>RIOJA</v>
      </c>
      <c r="C2000" s="3" t="s">
        <v>1699</v>
      </c>
      <c r="D2000" s="4">
        <v>18</v>
      </c>
      <c r="E2000" s="4">
        <v>108</v>
      </c>
      <c r="F2000" s="4">
        <v>90</v>
      </c>
      <c r="G2000" s="4">
        <v>166</v>
      </c>
    </row>
    <row r="2001" spans="1:7" ht="12" customHeight="1" x14ac:dyDescent="0.25">
      <c r="A2001" s="3" t="str">
        <f t="shared" si="158"/>
        <v>SAN MARTIN</v>
      </c>
      <c r="B2001" s="3" t="str">
        <f t="shared" si="161"/>
        <v>RIOJA</v>
      </c>
      <c r="C2001" s="3" t="s">
        <v>1694</v>
      </c>
      <c r="D2001" s="4">
        <v>221</v>
      </c>
      <c r="E2001" s="4">
        <v>1488</v>
      </c>
      <c r="F2001" s="4">
        <v>1226</v>
      </c>
      <c r="G2001" s="4">
        <v>2226</v>
      </c>
    </row>
    <row r="2002" spans="1:7" ht="12" customHeight="1" x14ac:dyDescent="0.25">
      <c r="A2002" s="3" t="str">
        <f t="shared" si="158"/>
        <v>SAN MARTIN</v>
      </c>
      <c r="B2002" s="3" t="str">
        <f t="shared" si="161"/>
        <v>RIOJA</v>
      </c>
      <c r="C2002" s="3" t="s">
        <v>1700</v>
      </c>
      <c r="D2002" s="4">
        <v>28</v>
      </c>
      <c r="E2002" s="4">
        <v>208</v>
      </c>
      <c r="F2002" s="4">
        <v>171</v>
      </c>
      <c r="G2002" s="4">
        <v>306</v>
      </c>
    </row>
    <row r="2003" spans="1:7" ht="12" customHeight="1" x14ac:dyDescent="0.25">
      <c r="A2003" s="3" t="str">
        <f t="shared" si="158"/>
        <v>SAN MARTIN</v>
      </c>
      <c r="B2003" s="3" t="str">
        <f t="shared" si="161"/>
        <v>RIOJA</v>
      </c>
      <c r="C2003" s="3" t="s">
        <v>1701</v>
      </c>
      <c r="D2003" s="4">
        <v>20</v>
      </c>
      <c r="E2003" s="4">
        <v>133</v>
      </c>
      <c r="F2003" s="4">
        <v>108</v>
      </c>
      <c r="G2003" s="4">
        <v>211</v>
      </c>
    </row>
    <row r="2004" spans="1:7" ht="12" customHeight="1" x14ac:dyDescent="0.25">
      <c r="A2004" s="3" t="str">
        <f t="shared" si="158"/>
        <v>SAN MARTIN</v>
      </c>
      <c r="B2004" s="3" t="str">
        <f t="shared" si="161"/>
        <v>RIOJA</v>
      </c>
      <c r="C2004" s="3" t="s">
        <v>1702</v>
      </c>
      <c r="D2004" s="4">
        <v>24</v>
      </c>
      <c r="E2004" s="4">
        <v>183</v>
      </c>
      <c r="F2004" s="4">
        <v>152</v>
      </c>
      <c r="G2004" s="4">
        <v>269</v>
      </c>
    </row>
    <row r="2005" spans="1:7" ht="12" customHeight="1" x14ac:dyDescent="0.25">
      <c r="A2005" s="3" t="str">
        <f t="shared" si="158"/>
        <v>SAN MARTIN</v>
      </c>
      <c r="B2005" s="139" t="s">
        <v>2714</v>
      </c>
      <c r="C2005" s="141"/>
      <c r="D2005" s="140">
        <v>1299</v>
      </c>
      <c r="E2005" s="140">
        <v>8431</v>
      </c>
      <c r="F2005" s="140">
        <v>6986</v>
      </c>
      <c r="G2005" s="140">
        <v>12734</v>
      </c>
    </row>
    <row r="2006" spans="1:7" ht="12" customHeight="1" x14ac:dyDescent="0.25">
      <c r="A2006" s="3" t="str">
        <f t="shared" si="158"/>
        <v>SAN MARTIN</v>
      </c>
      <c r="B2006" s="3" t="s">
        <v>1650</v>
      </c>
      <c r="C2006" s="3" t="s">
        <v>1703</v>
      </c>
      <c r="D2006" s="4">
        <v>5</v>
      </c>
      <c r="E2006" s="4">
        <v>45</v>
      </c>
      <c r="F2006" s="4">
        <v>37</v>
      </c>
      <c r="G2006" s="4">
        <v>64</v>
      </c>
    </row>
    <row r="2007" spans="1:7" ht="12" customHeight="1" x14ac:dyDescent="0.25">
      <c r="A2007" s="3" t="str">
        <f t="shared" si="158"/>
        <v>SAN MARTIN</v>
      </c>
      <c r="B2007" s="3" t="str">
        <f t="shared" ref="B2007:B2019" si="162">B2006</f>
        <v>SAN MARTIN</v>
      </c>
      <c r="C2007" s="3" t="s">
        <v>1704</v>
      </c>
      <c r="D2007" s="4">
        <v>28</v>
      </c>
      <c r="E2007" s="4">
        <v>227</v>
      </c>
      <c r="F2007" s="4">
        <v>194</v>
      </c>
      <c r="G2007" s="4">
        <v>306</v>
      </c>
    </row>
    <row r="2008" spans="1:7" ht="12" customHeight="1" x14ac:dyDescent="0.25">
      <c r="A2008" s="3" t="str">
        <f t="shared" si="158"/>
        <v>SAN MARTIN</v>
      </c>
      <c r="B2008" s="3" t="str">
        <f t="shared" si="162"/>
        <v>SAN MARTIN</v>
      </c>
      <c r="C2008" s="3" t="s">
        <v>1705</v>
      </c>
      <c r="D2008" s="4">
        <v>103</v>
      </c>
      <c r="E2008" s="4">
        <v>683</v>
      </c>
      <c r="F2008" s="4">
        <v>566</v>
      </c>
      <c r="G2008" s="4">
        <v>981</v>
      </c>
    </row>
    <row r="2009" spans="1:7" ht="12" customHeight="1" x14ac:dyDescent="0.25">
      <c r="A2009" s="3" t="str">
        <f t="shared" si="158"/>
        <v>SAN MARTIN</v>
      </c>
      <c r="B2009" s="3" t="str">
        <f t="shared" si="162"/>
        <v>SAN MARTIN</v>
      </c>
      <c r="C2009" s="3" t="s">
        <v>1706</v>
      </c>
      <c r="D2009" s="4">
        <v>29</v>
      </c>
      <c r="E2009" s="4">
        <v>178</v>
      </c>
      <c r="F2009" s="4">
        <v>147</v>
      </c>
      <c r="G2009" s="4">
        <v>272</v>
      </c>
    </row>
    <row r="2010" spans="1:7" ht="12" customHeight="1" x14ac:dyDescent="0.25">
      <c r="A2010" s="3" t="str">
        <f t="shared" si="158"/>
        <v>SAN MARTIN</v>
      </c>
      <c r="B2010" s="3" t="str">
        <f t="shared" si="162"/>
        <v>SAN MARTIN</v>
      </c>
      <c r="C2010" s="3" t="s">
        <v>314</v>
      </c>
      <c r="D2010" s="4">
        <v>35</v>
      </c>
      <c r="E2010" s="4">
        <v>183</v>
      </c>
      <c r="F2010" s="4">
        <v>143</v>
      </c>
      <c r="G2010" s="4">
        <v>251</v>
      </c>
    </row>
    <row r="2011" spans="1:7" ht="12" customHeight="1" x14ac:dyDescent="0.25">
      <c r="A2011" s="3" t="str">
        <f t="shared" si="158"/>
        <v>SAN MARTIN</v>
      </c>
      <c r="B2011" s="3" t="str">
        <f t="shared" si="162"/>
        <v>SAN MARTIN</v>
      </c>
      <c r="C2011" s="3" t="s">
        <v>1707</v>
      </c>
      <c r="D2011" s="4">
        <v>51</v>
      </c>
      <c r="E2011" s="4">
        <v>352</v>
      </c>
      <c r="F2011" s="4">
        <v>290</v>
      </c>
      <c r="G2011" s="4">
        <v>537</v>
      </c>
    </row>
    <row r="2012" spans="1:7" ht="12" customHeight="1" x14ac:dyDescent="0.25">
      <c r="A2012" s="3" t="str">
        <f t="shared" si="158"/>
        <v>SAN MARTIN</v>
      </c>
      <c r="B2012" s="3" t="str">
        <f t="shared" si="162"/>
        <v>SAN MARTIN</v>
      </c>
      <c r="C2012" s="3" t="s">
        <v>1708</v>
      </c>
      <c r="D2012" s="4">
        <v>26</v>
      </c>
      <c r="E2012" s="4">
        <v>194</v>
      </c>
      <c r="F2012" s="4">
        <v>170</v>
      </c>
      <c r="G2012" s="4">
        <v>295</v>
      </c>
    </row>
    <row r="2013" spans="1:7" ht="12" customHeight="1" x14ac:dyDescent="0.25">
      <c r="A2013" s="3" t="str">
        <f t="shared" si="158"/>
        <v>SAN MARTIN</v>
      </c>
      <c r="B2013" s="3" t="str">
        <f t="shared" si="162"/>
        <v>SAN MARTIN</v>
      </c>
      <c r="C2013" s="3" t="s">
        <v>1709</v>
      </c>
      <c r="D2013" s="4">
        <v>454</v>
      </c>
      <c r="E2013" s="4">
        <v>3041</v>
      </c>
      <c r="F2013" s="4">
        <v>2539</v>
      </c>
      <c r="G2013" s="4">
        <v>4556</v>
      </c>
    </row>
    <row r="2014" spans="1:7" ht="12" customHeight="1" x14ac:dyDescent="0.25">
      <c r="A2014" s="3" t="str">
        <f t="shared" si="158"/>
        <v>SAN MARTIN</v>
      </c>
      <c r="B2014" s="3" t="str">
        <f t="shared" si="162"/>
        <v>SAN MARTIN</v>
      </c>
      <c r="C2014" s="3" t="s">
        <v>1710</v>
      </c>
      <c r="D2014" s="4">
        <v>238</v>
      </c>
      <c r="E2014" s="4">
        <v>1716</v>
      </c>
      <c r="F2014" s="4">
        <v>1424</v>
      </c>
      <c r="G2014" s="4">
        <v>2705</v>
      </c>
    </row>
    <row r="2015" spans="1:7" ht="12" customHeight="1" x14ac:dyDescent="0.25">
      <c r="A2015" s="3" t="str">
        <f t="shared" si="158"/>
        <v>SAN MARTIN</v>
      </c>
      <c r="B2015" s="3" t="str">
        <f t="shared" si="162"/>
        <v>SAN MARTIN</v>
      </c>
      <c r="C2015" s="3" t="s">
        <v>1711</v>
      </c>
      <c r="D2015" s="4">
        <v>29</v>
      </c>
      <c r="E2015" s="4">
        <v>181</v>
      </c>
      <c r="F2015" s="4">
        <v>149</v>
      </c>
      <c r="G2015" s="4">
        <v>274</v>
      </c>
    </row>
    <row r="2016" spans="1:7" ht="12" customHeight="1" x14ac:dyDescent="0.25">
      <c r="A2016" s="3" t="str">
        <f t="shared" si="158"/>
        <v>SAN MARTIN</v>
      </c>
      <c r="B2016" s="3" t="str">
        <f t="shared" si="162"/>
        <v>SAN MARTIN</v>
      </c>
      <c r="C2016" s="3" t="s">
        <v>338</v>
      </c>
      <c r="D2016" s="4">
        <v>7</v>
      </c>
      <c r="E2016" s="4">
        <v>59</v>
      </c>
      <c r="F2016" s="4">
        <v>50</v>
      </c>
      <c r="G2016" s="4">
        <v>80</v>
      </c>
    </row>
    <row r="2017" spans="1:7" ht="12" customHeight="1" x14ac:dyDescent="0.25">
      <c r="A2017" s="3" t="str">
        <f t="shared" si="158"/>
        <v>SAN MARTIN</v>
      </c>
      <c r="B2017" s="3" t="str">
        <f t="shared" si="162"/>
        <v>SAN MARTIN</v>
      </c>
      <c r="C2017" s="3" t="s">
        <v>1712</v>
      </c>
      <c r="D2017" s="4">
        <v>69</v>
      </c>
      <c r="E2017" s="4">
        <v>431</v>
      </c>
      <c r="F2017" s="4">
        <v>346</v>
      </c>
      <c r="G2017" s="4">
        <v>617</v>
      </c>
    </row>
    <row r="2018" spans="1:7" ht="12" customHeight="1" x14ac:dyDescent="0.25">
      <c r="A2018" s="3" t="str">
        <f t="shared" si="158"/>
        <v>SAN MARTIN</v>
      </c>
      <c r="B2018" s="3" t="str">
        <f t="shared" si="162"/>
        <v>SAN MARTIN</v>
      </c>
      <c r="C2018" s="3" t="s">
        <v>1713</v>
      </c>
      <c r="D2018" s="4">
        <v>12</v>
      </c>
      <c r="E2018" s="4">
        <v>104</v>
      </c>
      <c r="F2018" s="4">
        <v>84</v>
      </c>
      <c r="G2018" s="4">
        <v>144</v>
      </c>
    </row>
    <row r="2019" spans="1:7" ht="12" customHeight="1" x14ac:dyDescent="0.25">
      <c r="A2019" s="3" t="str">
        <f t="shared" si="158"/>
        <v>SAN MARTIN</v>
      </c>
      <c r="B2019" s="3" t="str">
        <f t="shared" si="162"/>
        <v>SAN MARTIN</v>
      </c>
      <c r="C2019" s="3" t="s">
        <v>1714</v>
      </c>
      <c r="D2019" s="4">
        <v>499</v>
      </c>
      <c r="E2019" s="4">
        <v>3594</v>
      </c>
      <c r="F2019" s="4">
        <v>3036</v>
      </c>
      <c r="G2019" s="4">
        <v>5618</v>
      </c>
    </row>
    <row r="2020" spans="1:7" ht="12" customHeight="1" x14ac:dyDescent="0.25">
      <c r="A2020" s="3" t="str">
        <f t="shared" si="158"/>
        <v>SAN MARTIN</v>
      </c>
      <c r="B2020" s="139" t="s">
        <v>1802</v>
      </c>
      <c r="C2020" s="141"/>
      <c r="D2020" s="140">
        <v>1585</v>
      </c>
      <c r="E2020" s="140">
        <v>10988</v>
      </c>
      <c r="F2020" s="140">
        <v>9175</v>
      </c>
      <c r="G2020" s="140">
        <v>16700</v>
      </c>
    </row>
    <row r="2021" spans="1:7" ht="12" customHeight="1" x14ac:dyDescent="0.25">
      <c r="A2021" s="3" t="str">
        <f t="shared" si="158"/>
        <v>SAN MARTIN</v>
      </c>
      <c r="B2021" s="3" t="s">
        <v>1715</v>
      </c>
      <c r="C2021" s="3" t="s">
        <v>1716</v>
      </c>
      <c r="D2021" s="4">
        <v>118</v>
      </c>
      <c r="E2021" s="4">
        <v>794</v>
      </c>
      <c r="F2021" s="4">
        <v>670</v>
      </c>
      <c r="G2021" s="4">
        <v>1208</v>
      </c>
    </row>
    <row r="2022" spans="1:7" ht="12" customHeight="1" x14ac:dyDescent="0.25">
      <c r="A2022" s="3" t="str">
        <f t="shared" si="158"/>
        <v>SAN MARTIN</v>
      </c>
      <c r="B2022" s="3" t="str">
        <f>B2021</f>
        <v>TOCACHE</v>
      </c>
      <c r="C2022" s="3" t="s">
        <v>1717</v>
      </c>
      <c r="D2022" s="4">
        <v>96</v>
      </c>
      <c r="E2022" s="4">
        <v>695</v>
      </c>
      <c r="F2022" s="4">
        <v>592</v>
      </c>
      <c r="G2022" s="4">
        <v>1099</v>
      </c>
    </row>
    <row r="2023" spans="1:7" ht="12" customHeight="1" x14ac:dyDescent="0.25">
      <c r="A2023" s="3" t="str">
        <f t="shared" si="158"/>
        <v>SAN MARTIN</v>
      </c>
      <c r="B2023" s="3" t="str">
        <f>B2022</f>
        <v>TOCACHE</v>
      </c>
      <c r="C2023" s="3" t="s">
        <v>1718</v>
      </c>
      <c r="D2023" s="4">
        <v>21</v>
      </c>
      <c r="E2023" s="4">
        <v>155</v>
      </c>
      <c r="F2023" s="4">
        <v>115</v>
      </c>
      <c r="G2023" s="4">
        <v>191</v>
      </c>
    </row>
    <row r="2024" spans="1:7" ht="12" customHeight="1" x14ac:dyDescent="0.25">
      <c r="A2024" s="3" t="str">
        <f t="shared" si="158"/>
        <v>SAN MARTIN</v>
      </c>
      <c r="B2024" s="3" t="str">
        <f>B2023</f>
        <v>TOCACHE</v>
      </c>
      <c r="C2024" s="3" t="s">
        <v>1715</v>
      </c>
      <c r="D2024" s="4">
        <v>329</v>
      </c>
      <c r="E2024" s="4">
        <v>2051</v>
      </c>
      <c r="F2024" s="4">
        <v>1724</v>
      </c>
      <c r="G2024" s="4">
        <v>3092</v>
      </c>
    </row>
    <row r="2025" spans="1:7" ht="12" customHeight="1" x14ac:dyDescent="0.25">
      <c r="A2025" s="3" t="str">
        <f t="shared" si="158"/>
        <v>SAN MARTIN</v>
      </c>
      <c r="B2025" s="3" t="str">
        <f>B2024</f>
        <v>TOCACHE</v>
      </c>
      <c r="C2025" s="3" t="s">
        <v>1719</v>
      </c>
      <c r="D2025" s="4">
        <v>190</v>
      </c>
      <c r="E2025" s="4">
        <v>1390</v>
      </c>
      <c r="F2025" s="4">
        <v>1208</v>
      </c>
      <c r="G2025" s="4">
        <v>2168</v>
      </c>
    </row>
    <row r="2026" spans="1:7" ht="12" customHeight="1" x14ac:dyDescent="0.25">
      <c r="A2026" s="3" t="str">
        <f t="shared" si="158"/>
        <v>SAN MARTIN</v>
      </c>
      <c r="B2026" s="139" t="s">
        <v>2715</v>
      </c>
      <c r="C2026" s="141"/>
      <c r="D2026" s="140">
        <v>754</v>
      </c>
      <c r="E2026" s="140">
        <v>5085</v>
      </c>
      <c r="F2026" s="140">
        <v>4309</v>
      </c>
      <c r="G2026" s="140">
        <v>7758</v>
      </c>
    </row>
    <row r="2027" spans="1:7" ht="12" customHeight="1" x14ac:dyDescent="0.25">
      <c r="A2027" s="142" t="s">
        <v>1802</v>
      </c>
      <c r="B2027" s="142"/>
      <c r="C2027" s="143"/>
      <c r="D2027" s="144">
        <v>7922</v>
      </c>
      <c r="E2027" s="144">
        <v>52522</v>
      </c>
      <c r="F2027" s="144">
        <v>43676</v>
      </c>
      <c r="G2027" s="144">
        <v>78644</v>
      </c>
    </row>
    <row r="2028" spans="1:7" ht="12" customHeight="1" x14ac:dyDescent="0.25">
      <c r="A2028" s="3" t="s">
        <v>1720</v>
      </c>
      <c r="B2028" s="3" t="s">
        <v>1721</v>
      </c>
      <c r="C2028" s="3" t="s">
        <v>1722</v>
      </c>
      <c r="D2028" s="4">
        <v>3</v>
      </c>
      <c r="E2028" s="4">
        <v>30</v>
      </c>
      <c r="F2028" s="4">
        <v>24</v>
      </c>
      <c r="G2028" s="4">
        <v>40</v>
      </c>
    </row>
    <row r="2029" spans="1:7" ht="12" customHeight="1" x14ac:dyDescent="0.25">
      <c r="A2029" s="3" t="str">
        <f t="shared" ref="A2029:B2033" si="163">A2028</f>
        <v>TACNA</v>
      </c>
      <c r="B2029" s="3" t="str">
        <f t="shared" si="163"/>
        <v>CANDARAVE</v>
      </c>
      <c r="C2029" s="3" t="s">
        <v>1723</v>
      </c>
      <c r="D2029" s="4">
        <v>3</v>
      </c>
      <c r="E2029" s="4">
        <v>25</v>
      </c>
      <c r="F2029" s="4">
        <v>22</v>
      </c>
      <c r="G2029" s="4">
        <v>31</v>
      </c>
    </row>
    <row r="2030" spans="1:7" ht="12" customHeight="1" x14ac:dyDescent="0.25">
      <c r="A2030" s="3" t="str">
        <f t="shared" si="163"/>
        <v>TACNA</v>
      </c>
      <c r="B2030" s="3" t="str">
        <f t="shared" si="163"/>
        <v>CANDARAVE</v>
      </c>
      <c r="C2030" s="3" t="s">
        <v>1721</v>
      </c>
      <c r="D2030" s="4">
        <v>11</v>
      </c>
      <c r="E2030" s="4">
        <v>67</v>
      </c>
      <c r="F2030" s="4">
        <v>58</v>
      </c>
      <c r="G2030" s="4">
        <v>102</v>
      </c>
    </row>
    <row r="2031" spans="1:7" ht="12" customHeight="1" x14ac:dyDescent="0.25">
      <c r="A2031" s="3" t="str">
        <f t="shared" si="163"/>
        <v>TACNA</v>
      </c>
      <c r="B2031" s="3" t="str">
        <f t="shared" si="163"/>
        <v>CANDARAVE</v>
      </c>
      <c r="C2031" s="3" t="s">
        <v>1724</v>
      </c>
      <c r="D2031" s="4">
        <v>3</v>
      </c>
      <c r="E2031" s="4">
        <v>6</v>
      </c>
      <c r="F2031" s="4">
        <v>5</v>
      </c>
      <c r="G2031" s="4">
        <v>11</v>
      </c>
    </row>
    <row r="2032" spans="1:7" ht="12" customHeight="1" x14ac:dyDescent="0.25">
      <c r="A2032" s="3" t="str">
        <f t="shared" si="163"/>
        <v>TACNA</v>
      </c>
      <c r="B2032" s="3" t="str">
        <f t="shared" si="163"/>
        <v>CANDARAVE</v>
      </c>
      <c r="C2032" s="3" t="s">
        <v>1725</v>
      </c>
      <c r="D2032" s="4">
        <v>5</v>
      </c>
      <c r="E2032" s="4">
        <v>25</v>
      </c>
      <c r="F2032" s="4">
        <v>22</v>
      </c>
      <c r="G2032" s="4">
        <v>38</v>
      </c>
    </row>
    <row r="2033" spans="1:7" ht="12" customHeight="1" x14ac:dyDescent="0.25">
      <c r="A2033" s="3" t="str">
        <f t="shared" si="163"/>
        <v>TACNA</v>
      </c>
      <c r="B2033" s="3" t="str">
        <f t="shared" si="163"/>
        <v>CANDARAVE</v>
      </c>
      <c r="C2033" s="3" t="s">
        <v>1726</v>
      </c>
      <c r="D2033" s="4">
        <v>3</v>
      </c>
      <c r="E2033" s="4">
        <v>24</v>
      </c>
      <c r="F2033" s="4">
        <v>17</v>
      </c>
      <c r="G2033" s="4">
        <v>33</v>
      </c>
    </row>
    <row r="2034" spans="1:7" ht="12" customHeight="1" x14ac:dyDescent="0.25">
      <c r="A2034" s="3" t="str">
        <f t="shared" ref="A2034:A2059" si="164">A2033</f>
        <v>TACNA</v>
      </c>
      <c r="B2034" s="139" t="s">
        <v>2716</v>
      </c>
      <c r="C2034" s="141"/>
      <c r="D2034" s="140">
        <v>28</v>
      </c>
      <c r="E2034" s="140">
        <v>177</v>
      </c>
      <c r="F2034" s="140">
        <v>148</v>
      </c>
      <c r="G2034" s="140">
        <v>255</v>
      </c>
    </row>
    <row r="2035" spans="1:7" ht="12" customHeight="1" x14ac:dyDescent="0.25">
      <c r="A2035" s="3" t="str">
        <f t="shared" si="164"/>
        <v>TACNA</v>
      </c>
      <c r="B2035" s="3" t="s">
        <v>1727</v>
      </c>
      <c r="C2035" s="3" t="s">
        <v>1728</v>
      </c>
      <c r="D2035" s="4">
        <v>8</v>
      </c>
      <c r="E2035" s="4">
        <v>96</v>
      </c>
      <c r="F2035" s="4">
        <v>85</v>
      </c>
      <c r="G2035" s="4">
        <v>167</v>
      </c>
    </row>
    <row r="2036" spans="1:7" ht="12" customHeight="1" x14ac:dyDescent="0.25">
      <c r="A2036" s="3" t="str">
        <f t="shared" si="164"/>
        <v>TACNA</v>
      </c>
      <c r="B2036" s="3" t="str">
        <f>B2035</f>
        <v>JORGE BASADRE</v>
      </c>
      <c r="C2036" s="3" t="s">
        <v>1729</v>
      </c>
      <c r="D2036" s="4">
        <v>7</v>
      </c>
      <c r="E2036" s="4">
        <v>88</v>
      </c>
      <c r="F2036" s="4">
        <v>70</v>
      </c>
      <c r="G2036" s="4">
        <v>147</v>
      </c>
    </row>
    <row r="2037" spans="1:7" ht="12" customHeight="1" x14ac:dyDescent="0.25">
      <c r="A2037" s="3" t="str">
        <f t="shared" si="164"/>
        <v>TACNA</v>
      </c>
      <c r="B2037" s="3" t="str">
        <f>B2036</f>
        <v>JORGE BASADRE</v>
      </c>
      <c r="C2037" s="3" t="s">
        <v>1730</v>
      </c>
      <c r="D2037" s="4">
        <v>12</v>
      </c>
      <c r="E2037" s="4">
        <v>85</v>
      </c>
      <c r="F2037" s="4">
        <v>72</v>
      </c>
      <c r="G2037" s="4">
        <v>113</v>
      </c>
    </row>
    <row r="2038" spans="1:7" ht="12" customHeight="1" x14ac:dyDescent="0.25">
      <c r="A2038" s="3" t="str">
        <f t="shared" si="164"/>
        <v>TACNA</v>
      </c>
      <c r="B2038" s="139" t="s">
        <v>2717</v>
      </c>
      <c r="C2038" s="141"/>
      <c r="D2038" s="140">
        <v>27</v>
      </c>
      <c r="E2038" s="140">
        <v>269</v>
      </c>
      <c r="F2038" s="140">
        <v>227</v>
      </c>
      <c r="G2038" s="140">
        <v>427</v>
      </c>
    </row>
    <row r="2039" spans="1:7" ht="12" customHeight="1" x14ac:dyDescent="0.25">
      <c r="A2039" s="3" t="str">
        <f t="shared" si="164"/>
        <v>TACNA</v>
      </c>
      <c r="B2039" s="3" t="s">
        <v>1720</v>
      </c>
      <c r="C2039" s="3" t="s">
        <v>1731</v>
      </c>
      <c r="D2039" s="4">
        <v>160</v>
      </c>
      <c r="E2039" s="4">
        <v>1363</v>
      </c>
      <c r="F2039" s="4">
        <v>1200</v>
      </c>
      <c r="G2039" s="4">
        <v>2542</v>
      </c>
    </row>
    <row r="2040" spans="1:7" ht="12" customHeight="1" x14ac:dyDescent="0.25">
      <c r="A2040" s="3" t="str">
        <f t="shared" si="164"/>
        <v>TACNA</v>
      </c>
      <c r="B2040" s="3" t="str">
        <f t="shared" ref="B2040:B2049" si="165">B2039</f>
        <v>TACNA</v>
      </c>
      <c r="C2040" s="3" t="s">
        <v>1732</v>
      </c>
      <c r="D2040" s="4">
        <v>23</v>
      </c>
      <c r="E2040" s="4">
        <v>143</v>
      </c>
      <c r="F2040" s="4">
        <v>125</v>
      </c>
      <c r="G2040" s="4">
        <v>227</v>
      </c>
    </row>
    <row r="2041" spans="1:7" ht="12" customHeight="1" x14ac:dyDescent="0.25">
      <c r="A2041" s="3" t="str">
        <f t="shared" si="164"/>
        <v>TACNA</v>
      </c>
      <c r="B2041" s="3" t="str">
        <f t="shared" si="165"/>
        <v>TACNA</v>
      </c>
      <c r="C2041" s="3" t="s">
        <v>1733</v>
      </c>
      <c r="D2041" s="4">
        <v>174</v>
      </c>
      <c r="E2041" s="4">
        <v>1524</v>
      </c>
      <c r="F2041" s="4">
        <v>1297</v>
      </c>
      <c r="G2041" s="4">
        <v>2696</v>
      </c>
    </row>
    <row r="2042" spans="1:7" ht="12" customHeight="1" x14ac:dyDescent="0.25">
      <c r="A2042" s="3" t="str">
        <f t="shared" si="164"/>
        <v>TACNA</v>
      </c>
      <c r="B2042" s="3" t="str">
        <f t="shared" si="165"/>
        <v>TACNA</v>
      </c>
      <c r="C2042" s="3" t="s">
        <v>1734</v>
      </c>
      <c r="D2042" s="4">
        <v>580</v>
      </c>
      <c r="E2042" s="4">
        <v>4570</v>
      </c>
      <c r="F2042" s="4">
        <v>3931</v>
      </c>
      <c r="G2042" s="4">
        <v>7309</v>
      </c>
    </row>
    <row r="2043" spans="1:7" ht="12" customHeight="1" x14ac:dyDescent="0.25">
      <c r="A2043" s="3" t="str">
        <f t="shared" si="164"/>
        <v>TACNA</v>
      </c>
      <c r="B2043" s="3" t="str">
        <f t="shared" si="165"/>
        <v>TACNA</v>
      </c>
      <c r="C2043" s="3" t="s">
        <v>1735</v>
      </c>
      <c r="D2043" s="4">
        <v>18</v>
      </c>
      <c r="E2043" s="4">
        <v>106</v>
      </c>
      <c r="F2043" s="4">
        <v>92</v>
      </c>
      <c r="G2043" s="4">
        <v>141</v>
      </c>
    </row>
    <row r="2044" spans="1:7" ht="12" customHeight="1" x14ac:dyDescent="0.25">
      <c r="A2044" s="3" t="str">
        <f t="shared" si="164"/>
        <v>TACNA</v>
      </c>
      <c r="B2044" s="3" t="str">
        <f t="shared" si="165"/>
        <v>TACNA</v>
      </c>
      <c r="C2044" s="3" t="s">
        <v>1736</v>
      </c>
      <c r="D2044" s="4">
        <v>59</v>
      </c>
      <c r="E2044" s="4">
        <v>365</v>
      </c>
      <c r="F2044" s="4">
        <v>315</v>
      </c>
      <c r="G2044" s="4">
        <v>580</v>
      </c>
    </row>
    <row r="2045" spans="1:7" ht="12" customHeight="1" x14ac:dyDescent="0.25">
      <c r="A2045" s="3" t="str">
        <f t="shared" si="164"/>
        <v>TACNA</v>
      </c>
      <c r="B2045" s="3" t="str">
        <f t="shared" si="165"/>
        <v>TACNA</v>
      </c>
      <c r="C2045" s="3" t="s">
        <v>1737</v>
      </c>
      <c r="D2045" s="4">
        <v>12</v>
      </c>
      <c r="E2045" s="4">
        <v>102</v>
      </c>
      <c r="F2045" s="4">
        <v>84</v>
      </c>
      <c r="G2045" s="4">
        <v>112</v>
      </c>
    </row>
    <row r="2046" spans="1:7" ht="12" customHeight="1" x14ac:dyDescent="0.25">
      <c r="A2046" s="3" t="str">
        <f t="shared" si="164"/>
        <v>TACNA</v>
      </c>
      <c r="B2046" s="3" t="str">
        <f t="shared" si="165"/>
        <v>TACNA</v>
      </c>
      <c r="C2046" s="3" t="s">
        <v>846</v>
      </c>
      <c r="D2046" s="4">
        <v>4</v>
      </c>
      <c r="E2046" s="4">
        <v>67</v>
      </c>
      <c r="F2046" s="4">
        <v>60</v>
      </c>
      <c r="G2046" s="4">
        <v>114</v>
      </c>
    </row>
    <row r="2047" spans="1:7" ht="12" customHeight="1" x14ac:dyDescent="0.25">
      <c r="A2047" s="3" t="str">
        <f t="shared" si="164"/>
        <v>TACNA</v>
      </c>
      <c r="B2047" s="3" t="str">
        <f t="shared" si="165"/>
        <v>TACNA</v>
      </c>
      <c r="C2047" s="3" t="s">
        <v>1738</v>
      </c>
      <c r="D2047" s="4">
        <v>48</v>
      </c>
      <c r="E2047" s="4">
        <v>534</v>
      </c>
      <c r="F2047" s="4">
        <v>454</v>
      </c>
      <c r="G2047" s="4">
        <v>919</v>
      </c>
    </row>
    <row r="2048" spans="1:7" ht="12" customHeight="1" x14ac:dyDescent="0.25">
      <c r="A2048" s="3" t="str">
        <f t="shared" si="164"/>
        <v>TACNA</v>
      </c>
      <c r="B2048" s="3" t="str">
        <f t="shared" si="165"/>
        <v>TACNA</v>
      </c>
      <c r="C2048" s="3" t="s">
        <v>1739</v>
      </c>
      <c r="D2048" s="4">
        <v>6</v>
      </c>
      <c r="E2048" s="4">
        <v>72</v>
      </c>
      <c r="F2048" s="4">
        <v>65</v>
      </c>
      <c r="G2048" s="4">
        <v>124</v>
      </c>
    </row>
    <row r="2049" spans="1:7" ht="12" customHeight="1" x14ac:dyDescent="0.25">
      <c r="A2049" s="3" t="str">
        <f t="shared" si="164"/>
        <v>TACNA</v>
      </c>
      <c r="B2049" s="3" t="str">
        <f t="shared" si="165"/>
        <v>TACNA</v>
      </c>
      <c r="C2049" s="3" t="s">
        <v>1720</v>
      </c>
      <c r="D2049" s="4">
        <v>408</v>
      </c>
      <c r="E2049" s="4">
        <v>3531</v>
      </c>
      <c r="F2049" s="4">
        <v>3036</v>
      </c>
      <c r="G2049" s="4">
        <v>5915</v>
      </c>
    </row>
    <row r="2050" spans="1:7" ht="12" customHeight="1" x14ac:dyDescent="0.25">
      <c r="A2050" s="3" t="str">
        <f t="shared" si="164"/>
        <v>TACNA</v>
      </c>
      <c r="B2050" s="139" t="s">
        <v>1803</v>
      </c>
      <c r="C2050" s="141"/>
      <c r="D2050" s="140">
        <v>1492</v>
      </c>
      <c r="E2050" s="140">
        <v>12377</v>
      </c>
      <c r="F2050" s="140">
        <v>10659</v>
      </c>
      <c r="G2050" s="140">
        <v>20679</v>
      </c>
    </row>
    <row r="2051" spans="1:7" ht="12" customHeight="1" x14ac:dyDescent="0.25">
      <c r="A2051" s="3" t="str">
        <f t="shared" si="164"/>
        <v>TACNA</v>
      </c>
      <c r="B2051" s="3" t="s">
        <v>1740</v>
      </c>
      <c r="C2051" s="3" t="s">
        <v>1741</v>
      </c>
      <c r="D2051" s="4">
        <v>3</v>
      </c>
      <c r="E2051" s="4">
        <v>35</v>
      </c>
      <c r="F2051" s="4">
        <v>31</v>
      </c>
      <c r="G2051" s="4">
        <v>40</v>
      </c>
    </row>
    <row r="2052" spans="1:7" ht="12" customHeight="1" x14ac:dyDescent="0.25">
      <c r="A2052" s="3" t="str">
        <f t="shared" si="164"/>
        <v>TACNA</v>
      </c>
      <c r="B2052" s="3" t="str">
        <f t="shared" ref="B2052:B2058" si="166">B2051</f>
        <v>TARATA</v>
      </c>
      <c r="C2052" s="3" t="s">
        <v>1742</v>
      </c>
      <c r="D2052" s="4">
        <v>2</v>
      </c>
      <c r="E2052" s="4">
        <v>6</v>
      </c>
      <c r="F2052" s="4">
        <v>5</v>
      </c>
      <c r="G2052" s="4">
        <v>8</v>
      </c>
    </row>
    <row r="2053" spans="1:7" ht="12" customHeight="1" x14ac:dyDescent="0.25">
      <c r="A2053" s="3" t="str">
        <f t="shared" si="164"/>
        <v>TACNA</v>
      </c>
      <c r="B2053" s="3" t="str">
        <f t="shared" si="166"/>
        <v>TARATA</v>
      </c>
      <c r="C2053" s="3" t="s">
        <v>1743</v>
      </c>
      <c r="D2053" s="4">
        <v>0</v>
      </c>
      <c r="E2053" s="4">
        <v>10</v>
      </c>
      <c r="F2053" s="4">
        <v>10</v>
      </c>
      <c r="G2053" s="4">
        <v>13</v>
      </c>
    </row>
    <row r="2054" spans="1:7" ht="12" customHeight="1" x14ac:dyDescent="0.25">
      <c r="A2054" s="3" t="str">
        <f t="shared" si="164"/>
        <v>TACNA</v>
      </c>
      <c r="B2054" s="3" t="str">
        <f t="shared" si="166"/>
        <v>TARATA</v>
      </c>
      <c r="C2054" s="3" t="s">
        <v>1744</v>
      </c>
      <c r="D2054" s="4">
        <v>0</v>
      </c>
      <c r="E2054" s="4">
        <v>4</v>
      </c>
      <c r="F2054" s="4">
        <v>2</v>
      </c>
      <c r="G2054" s="4">
        <v>4</v>
      </c>
    </row>
    <row r="2055" spans="1:7" ht="12" customHeight="1" x14ac:dyDescent="0.25">
      <c r="A2055" s="3" t="str">
        <f t="shared" si="164"/>
        <v>TACNA</v>
      </c>
      <c r="B2055" s="3" t="str">
        <f t="shared" si="166"/>
        <v>TARATA</v>
      </c>
      <c r="C2055" s="3" t="s">
        <v>1745</v>
      </c>
      <c r="D2055" s="4">
        <v>0</v>
      </c>
      <c r="E2055" s="4">
        <v>8</v>
      </c>
      <c r="F2055" s="4">
        <v>7</v>
      </c>
      <c r="G2055" s="4">
        <v>14</v>
      </c>
    </row>
    <row r="2056" spans="1:7" ht="12" customHeight="1" x14ac:dyDescent="0.25">
      <c r="A2056" s="3" t="str">
        <f t="shared" si="164"/>
        <v>TACNA</v>
      </c>
      <c r="B2056" s="3" t="str">
        <f t="shared" si="166"/>
        <v>TARATA</v>
      </c>
      <c r="C2056" s="3" t="s">
        <v>1740</v>
      </c>
      <c r="D2056" s="4">
        <v>6</v>
      </c>
      <c r="E2056" s="4">
        <v>89</v>
      </c>
      <c r="F2056" s="4">
        <v>78</v>
      </c>
      <c r="G2056" s="4">
        <v>159</v>
      </c>
    </row>
    <row r="2057" spans="1:7" ht="12" customHeight="1" x14ac:dyDescent="0.25">
      <c r="A2057" s="3" t="str">
        <f t="shared" si="164"/>
        <v>TACNA</v>
      </c>
      <c r="B2057" s="3" t="str">
        <f t="shared" si="166"/>
        <v>TARATA</v>
      </c>
      <c r="C2057" s="3" t="s">
        <v>1746</v>
      </c>
      <c r="D2057" s="4">
        <v>2</v>
      </c>
      <c r="E2057" s="4">
        <v>10</v>
      </c>
      <c r="F2057" s="4">
        <v>7</v>
      </c>
      <c r="G2057" s="4">
        <v>10</v>
      </c>
    </row>
    <row r="2058" spans="1:7" ht="12" customHeight="1" x14ac:dyDescent="0.25">
      <c r="A2058" s="3" t="str">
        <f t="shared" si="164"/>
        <v>TACNA</v>
      </c>
      <c r="B2058" s="3" t="str">
        <f t="shared" si="166"/>
        <v>TARATA</v>
      </c>
      <c r="C2058" s="3" t="s">
        <v>1747</v>
      </c>
      <c r="D2058" s="4">
        <v>1</v>
      </c>
      <c r="E2058" s="4">
        <v>24</v>
      </c>
      <c r="F2058" s="4">
        <v>19</v>
      </c>
      <c r="G2058" s="4">
        <v>39</v>
      </c>
    </row>
    <row r="2059" spans="1:7" ht="12" customHeight="1" x14ac:dyDescent="0.25">
      <c r="A2059" s="3" t="str">
        <f t="shared" si="164"/>
        <v>TACNA</v>
      </c>
      <c r="B2059" s="139" t="s">
        <v>2718</v>
      </c>
      <c r="C2059" s="141"/>
      <c r="D2059" s="140">
        <v>14</v>
      </c>
      <c r="E2059" s="140">
        <v>186</v>
      </c>
      <c r="F2059" s="140">
        <v>159</v>
      </c>
      <c r="G2059" s="140">
        <v>287</v>
      </c>
    </row>
    <row r="2060" spans="1:7" ht="12" customHeight="1" x14ac:dyDescent="0.25">
      <c r="A2060" s="142" t="s">
        <v>1803</v>
      </c>
      <c r="B2060" s="142"/>
      <c r="C2060" s="143"/>
      <c r="D2060" s="144">
        <v>1561</v>
      </c>
      <c r="E2060" s="144">
        <v>13009</v>
      </c>
      <c r="F2060" s="144">
        <v>11193</v>
      </c>
      <c r="G2060" s="144">
        <v>21648</v>
      </c>
    </row>
    <row r="2061" spans="1:7" ht="12" customHeight="1" x14ac:dyDescent="0.25">
      <c r="A2061" s="3" t="s">
        <v>1748</v>
      </c>
      <c r="B2061" s="3" t="s">
        <v>1749</v>
      </c>
      <c r="C2061" s="3" t="s">
        <v>1750</v>
      </c>
      <c r="D2061" s="4">
        <v>64</v>
      </c>
      <c r="E2061" s="4">
        <v>372</v>
      </c>
      <c r="F2061" s="4">
        <v>305</v>
      </c>
      <c r="G2061" s="4">
        <v>568</v>
      </c>
    </row>
    <row r="2062" spans="1:7" ht="12" customHeight="1" x14ac:dyDescent="0.25">
      <c r="A2062" s="3" t="str">
        <f>A2061</f>
        <v>TUMBES</v>
      </c>
      <c r="B2062" s="3" t="str">
        <f>B2061</f>
        <v>CONTRALMIRANTE VILLAR</v>
      </c>
      <c r="C2062" s="3" t="s">
        <v>1751</v>
      </c>
      <c r="D2062" s="4">
        <v>6</v>
      </c>
      <c r="E2062" s="4">
        <v>85</v>
      </c>
      <c r="F2062" s="4">
        <v>77</v>
      </c>
      <c r="G2062" s="4">
        <v>133</v>
      </c>
    </row>
    <row r="2063" spans="1:7" ht="12" customHeight="1" x14ac:dyDescent="0.25">
      <c r="A2063" s="3" t="str">
        <f>A2062</f>
        <v>TUMBES</v>
      </c>
      <c r="B2063" s="3" t="str">
        <f>B2062</f>
        <v>CONTRALMIRANTE VILLAR</v>
      </c>
      <c r="C2063" s="3" t="s">
        <v>1752</v>
      </c>
      <c r="D2063" s="4">
        <v>117</v>
      </c>
      <c r="E2063" s="4">
        <v>730</v>
      </c>
      <c r="F2063" s="4">
        <v>618</v>
      </c>
      <c r="G2063" s="4">
        <v>1058</v>
      </c>
    </row>
    <row r="2064" spans="1:7" ht="12" customHeight="1" x14ac:dyDescent="0.25">
      <c r="A2064" s="3" t="str">
        <f t="shared" ref="A2064:A2076" si="167">A2063</f>
        <v>TUMBES</v>
      </c>
      <c r="B2064" s="139" t="s">
        <v>2719</v>
      </c>
      <c r="C2064" s="141"/>
      <c r="D2064" s="140">
        <v>187</v>
      </c>
      <c r="E2064" s="140">
        <v>1187</v>
      </c>
      <c r="F2064" s="140">
        <v>1000</v>
      </c>
      <c r="G2064" s="140">
        <v>1759</v>
      </c>
    </row>
    <row r="2065" spans="1:7" ht="12" customHeight="1" x14ac:dyDescent="0.25">
      <c r="A2065" s="3" t="str">
        <f t="shared" si="167"/>
        <v>TUMBES</v>
      </c>
      <c r="B2065" s="3" t="s">
        <v>1748</v>
      </c>
      <c r="C2065" s="3" t="s">
        <v>1753</v>
      </c>
      <c r="D2065" s="4">
        <v>190</v>
      </c>
      <c r="E2065" s="4">
        <v>1233</v>
      </c>
      <c r="F2065" s="4">
        <v>1046</v>
      </c>
      <c r="G2065" s="4">
        <v>1962</v>
      </c>
    </row>
    <row r="2066" spans="1:7" ht="12" customHeight="1" x14ac:dyDescent="0.25">
      <c r="A2066" s="3" t="str">
        <f t="shared" si="167"/>
        <v>TUMBES</v>
      </c>
      <c r="B2066" s="3" t="str">
        <f>B2065</f>
        <v>TUMBES</v>
      </c>
      <c r="C2066" s="3" t="s">
        <v>1754</v>
      </c>
      <c r="D2066" s="4">
        <v>62</v>
      </c>
      <c r="E2066" s="4">
        <v>494</v>
      </c>
      <c r="F2066" s="4">
        <v>434</v>
      </c>
      <c r="G2066" s="4">
        <v>751</v>
      </c>
    </row>
    <row r="2067" spans="1:7" ht="12" customHeight="1" x14ac:dyDescent="0.25">
      <c r="A2067" s="3" t="str">
        <f t="shared" si="167"/>
        <v>TUMBES</v>
      </c>
      <c r="B2067" s="3" t="str">
        <f>B2066</f>
        <v>TUMBES</v>
      </c>
      <c r="C2067" s="3" t="s">
        <v>1755</v>
      </c>
      <c r="D2067" s="4">
        <v>62</v>
      </c>
      <c r="E2067" s="4">
        <v>387</v>
      </c>
      <c r="F2067" s="4">
        <v>320</v>
      </c>
      <c r="G2067" s="4">
        <v>595</v>
      </c>
    </row>
    <row r="2068" spans="1:7" ht="12" customHeight="1" x14ac:dyDescent="0.25">
      <c r="A2068" s="3" t="str">
        <f t="shared" si="167"/>
        <v>TUMBES</v>
      </c>
      <c r="B2068" s="3" t="str">
        <f>B2067</f>
        <v>TUMBES</v>
      </c>
      <c r="C2068" s="3" t="s">
        <v>1756</v>
      </c>
      <c r="D2068" s="4">
        <v>51</v>
      </c>
      <c r="E2068" s="4">
        <v>398</v>
      </c>
      <c r="F2068" s="4">
        <v>338</v>
      </c>
      <c r="G2068" s="4">
        <v>618</v>
      </c>
    </row>
    <row r="2069" spans="1:7" ht="12" customHeight="1" x14ac:dyDescent="0.25">
      <c r="A2069" s="3" t="str">
        <f t="shared" si="167"/>
        <v>TUMBES</v>
      </c>
      <c r="B2069" s="3" t="str">
        <f>B2068</f>
        <v>TUMBES</v>
      </c>
      <c r="C2069" s="3" t="s">
        <v>1757</v>
      </c>
      <c r="D2069" s="4">
        <v>35</v>
      </c>
      <c r="E2069" s="4">
        <v>243</v>
      </c>
      <c r="F2069" s="4">
        <v>200</v>
      </c>
      <c r="G2069" s="4">
        <v>348</v>
      </c>
    </row>
    <row r="2070" spans="1:7" ht="12" customHeight="1" x14ac:dyDescent="0.25">
      <c r="A2070" s="3" t="str">
        <f t="shared" si="167"/>
        <v>TUMBES</v>
      </c>
      <c r="B2070" s="3" t="str">
        <f>B2069</f>
        <v>TUMBES</v>
      </c>
      <c r="C2070" s="3" t="s">
        <v>1748</v>
      </c>
      <c r="D2070" s="4">
        <v>901</v>
      </c>
      <c r="E2070" s="4">
        <v>5904</v>
      </c>
      <c r="F2070" s="4">
        <v>5012</v>
      </c>
      <c r="G2070" s="4">
        <v>8982</v>
      </c>
    </row>
    <row r="2071" spans="1:7" ht="12" customHeight="1" x14ac:dyDescent="0.25">
      <c r="A2071" s="3" t="str">
        <f t="shared" si="167"/>
        <v>TUMBES</v>
      </c>
      <c r="B2071" s="139" t="s">
        <v>1804</v>
      </c>
      <c r="C2071" s="141"/>
      <c r="D2071" s="140">
        <v>1301</v>
      </c>
      <c r="E2071" s="140">
        <v>8659</v>
      </c>
      <c r="F2071" s="140">
        <v>7350</v>
      </c>
      <c r="G2071" s="140">
        <v>13256</v>
      </c>
    </row>
    <row r="2072" spans="1:7" ht="12" customHeight="1" x14ac:dyDescent="0.25">
      <c r="A2072" s="3" t="str">
        <f t="shared" si="167"/>
        <v>TUMBES</v>
      </c>
      <c r="B2072" s="3" t="s">
        <v>1758</v>
      </c>
      <c r="C2072" s="3" t="s">
        <v>1759</v>
      </c>
      <c r="D2072" s="4">
        <v>179</v>
      </c>
      <c r="E2072" s="4">
        <v>1150</v>
      </c>
      <c r="F2072" s="4">
        <v>956</v>
      </c>
      <c r="G2072" s="4">
        <v>1903</v>
      </c>
    </row>
    <row r="2073" spans="1:7" ht="12" customHeight="1" x14ac:dyDescent="0.25">
      <c r="A2073" s="3" t="str">
        <f t="shared" si="167"/>
        <v>TUMBES</v>
      </c>
      <c r="B2073" s="3" t="str">
        <f>B2072</f>
        <v>ZARUMILLA</v>
      </c>
      <c r="C2073" s="3" t="s">
        <v>1760</v>
      </c>
      <c r="D2073" s="4">
        <v>43</v>
      </c>
      <c r="E2073" s="4">
        <v>254</v>
      </c>
      <c r="F2073" s="4">
        <v>214</v>
      </c>
      <c r="G2073" s="4">
        <v>392</v>
      </c>
    </row>
    <row r="2074" spans="1:7" ht="12" customHeight="1" x14ac:dyDescent="0.25">
      <c r="A2074" s="3" t="str">
        <f t="shared" si="167"/>
        <v>TUMBES</v>
      </c>
      <c r="B2074" s="3" t="str">
        <f>B2073</f>
        <v>ZARUMILLA</v>
      </c>
      <c r="C2074" s="3" t="s">
        <v>1761</v>
      </c>
      <c r="D2074" s="4">
        <v>61</v>
      </c>
      <c r="E2074" s="4">
        <v>398</v>
      </c>
      <c r="F2074" s="4">
        <v>317</v>
      </c>
      <c r="G2074" s="4">
        <v>580</v>
      </c>
    </row>
    <row r="2075" spans="1:7" ht="12" customHeight="1" x14ac:dyDescent="0.25">
      <c r="A2075" s="3" t="str">
        <f t="shared" si="167"/>
        <v>TUMBES</v>
      </c>
      <c r="B2075" s="3" t="str">
        <f>B2074</f>
        <v>ZARUMILLA</v>
      </c>
      <c r="C2075" s="3" t="s">
        <v>1758</v>
      </c>
      <c r="D2075" s="4">
        <v>239</v>
      </c>
      <c r="E2075" s="4">
        <v>1380</v>
      </c>
      <c r="F2075" s="4">
        <v>1125</v>
      </c>
      <c r="G2075" s="4">
        <v>1925</v>
      </c>
    </row>
    <row r="2076" spans="1:7" ht="12" customHeight="1" x14ac:dyDescent="0.25">
      <c r="A2076" s="3" t="str">
        <f t="shared" si="167"/>
        <v>TUMBES</v>
      </c>
      <c r="B2076" s="139" t="s">
        <v>2720</v>
      </c>
      <c r="C2076" s="141"/>
      <c r="D2076" s="140">
        <v>522</v>
      </c>
      <c r="E2076" s="140">
        <v>3182</v>
      </c>
      <c r="F2076" s="140">
        <v>2612</v>
      </c>
      <c r="G2076" s="140">
        <v>4800</v>
      </c>
    </row>
    <row r="2077" spans="1:7" ht="12" customHeight="1" x14ac:dyDescent="0.25">
      <c r="A2077" s="142" t="s">
        <v>1804</v>
      </c>
      <c r="B2077" s="142"/>
      <c r="C2077" s="143"/>
      <c r="D2077" s="144">
        <v>2010</v>
      </c>
      <c r="E2077" s="144">
        <v>13028</v>
      </c>
      <c r="F2077" s="144">
        <v>10962</v>
      </c>
      <c r="G2077" s="144">
        <v>19815</v>
      </c>
    </row>
    <row r="2078" spans="1:7" ht="12" customHeight="1" x14ac:dyDescent="0.25">
      <c r="A2078" s="3" t="s">
        <v>1422</v>
      </c>
      <c r="B2078" s="3" t="s">
        <v>1762</v>
      </c>
      <c r="C2078" s="3" t="s">
        <v>1763</v>
      </c>
      <c r="D2078" s="4">
        <v>388</v>
      </c>
      <c r="E2078" s="4">
        <v>3124</v>
      </c>
      <c r="F2078" s="4">
        <v>2686</v>
      </c>
      <c r="G2078" s="4">
        <v>5452</v>
      </c>
    </row>
    <row r="2079" spans="1:7" ht="12" customHeight="1" x14ac:dyDescent="0.25">
      <c r="A2079" s="3" t="str">
        <f t="shared" ref="A2079:B2081" si="168">A2078</f>
        <v>UCAYALI</v>
      </c>
      <c r="B2079" s="3" t="str">
        <f t="shared" si="168"/>
        <v>ATALAYA</v>
      </c>
      <c r="C2079" s="3" t="s">
        <v>1764</v>
      </c>
      <c r="D2079" s="4">
        <v>70</v>
      </c>
      <c r="E2079" s="4">
        <v>790</v>
      </c>
      <c r="F2079" s="4">
        <v>703</v>
      </c>
      <c r="G2079" s="4">
        <v>1253</v>
      </c>
    </row>
    <row r="2080" spans="1:7" ht="12" customHeight="1" x14ac:dyDescent="0.25">
      <c r="A2080" s="3" t="str">
        <f t="shared" si="168"/>
        <v>UCAYALI</v>
      </c>
      <c r="B2080" s="3" t="str">
        <f t="shared" si="168"/>
        <v>ATALAYA</v>
      </c>
      <c r="C2080" s="3" t="s">
        <v>1765</v>
      </c>
      <c r="D2080" s="4">
        <v>105</v>
      </c>
      <c r="E2080" s="4">
        <v>1077</v>
      </c>
      <c r="F2080" s="4">
        <v>958</v>
      </c>
      <c r="G2080" s="4">
        <v>1959</v>
      </c>
    </row>
    <row r="2081" spans="1:7" ht="12" customHeight="1" x14ac:dyDescent="0.25">
      <c r="A2081" s="3" t="str">
        <f t="shared" si="168"/>
        <v>UCAYALI</v>
      </c>
      <c r="B2081" s="3" t="str">
        <f t="shared" si="168"/>
        <v>ATALAYA</v>
      </c>
      <c r="C2081" s="3" t="s">
        <v>1766</v>
      </c>
      <c r="D2081" s="4">
        <v>24</v>
      </c>
      <c r="E2081" s="4">
        <v>228</v>
      </c>
      <c r="F2081" s="4">
        <v>202</v>
      </c>
      <c r="G2081" s="4">
        <v>375</v>
      </c>
    </row>
    <row r="2082" spans="1:7" ht="12" customHeight="1" x14ac:dyDescent="0.25">
      <c r="A2082" s="3" t="str">
        <f t="shared" ref="A2082:A2098" si="169">A2081</f>
        <v>UCAYALI</v>
      </c>
      <c r="B2082" s="139" t="s">
        <v>2721</v>
      </c>
      <c r="C2082" s="141"/>
      <c r="D2082" s="140">
        <v>587</v>
      </c>
      <c r="E2082" s="140">
        <v>5219</v>
      </c>
      <c r="F2082" s="140">
        <v>4549</v>
      </c>
      <c r="G2082" s="140">
        <v>9039</v>
      </c>
    </row>
    <row r="2083" spans="1:7" ht="12" customHeight="1" x14ac:dyDescent="0.25">
      <c r="A2083" s="3" t="str">
        <f t="shared" si="169"/>
        <v>UCAYALI</v>
      </c>
      <c r="B2083" s="3" t="s">
        <v>1767</v>
      </c>
      <c r="C2083" s="3" t="s">
        <v>1768</v>
      </c>
      <c r="D2083" s="4">
        <v>1379</v>
      </c>
      <c r="E2083" s="4">
        <v>9754</v>
      </c>
      <c r="F2083" s="4">
        <v>8065</v>
      </c>
      <c r="G2083" s="4">
        <v>15335</v>
      </c>
    </row>
    <row r="2084" spans="1:7" ht="12" customHeight="1" x14ac:dyDescent="0.25">
      <c r="A2084" s="3" t="str">
        <f t="shared" si="169"/>
        <v>UCAYALI</v>
      </c>
      <c r="B2084" s="3" t="str">
        <f t="shared" ref="B2084:B2089" si="170">B2083</f>
        <v>CORONEL PORTILLO</v>
      </c>
      <c r="C2084" s="3" t="s">
        <v>1769</v>
      </c>
      <c r="D2084" s="4">
        <v>176</v>
      </c>
      <c r="E2084" s="4">
        <v>1246</v>
      </c>
      <c r="F2084" s="4">
        <v>996</v>
      </c>
      <c r="G2084" s="4">
        <v>1725</v>
      </c>
    </row>
    <row r="2085" spans="1:7" ht="12" customHeight="1" x14ac:dyDescent="0.25">
      <c r="A2085" s="3" t="str">
        <f t="shared" si="169"/>
        <v>UCAYALI</v>
      </c>
      <c r="B2085" s="3" t="str">
        <f t="shared" si="170"/>
        <v>CORONEL PORTILLO</v>
      </c>
      <c r="C2085" s="3" t="s">
        <v>1770</v>
      </c>
      <c r="D2085" s="4">
        <v>171</v>
      </c>
      <c r="E2085" s="4">
        <v>1312</v>
      </c>
      <c r="F2085" s="4">
        <v>1121</v>
      </c>
      <c r="G2085" s="4">
        <v>2165</v>
      </c>
    </row>
    <row r="2086" spans="1:7" ht="12" customHeight="1" x14ac:dyDescent="0.25">
      <c r="A2086" s="3" t="str">
        <f t="shared" si="169"/>
        <v>UCAYALI</v>
      </c>
      <c r="B2086" s="3" t="str">
        <f t="shared" si="170"/>
        <v>CORONEL PORTILLO</v>
      </c>
      <c r="C2086" s="3" t="s">
        <v>1771</v>
      </c>
      <c r="D2086" s="4">
        <v>1165</v>
      </c>
      <c r="E2086" s="4">
        <v>7852</v>
      </c>
      <c r="F2086" s="4">
        <v>6347</v>
      </c>
      <c r="G2086" s="4">
        <v>11174</v>
      </c>
    </row>
    <row r="2087" spans="1:7" ht="12" customHeight="1" x14ac:dyDescent="0.25">
      <c r="A2087" s="3" t="str">
        <f t="shared" si="169"/>
        <v>UCAYALI</v>
      </c>
      <c r="B2087" s="3" t="str">
        <f t="shared" si="170"/>
        <v>CORONEL PORTILLO</v>
      </c>
      <c r="C2087" s="3" t="s">
        <v>1772</v>
      </c>
      <c r="D2087" s="4">
        <v>182</v>
      </c>
      <c r="E2087" s="4">
        <v>1420</v>
      </c>
      <c r="F2087" s="4">
        <v>1213</v>
      </c>
      <c r="G2087" s="4">
        <v>2210</v>
      </c>
    </row>
    <row r="2088" spans="1:7" ht="12" customHeight="1" x14ac:dyDescent="0.25">
      <c r="A2088" s="3" t="str">
        <f t="shared" si="169"/>
        <v>UCAYALI</v>
      </c>
      <c r="B2088" s="3" t="str">
        <f t="shared" si="170"/>
        <v>CORONEL PORTILLO</v>
      </c>
      <c r="C2088" s="3" t="s">
        <v>1773</v>
      </c>
      <c r="D2088" s="4">
        <v>72</v>
      </c>
      <c r="E2088" s="4">
        <v>462</v>
      </c>
      <c r="F2088" s="4">
        <v>376</v>
      </c>
      <c r="G2088" s="4">
        <v>772</v>
      </c>
    </row>
    <row r="2089" spans="1:7" ht="12" customHeight="1" x14ac:dyDescent="0.25">
      <c r="A2089" s="3" t="str">
        <f t="shared" si="169"/>
        <v>UCAYALI</v>
      </c>
      <c r="B2089" s="3" t="str">
        <f t="shared" si="170"/>
        <v>CORONEL PORTILLO</v>
      </c>
      <c r="C2089" s="3" t="s">
        <v>1774</v>
      </c>
      <c r="D2089" s="4">
        <v>955</v>
      </c>
      <c r="E2089" s="4">
        <v>7520</v>
      </c>
      <c r="F2089" s="4">
        <v>6197</v>
      </c>
      <c r="G2089" s="4">
        <v>11222</v>
      </c>
    </row>
    <row r="2090" spans="1:7" ht="12" customHeight="1" x14ac:dyDescent="0.25">
      <c r="A2090" s="3" t="str">
        <f t="shared" si="169"/>
        <v>UCAYALI</v>
      </c>
      <c r="B2090" s="139" t="s">
        <v>2722</v>
      </c>
      <c r="C2090" s="141"/>
      <c r="D2090" s="140">
        <v>4100</v>
      </c>
      <c r="E2090" s="140">
        <v>29566</v>
      </c>
      <c r="F2090" s="140">
        <v>24315</v>
      </c>
      <c r="G2090" s="140">
        <v>44603</v>
      </c>
    </row>
    <row r="2091" spans="1:7" ht="12" customHeight="1" x14ac:dyDescent="0.25">
      <c r="A2091" s="3" t="str">
        <f t="shared" si="169"/>
        <v>UCAYALI</v>
      </c>
      <c r="B2091" s="3" t="s">
        <v>1775</v>
      </c>
      <c r="C2091" s="3" t="s">
        <v>1776</v>
      </c>
      <c r="D2091" s="4">
        <v>52</v>
      </c>
      <c r="E2091" s="4">
        <v>377</v>
      </c>
      <c r="F2091" s="4">
        <v>305</v>
      </c>
      <c r="G2091" s="4">
        <v>552</v>
      </c>
    </row>
    <row r="2092" spans="1:7" ht="12" customHeight="1" x14ac:dyDescent="0.25">
      <c r="A2092" s="3" t="str">
        <f t="shared" si="169"/>
        <v>UCAYALI</v>
      </c>
      <c r="B2092" s="3" t="str">
        <f>B2091</f>
        <v>PADRE ABAD</v>
      </c>
      <c r="C2092" s="3" t="s">
        <v>1777</v>
      </c>
      <c r="D2092" s="4">
        <v>149</v>
      </c>
      <c r="E2092" s="4">
        <v>948</v>
      </c>
      <c r="F2092" s="4">
        <v>777</v>
      </c>
      <c r="G2092" s="4">
        <v>1386</v>
      </c>
    </row>
    <row r="2093" spans="1:7" ht="12" customHeight="1" x14ac:dyDescent="0.25">
      <c r="A2093" s="3" t="str">
        <f t="shared" si="169"/>
        <v>UCAYALI</v>
      </c>
      <c r="B2093" s="3" t="str">
        <f>B2092</f>
        <v>PADRE ABAD</v>
      </c>
      <c r="C2093" s="3" t="s">
        <v>1778</v>
      </c>
      <c r="D2093" s="4">
        <v>161</v>
      </c>
      <c r="E2093" s="4">
        <v>1087</v>
      </c>
      <c r="F2093" s="4">
        <v>885</v>
      </c>
      <c r="G2093" s="4">
        <v>1525</v>
      </c>
    </row>
    <row r="2094" spans="1:7" ht="12" customHeight="1" x14ac:dyDescent="0.25">
      <c r="A2094" s="3" t="str">
        <f t="shared" si="169"/>
        <v>UCAYALI</v>
      </c>
      <c r="B2094" s="3" t="str">
        <f>B2093</f>
        <v>PADRE ABAD</v>
      </c>
      <c r="C2094" s="3" t="s">
        <v>1779</v>
      </c>
      <c r="D2094" s="4">
        <v>106</v>
      </c>
      <c r="E2094" s="4">
        <v>719</v>
      </c>
      <c r="F2094" s="4">
        <v>578</v>
      </c>
      <c r="G2094" s="4">
        <v>1062</v>
      </c>
    </row>
    <row r="2095" spans="1:7" ht="12" customHeight="1" x14ac:dyDescent="0.25">
      <c r="A2095" s="3" t="str">
        <f t="shared" si="169"/>
        <v>UCAYALI</v>
      </c>
      <c r="B2095" s="3" t="str">
        <f>B2094</f>
        <v>PADRE ABAD</v>
      </c>
      <c r="C2095" s="3" t="s">
        <v>1775</v>
      </c>
      <c r="D2095" s="4">
        <v>396</v>
      </c>
      <c r="E2095" s="4">
        <v>2561</v>
      </c>
      <c r="F2095" s="4">
        <v>2144</v>
      </c>
      <c r="G2095" s="4">
        <v>3965</v>
      </c>
    </row>
    <row r="2096" spans="1:7" ht="12" customHeight="1" x14ac:dyDescent="0.25">
      <c r="A2096" s="3" t="str">
        <f t="shared" si="169"/>
        <v>UCAYALI</v>
      </c>
      <c r="B2096" s="139" t="s">
        <v>2723</v>
      </c>
      <c r="C2096" s="141"/>
      <c r="D2096" s="140">
        <v>864</v>
      </c>
      <c r="E2096" s="140">
        <v>5692</v>
      </c>
      <c r="F2096" s="140">
        <v>4689</v>
      </c>
      <c r="G2096" s="140">
        <v>8490</v>
      </c>
    </row>
    <row r="2097" spans="1:7" ht="12" customHeight="1" x14ac:dyDescent="0.25">
      <c r="A2097" s="3" t="str">
        <f t="shared" si="169"/>
        <v>UCAYALI</v>
      </c>
      <c r="B2097" s="3" t="s">
        <v>1780</v>
      </c>
      <c r="C2097" s="3" t="s">
        <v>1780</v>
      </c>
      <c r="D2097" s="4">
        <v>33</v>
      </c>
      <c r="E2097" s="4">
        <v>292</v>
      </c>
      <c r="F2097" s="4">
        <v>250</v>
      </c>
      <c r="G2097" s="4">
        <v>459</v>
      </c>
    </row>
    <row r="2098" spans="1:7" ht="12" customHeight="1" x14ac:dyDescent="0.25">
      <c r="A2098" s="3" t="str">
        <f t="shared" si="169"/>
        <v>UCAYALI</v>
      </c>
      <c r="B2098" s="139" t="s">
        <v>2724</v>
      </c>
      <c r="C2098" s="141"/>
      <c r="D2098" s="140">
        <v>33</v>
      </c>
      <c r="E2098" s="140">
        <v>292</v>
      </c>
      <c r="F2098" s="140">
        <v>250</v>
      </c>
      <c r="G2098" s="140">
        <v>459</v>
      </c>
    </row>
    <row r="2099" spans="1:7" ht="12" customHeight="1" x14ac:dyDescent="0.25">
      <c r="A2099" s="142" t="s">
        <v>1805</v>
      </c>
      <c r="B2099" s="143"/>
      <c r="C2099" s="143"/>
      <c r="D2099" s="144">
        <v>5584</v>
      </c>
      <c r="E2099" s="144">
        <v>40769</v>
      </c>
      <c r="F2099" s="144">
        <v>33803</v>
      </c>
      <c r="G2099" s="144">
        <v>62591</v>
      </c>
    </row>
    <row r="2100" spans="1:7" ht="12" customHeight="1" x14ac:dyDescent="0.25">
      <c r="A2100" s="145" t="s">
        <v>2725</v>
      </c>
      <c r="B2100" s="146"/>
      <c r="C2100" s="146"/>
      <c r="D2100" s="147">
        <v>208468</v>
      </c>
      <c r="E2100" s="147">
        <v>1529443</v>
      </c>
      <c r="F2100" s="147">
        <v>1287539</v>
      </c>
      <c r="G2100" s="147">
        <v>2404107</v>
      </c>
    </row>
  </sheetData>
  <autoFilter ref="A4:G4" xr:uid="{00000000-0009-0000-0000-000005000000}"/>
  <mergeCells count="1">
    <mergeCell ref="A2:G2"/>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CRED-ANEMIA 23</vt:lpstr>
      <vt:lpstr>CRED-ANEMIA porrateo (2)</vt:lpstr>
      <vt:lpstr>nominal red</vt:lpstr>
      <vt:lpstr>EESS</vt:lpstr>
      <vt:lpstr>PN-RANGOS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JHON ANDERSON ORTIZ CARHUAPOMA</dc:creator>
  <cp:lastModifiedBy>kely mantilla</cp:lastModifiedBy>
  <dcterms:created xsi:type="dcterms:W3CDTF">2022-12-15T05:01:11Z</dcterms:created>
  <dcterms:modified xsi:type="dcterms:W3CDTF">2024-04-03T04:34:54Z</dcterms:modified>
</cp:coreProperties>
</file>